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75" windowWidth="19875" windowHeight="72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'Položky'!$A$1:$G$131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<sst xmlns="http://schemas.openxmlformats.org/spreadsheetml/2006/main" count="429" uniqueCount="290">
  <si>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</si>
  <si>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</si>
  <si>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</si>
  <si>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</si>
  <si>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</si>
  <si>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</si>
  <si>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</si>
  <si>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</si>
  <si>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</si>
  <si>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</si>
  <si>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</si>
  <si>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</si>
  <si>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</si>
  <si>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</si>
  <si>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</si>
  <si>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</si>
  <si>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</si>
  <si>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</si>
  <si>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</si>
  <si>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</si>
  <si>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</si>
  <si>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</si>
  <si>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</si>
  <si>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</si>
  <si>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</si>
  <si>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</si>
  <si>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</si>
  <si>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</si>
  <si>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</si>
  <si>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</si>
  <si>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</si>
  <si>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</si>
  <si>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</si>
  <si>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</si>
  <si>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</si>
  <si>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</si>
  <si>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</si>
  <si>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</si>
  <si>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</si>
  <si>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</si>
  <si>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</si>
  <si>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</si>
  <si>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</si>
  <si>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</si>
  <si>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</si>
  <si>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</si>
  <si>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</si>
  <si>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</si>
  <si>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</si>
  <si>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</si>
  <si>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</si>
  <si>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</si>
  <si>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</si>
  <si>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</si>
  <si>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</si>
  <si>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</si>
  <si>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</si>
  <si>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</si>
  <si>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</si>
  <si>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</si>
  <si>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</si>
  <si>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</si>
  <si>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</si>
  <si>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</si>
  <si>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</si>
  <si>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</si>
  <si>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</si>
  <si>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</si>
  <si>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</si>
  <si>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</si>
  <si>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</si>
  <si>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</si>
  <si>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</si>
  <si>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</si>
  <si>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</si>
  <si>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</si>
  <si>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N710/09/22</t>
  </si>
  <si>
    <t>OU a Prš Brno,Lomená 530/44</t>
  </si>
  <si>
    <t>PO 01</t>
  </si>
  <si>
    <t>oprava požárních schodišť</t>
  </si>
  <si>
    <t>oprava 4 požárních schodišť</t>
  </si>
  <si>
    <t>0</t>
  </si>
  <si>
    <t>Přípravné a pomocné práce</t>
  </si>
  <si>
    <t>110001111U0S</t>
  </si>
  <si>
    <t xml:space="preserve">Vytyčení a určení rozsahu prací </t>
  </si>
  <si>
    <t>kpl</t>
  </si>
  <si>
    <t>3</t>
  </si>
  <si>
    <t>Svislé a kompletní konstrukce</t>
  </si>
  <si>
    <t>342255022R00</t>
  </si>
  <si>
    <t xml:space="preserve">Příčky z desek plynosilikát tl. 7,5 cm podezdívka </t>
  </si>
  <si>
    <t>m2</t>
  </si>
  <si>
    <t>61</t>
  </si>
  <si>
    <t>Upravy povrchů vnitřní</t>
  </si>
  <si>
    <t>602016191R00</t>
  </si>
  <si>
    <t xml:space="preserve">Penetrační nátěr stěn vnitřních-spojovací můstek </t>
  </si>
  <si>
    <t>612474116U00</t>
  </si>
  <si>
    <t>Vni omítka stěn plynosilikáttl  do 10mm podezdívka - vnitřní omítka</t>
  </si>
  <si>
    <t>612481119R00</t>
  </si>
  <si>
    <t xml:space="preserve">Potažení stěn sklovl+tmel+příchyt </t>
  </si>
  <si>
    <t>62</t>
  </si>
  <si>
    <t>Úpravy povrchů vnější</t>
  </si>
  <si>
    <t>622131321R00</t>
  </si>
  <si>
    <t xml:space="preserve">Penetrace  vně stěna st-spojovací můstek </t>
  </si>
  <si>
    <t>622474117R00</t>
  </si>
  <si>
    <t>Vně omítka stěna plynosilikát tl do 15mm podezdívka</t>
  </si>
  <si>
    <t>622481119U00</t>
  </si>
  <si>
    <t xml:space="preserve">Potažení stěn sklovlák+tmel+příchyt </t>
  </si>
  <si>
    <t>63</t>
  </si>
  <si>
    <t>Podlahy a podlahové konstrukce</t>
  </si>
  <si>
    <t>631343891R00</t>
  </si>
  <si>
    <t xml:space="preserve">Penetrace hloubková  0,20 l/m2 podlahy </t>
  </si>
  <si>
    <t>47,5+47,98</t>
  </si>
  <si>
    <t>632453414U00</t>
  </si>
  <si>
    <t xml:space="preserve">Potěr prům samoniv cementový tl do 20mm </t>
  </si>
  <si>
    <t>632453418R00</t>
  </si>
  <si>
    <t xml:space="preserve">Potěr prům spádový vrstva tl.50 - 10 mm </t>
  </si>
  <si>
    <t>64</t>
  </si>
  <si>
    <t>Výplně otvorů</t>
  </si>
  <si>
    <t>642942111R00</t>
  </si>
  <si>
    <t>Osazení zárubní dveřních ocelových, pl. do 2,5 m2 s panikovým kováním</t>
  </si>
  <si>
    <t>kus</t>
  </si>
  <si>
    <t>642942111RTR</t>
  </si>
  <si>
    <t>553310128</t>
  </si>
  <si>
    <t xml:space="preserve">Zárubeň ocelová  80 x 2100 atyp </t>
  </si>
  <si>
    <t>55345503</t>
  </si>
  <si>
    <t>Dveře ocelovéí 1kříd.  80x210 cm atyp</t>
  </si>
  <si>
    <t>94</t>
  </si>
  <si>
    <t>Lešení a stavební výtahy</t>
  </si>
  <si>
    <t>941941032R00</t>
  </si>
  <si>
    <t xml:space="preserve">Montáž lešení leh.řad.s podlahami,š.do 1 m, H 30 m </t>
  </si>
  <si>
    <t>((2,6*2+4,5)*15,2)*4</t>
  </si>
  <si>
    <t>941941191RT4</t>
  </si>
  <si>
    <t xml:space="preserve">Příplatek za každý měsíc použití lešení k pol.1031 </t>
  </si>
  <si>
    <t>589,76*2,5</t>
  </si>
  <si>
    <t>941941832RT4</t>
  </si>
  <si>
    <t xml:space="preserve">Demontáž lešení leh.řad.s podlahami,š.1 m, H 30 m </t>
  </si>
  <si>
    <t>945211124RT0</t>
  </si>
  <si>
    <t xml:space="preserve">Stavební výtah do délky 16 m </t>
  </si>
  <si>
    <t>den</t>
  </si>
  <si>
    <t>9452Rpol01</t>
  </si>
  <si>
    <t xml:space="preserve">Doprava lešení na stavbu a odvoz </t>
  </si>
  <si>
    <t>95</t>
  </si>
  <si>
    <t>Dokončovací konstrukce na pozemních stavbách</t>
  </si>
  <si>
    <t>952901411R00</t>
  </si>
  <si>
    <t>Vyčištění ostatních objektů mechanické očistění betonové podlahy</t>
  </si>
  <si>
    <t>2,6*4,5*3+2,7*4,6</t>
  </si>
  <si>
    <t>952901411R0A</t>
  </si>
  <si>
    <t>Vyčištění ostatních objektů po okončení stavebních prací vč.přístupových cest</t>
  </si>
  <si>
    <t>96</t>
  </si>
  <si>
    <t>Bourání konstrukcí</t>
  </si>
  <si>
    <t>962031132R00</t>
  </si>
  <si>
    <t xml:space="preserve">Bourání podezdívky cihelných tl. do 10 cm </t>
  </si>
  <si>
    <t>podezdívka CP tl.75 mm:(2,6+4,5+1,8)*3*1,1+(2,8+4,6+1,9)*1,1</t>
  </si>
  <si>
    <t>962031143R00</t>
  </si>
  <si>
    <t xml:space="preserve">Bourání dozdívek z tvárnic tl. 7,5 cm </t>
  </si>
  <si>
    <t>2,6*2,8</t>
  </si>
  <si>
    <t>968072455R00</t>
  </si>
  <si>
    <t xml:space="preserve">Vybourání kovových dveřních zárubní pl. do 2 m2 </t>
  </si>
  <si>
    <t>800/2000:4*0,8*2</t>
  </si>
  <si>
    <t>900   RT1</t>
  </si>
  <si>
    <t>Hzs - nezmeřitelné práce   čl.17-1a Práce v tarifní třídě 4</t>
  </si>
  <si>
    <t>h</t>
  </si>
  <si>
    <t>99</t>
  </si>
  <si>
    <t>Staveništní přesun hmot</t>
  </si>
  <si>
    <t>999281111R00</t>
  </si>
  <si>
    <t xml:space="preserve">Přesun hmot pro opravy a údržbu do výšky 25 m </t>
  </si>
  <si>
    <t>t</t>
  </si>
  <si>
    <t>712</t>
  </si>
  <si>
    <t>Živičné krytiny</t>
  </si>
  <si>
    <t>712300832RT2</t>
  </si>
  <si>
    <t>Odstranění živičné krytiny střech do 10° 2vrstvé z ploch jednotlivě do 10 - 20 m2</t>
  </si>
  <si>
    <t>2,6*4,5*3+2,8*4,6</t>
  </si>
  <si>
    <t>712311101RZ1</t>
  </si>
  <si>
    <t>Povlaková krytina střech do 10°, za studena ALP 1 x nátěr - včetně dodávky ALP</t>
  </si>
  <si>
    <t>712341559RV1</t>
  </si>
  <si>
    <t>Povlaková krytina střech do 10°,Bitamenový pás 1 vrstva - včetně dodávky (tl 4mm)</t>
  </si>
  <si>
    <t>998712203R00</t>
  </si>
  <si>
    <t xml:space="preserve">Přesun hmot pro povlakové krytiny, výšky do 24 m </t>
  </si>
  <si>
    <t>764</t>
  </si>
  <si>
    <t>Konstrukce klempířské</t>
  </si>
  <si>
    <t>764331830R00</t>
  </si>
  <si>
    <t xml:space="preserve">Demontáž lemování zdí, rš 250 a 330 mm, do 30° </t>
  </si>
  <si>
    <t>m</t>
  </si>
  <si>
    <t>2,6*2*3+4,5*2*3+2,8*2+4,6*2</t>
  </si>
  <si>
    <t>764352201RRS</t>
  </si>
  <si>
    <t>Žlaby z Pz plechu podokapní půlkruhové, rš 250 mm vč.čel,háků a kotlíků</t>
  </si>
  <si>
    <t>4,5*3+4,6</t>
  </si>
  <si>
    <t>764430210RT1</t>
  </si>
  <si>
    <t xml:space="preserve">Oplechování zdí z Pz plechu, rš 250 mm nalepení </t>
  </si>
  <si>
    <t>764454202R00</t>
  </si>
  <si>
    <t>Odpadní trouby z Pz plechu, kruhové, D 100 mm vč zděří,s výtok .prvků</t>
  </si>
  <si>
    <t>998764203R00</t>
  </si>
  <si>
    <t xml:space="preserve">Přesun hmot pro klempířské konstr., výšky do 24 m </t>
  </si>
  <si>
    <t>767</t>
  </si>
  <si>
    <t>Konstrukce zámečnické</t>
  </si>
  <si>
    <t>767 sub.01</t>
  </si>
  <si>
    <t xml:space="preserve">spojovací prvky v Pzn provedení </t>
  </si>
  <si>
    <t>kg</t>
  </si>
  <si>
    <t>767141800R00</t>
  </si>
  <si>
    <t>Demontáž konstr.pro beztm.zasklení,vč.zasklení copilitové tvárnice-dvojité opláštění</t>
  </si>
  <si>
    <t>2,6*2*3*14,2+4,5*3*14,2+2,8*2*14,2+4,6*14,2</t>
  </si>
  <si>
    <t>767422113RTR</t>
  </si>
  <si>
    <t xml:space="preserve">Dodávka a mont. opláštění- tvarovaný Pzn - tahokov </t>
  </si>
  <si>
    <t>opláštění tahokov Pzn rozměr 1000x2000mm:((15*4*3+15*5)*2)*1,02</t>
  </si>
  <si>
    <t>dtto ale   1000x1500:((15*3)*1,5)*1,15</t>
  </si>
  <si>
    <t>vč.prostřihu v Pzn provedení:</t>
  </si>
  <si>
    <t>767996801R00</t>
  </si>
  <si>
    <t xml:space="preserve">Demontáž atypických ocelových konstr. do 50 kg </t>
  </si>
  <si>
    <t>dem.nosiče antén tr D 120 mm:10,9*(2*5)</t>
  </si>
  <si>
    <t>767996801RT1</t>
  </si>
  <si>
    <t>Demontáž atypických ocelových konstr. do 50 kg rámy copilitových stěn z U prof.šíře 80 mm</t>
  </si>
  <si>
    <t>ocelové rámy:((231+226*3)*4,329)*1,03</t>
  </si>
  <si>
    <t>767998105R00</t>
  </si>
  <si>
    <t>Montáž atypických konstrukcí hmotnosti do 5 kg ocel.profily U 80 mm navařené do stávajících rámů</t>
  </si>
  <si>
    <t>((14,2*4*4)*4,446)*1,05</t>
  </si>
  <si>
    <t>767998105RT1</t>
  </si>
  <si>
    <t>Dod+mont. atypických konstrukcí hmotnosti do 5 kg lemující plechy Pzn 40x1 mm/ohyb ve 20 mm</t>
  </si>
  <si>
    <t>přizpůsobyt tvaru PO schodiště:0,312*384</t>
  </si>
  <si>
    <t>767998105RT2</t>
  </si>
  <si>
    <t>Dod.+mont.atypických konstrukcí hmotnosti do 5 kg lemující plechy Pzn 60x2 mm</t>
  </si>
  <si>
    <t>0,936*816*1,05</t>
  </si>
  <si>
    <t>767Rpol01</t>
  </si>
  <si>
    <t>Mechanické očistění(opískování)stávající OK požárních  schodišť</t>
  </si>
  <si>
    <t>232+48+104+254+232+110+74+6+64+12+28</t>
  </si>
  <si>
    <t>15424870</t>
  </si>
  <si>
    <t>Profil U rovnoramenný 11343  80x50x50x5 mm</t>
  </si>
  <si>
    <t>T</t>
  </si>
  <si>
    <t>1060*0,0011</t>
  </si>
  <si>
    <t>998767203R00</t>
  </si>
  <si>
    <t xml:space="preserve">Přesun hmot pro zámečnické konstr., výšky do 24 m </t>
  </si>
  <si>
    <t>900   RT2</t>
  </si>
  <si>
    <t>Hzs - nezmeřitelné práce   čl.17-1a Práce v tarifní třídě 5</t>
  </si>
  <si>
    <t>783</t>
  </si>
  <si>
    <t>Nátěry</t>
  </si>
  <si>
    <t>783121151R00</t>
  </si>
  <si>
    <t>Nátěr syntet OK  1x Z+2 x email tl.nátěru min.80 mikronů(každá vrstva zvlášť)</t>
  </si>
  <si>
    <t>M21</t>
  </si>
  <si>
    <t>Elektromontáže</t>
  </si>
  <si>
    <t>M21 sub.01</t>
  </si>
  <si>
    <t xml:space="preserve">Revize a revizní zpráva </t>
  </si>
  <si>
    <t>210010010R00</t>
  </si>
  <si>
    <t xml:space="preserve">Demontáž původních kabelů rozvodných </t>
  </si>
  <si>
    <t>210011219R00</t>
  </si>
  <si>
    <t>Trubka ocelová antenní D 110/4,5 mm dodávka a osazení</t>
  </si>
  <si>
    <t>kotveno do obvodové zdi objektu domova mládeže:3</t>
  </si>
  <si>
    <t>210201100RT1</t>
  </si>
  <si>
    <t>Svítidla přisazená LED dodávka a osazení vč.baterie pro nouzové osvětlení</t>
  </si>
  <si>
    <t>plní podmínky i pro nouzové osvětlení:20</t>
  </si>
  <si>
    <t>210260002RTR</t>
  </si>
  <si>
    <t xml:space="preserve">Dod a Mtž  kabel CYKY 4x10 </t>
  </si>
  <si>
    <t>160*1,03</t>
  </si>
  <si>
    <t>M21Rpol01</t>
  </si>
  <si>
    <t xml:space="preserve">Odstranění původních přisazených svítidel </t>
  </si>
  <si>
    <t>M21Rpol02</t>
  </si>
  <si>
    <t>Demontáž vypínačů schodišťových (pro výměnu za nové)</t>
  </si>
  <si>
    <t>M21Rpol03</t>
  </si>
  <si>
    <t xml:space="preserve">Dodávka a osazení vypínačů schodišťových </t>
  </si>
  <si>
    <t>D96</t>
  </si>
  <si>
    <t>Přesuny suti a vybouraných hmot</t>
  </si>
  <si>
    <t>979990121R00</t>
  </si>
  <si>
    <t xml:space="preserve">Poplatek za skládku suti - asfaltové pásy </t>
  </si>
  <si>
    <t>979990123R00</t>
  </si>
  <si>
    <t xml:space="preserve">Výtěžnost za uložení ocelových prvků </t>
  </si>
  <si>
    <t>4053,1128+109+92</t>
  </si>
  <si>
    <t>979990163R00</t>
  </si>
  <si>
    <t xml:space="preserve">Poplatek za skládku suti -copilit+sklo </t>
  </si>
  <si>
    <t>558*0,045</t>
  </si>
  <si>
    <t>979999999R00</t>
  </si>
  <si>
    <t xml:space="preserve">Poplatek za skladku 10 % příměsí </t>
  </si>
  <si>
    <t>979081111R00</t>
  </si>
  <si>
    <t>Odvoz suti a vybour. hmot na skládku do 1 km vozidla do max.nosnosti 6,5 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</si>
  <si>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</si>
  <si>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</si>
  <si>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</si>
  <si>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</si>
  <si>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</si>
  <si>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</si>
  <si>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</si>
  <si>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</si>
  <si>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Vedlejší náklady</t>
  </si>
  <si>
    <t>zařízení staveniště,provoz a likvidace</t>
  </si>
  <si>
    <t>Zábory,ochrana území prací.poplatky</t>
  </si>
  <si>
    <t>Inženýrská činnost,stavební dozor</t>
  </si>
  <si>
    <t>Autorská činnost</t>
  </si>
  <si>
    <t>Ostatní náklady</t>
  </si>
  <si>
    <t>dokumentace skut.provedení</t>
  </si>
  <si>
    <t>Geodet.práce</t>
  </si>
  <si>
    <t>mimostaveništní doprava</t>
  </si>
  <si>
    <t>ing.Zboril Ivan</t>
  </si>
  <si>
    <t>Osazení zárubní ocelových atyp rozměr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</si>
</sst>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N710/09/22</v>
      </c>
      <c r="D2" s="5" t="str">
        <f>Rekapitulace!G2</f>
        <v>oprava 4 požárních schodišť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2" t="s">
        <v>288</v>
      </c>
      <c r="D8" s="202"/>
      <c r="E8" s="203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2" t="str">
        <f>Projektant</f>
        <v>ing.Zboril Ivan</v>
      </c>
      <c r="D9" s="202"/>
      <c r="E9" s="203"/>
      <c r="F9" s="11"/>
      <c r="G9" s="33"/>
      <c r="H9" s="34"/>
    </row>
    <row r="10" spans="1:8" ht="12.75">
      <c r="A10" s="28" t="s">
        <v>14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Rekapitulace!A28</f>
        <v>Vedlejší náklady</v>
      </c>
      <c r="E15" s="57"/>
      <c r="F15" s="58"/>
      <c r="G15" s="55">
        <f>Rekapitulace!I28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Rekapitulace!A29</f>
        <v>zařízení staveniště,provoz a likvidace</v>
      </c>
      <c r="E16" s="59"/>
      <c r="F16" s="60"/>
      <c r="G16" s="55">
        <f>Rekapitulace!I29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Rekapitulace!A30</f>
        <v>Zábory,ochrana území prací.poplatky</v>
      </c>
      <c r="E17" s="59"/>
      <c r="F17" s="60"/>
      <c r="G17" s="55">
        <f>Rekapitulace!I30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Rekapitulace!A31</f>
        <v>Inženýrská činnost,stavební dozor</v>
      </c>
      <c r="E18" s="59"/>
      <c r="F18" s="60"/>
      <c r="G18" s="55">
        <f>Rekapitulace!I31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Rekapitulace!A32</f>
        <v>Autorská činnost</v>
      </c>
      <c r="E19" s="59"/>
      <c r="F19" s="60"/>
      <c r="G19" s="55">
        <f>Rekapitulace!I32</f>
        <v>0</v>
      </c>
    </row>
    <row r="20" spans="1:7" ht="15.95" customHeight="1">
      <c r="A20" s="63"/>
      <c r="B20" s="54"/>
      <c r="C20" s="55"/>
      <c r="D20" s="8" t="str">
        <f>Rekapitulace!A33</f>
        <v>Ostatní náklady</v>
      </c>
      <c r="E20" s="59"/>
      <c r="F20" s="60"/>
      <c r="G20" s="55">
        <f>Rekapitulace!I33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Rekapitulace!A34</f>
        <v>dokumentace skut.provedení</v>
      </c>
      <c r="E21" s="59"/>
      <c r="F21" s="60"/>
      <c r="G21" s="55">
        <f>Rekapitulace!I34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5" t="s">
        <v>33</v>
      </c>
      <c r="B23" s="206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7">
        <f>C23-F32</f>
        <v>0</v>
      </c>
      <c r="G30" s="20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7">
        <f>ROUND(PRODUCT(F30,C31/100),0)</f>
        <v>0</v>
      </c>
      <c r="G31" s="20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7">
        <v>0</v>
      </c>
      <c r="G32" s="20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7">
        <f>ROUND(PRODUCT(F32,C33/100),0)</f>
        <v>0</v>
      </c>
      <c r="G33" s="20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9">
        <f>ROUND(SUM(F30:F33),0)</f>
        <v>0</v>
      </c>
      <c r="G34" s="21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1"/>
      <c r="C37" s="201"/>
      <c r="D37" s="201"/>
      <c r="E37" s="201"/>
      <c r="F37" s="201"/>
      <c r="G37" s="201"/>
      <c r="H37" t="s">
        <v>5</v>
      </c>
    </row>
    <row r="38" spans="1:8" ht="12.75" customHeight="1">
      <c r="A38" s="95"/>
      <c r="B38" s="201"/>
      <c r="C38" s="201"/>
      <c r="D38" s="201"/>
      <c r="E38" s="201"/>
      <c r="F38" s="201"/>
      <c r="G38" s="201"/>
      <c r="H38" t="s">
        <v>5</v>
      </c>
    </row>
    <row r="39" spans="1:8" ht="12.75">
      <c r="A39" s="95"/>
      <c r="B39" s="201"/>
      <c r="C39" s="201"/>
      <c r="D39" s="201"/>
      <c r="E39" s="201"/>
      <c r="F39" s="201"/>
      <c r="G39" s="201"/>
      <c r="H39" t="s">
        <v>5</v>
      </c>
    </row>
    <row r="40" spans="1:8" ht="12.75">
      <c r="A40" s="95"/>
      <c r="B40" s="201"/>
      <c r="C40" s="201"/>
      <c r="D40" s="201"/>
      <c r="E40" s="201"/>
      <c r="F40" s="201"/>
      <c r="G40" s="201"/>
      <c r="H40" t="s">
        <v>5</v>
      </c>
    </row>
    <row r="41" spans="1:8" ht="12.75">
      <c r="A41" s="95"/>
      <c r="B41" s="201"/>
      <c r="C41" s="201"/>
      <c r="D41" s="201"/>
      <c r="E41" s="201"/>
      <c r="F41" s="201"/>
      <c r="G41" s="201"/>
      <c r="H41" t="s">
        <v>5</v>
      </c>
    </row>
    <row r="42" spans="1:8" ht="12.75">
      <c r="A42" s="95"/>
      <c r="B42" s="201"/>
      <c r="C42" s="201"/>
      <c r="D42" s="201"/>
      <c r="E42" s="201"/>
      <c r="F42" s="201"/>
      <c r="G42" s="201"/>
      <c r="H42" t="s">
        <v>5</v>
      </c>
    </row>
    <row r="43" spans="1:8" ht="12.75">
      <c r="A43" s="95"/>
      <c r="B43" s="201"/>
      <c r="C43" s="201"/>
      <c r="D43" s="201"/>
      <c r="E43" s="201"/>
      <c r="F43" s="201"/>
      <c r="G43" s="201"/>
      <c r="H43" t="s">
        <v>5</v>
      </c>
    </row>
    <row r="44" spans="1:8" ht="12.75">
      <c r="A44" s="95"/>
      <c r="B44" s="201"/>
      <c r="C44" s="201"/>
      <c r="D44" s="201"/>
      <c r="E44" s="201"/>
      <c r="F44" s="201"/>
      <c r="G44" s="201"/>
      <c r="H44" t="s">
        <v>5</v>
      </c>
    </row>
    <row r="45" spans="1:8" ht="0.75" customHeight="1">
      <c r="A45" s="95"/>
      <c r="B45" s="201"/>
      <c r="C45" s="201"/>
      <c r="D45" s="201"/>
      <c r="E45" s="201"/>
      <c r="F45" s="201"/>
      <c r="G45" s="201"/>
      <c r="H45" t="s">
        <v>5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8"/>
  <sheetViews>
    <sheetView workbookViewId="0" topLeftCell="A1">
      <selection activeCell="H37" sqref="H37:I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N710/09/22 OU a Prš Brno,Lomená 530/44</v>
      </c>
      <c r="D1" s="97"/>
      <c r="E1" s="98"/>
      <c r="F1" s="97"/>
      <c r="G1" s="99" t="s">
        <v>49</v>
      </c>
      <c r="H1" s="100" t="s">
        <v>76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PO 01 oprava požárních schodišť</v>
      </c>
      <c r="D2" s="103"/>
      <c r="E2" s="104"/>
      <c r="F2" s="103"/>
      <c r="G2" s="216" t="s">
        <v>80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0</v>
      </c>
      <c r="B7" s="114" t="str">
        <f>Položky!C7</f>
        <v>Přípravné a pomocné práce</v>
      </c>
      <c r="C7" s="65"/>
      <c r="D7" s="115"/>
      <c r="E7" s="198">
        <f>Položky!BA9</f>
        <v>0</v>
      </c>
      <c r="F7" s="199">
        <f>Položky!BB9</f>
        <v>0</v>
      </c>
      <c r="G7" s="199">
        <f>Položky!BC9</f>
        <v>0</v>
      </c>
      <c r="H7" s="199">
        <f>Položky!BD9</f>
        <v>0</v>
      </c>
      <c r="I7" s="200">
        <f>Položky!BE9</f>
        <v>0</v>
      </c>
    </row>
    <row r="8" spans="1:9" s="34" customFormat="1" ht="12.75">
      <c r="A8" s="197" t="str">
        <f>Položky!B10</f>
        <v>3</v>
      </c>
      <c r="B8" s="114" t="str">
        <f>Položky!C10</f>
        <v>Svislé a kompletní konstrukce</v>
      </c>
      <c r="C8" s="65"/>
      <c r="D8" s="115"/>
      <c r="E8" s="198">
        <f>Položky!BA12</f>
        <v>0</v>
      </c>
      <c r="F8" s="199">
        <f>Položky!BB12</f>
        <v>0</v>
      </c>
      <c r="G8" s="199">
        <f>Položky!BC12</f>
        <v>0</v>
      </c>
      <c r="H8" s="199">
        <f>Položky!BD12</f>
        <v>0</v>
      </c>
      <c r="I8" s="200">
        <f>Položky!BE12</f>
        <v>0</v>
      </c>
    </row>
    <row r="9" spans="1:9" s="34" customFormat="1" ht="12.75">
      <c r="A9" s="197" t="str">
        <f>Položky!B13</f>
        <v>61</v>
      </c>
      <c r="B9" s="114" t="str">
        <f>Položky!C13</f>
        <v>Upravy povrchů vnitřní</v>
      </c>
      <c r="C9" s="65"/>
      <c r="D9" s="115"/>
      <c r="E9" s="198">
        <f>Položky!BA17</f>
        <v>0</v>
      </c>
      <c r="F9" s="199">
        <f>Položky!BB17</f>
        <v>0</v>
      </c>
      <c r="G9" s="199">
        <f>Položky!BC17</f>
        <v>0</v>
      </c>
      <c r="H9" s="199">
        <f>Položky!BD17</f>
        <v>0</v>
      </c>
      <c r="I9" s="200">
        <f>Položky!BE17</f>
        <v>0</v>
      </c>
    </row>
    <row r="10" spans="1:9" s="34" customFormat="1" ht="12.75">
      <c r="A10" s="197" t="str">
        <f>Položky!B18</f>
        <v>62</v>
      </c>
      <c r="B10" s="114" t="str">
        <f>Položky!C18</f>
        <v>Úpravy povrchů vnější</v>
      </c>
      <c r="C10" s="65"/>
      <c r="D10" s="115"/>
      <c r="E10" s="198">
        <f>Položky!BA22</f>
        <v>0</v>
      </c>
      <c r="F10" s="199">
        <f>Položky!BB22</f>
        <v>0</v>
      </c>
      <c r="G10" s="199">
        <f>Položky!BC22</f>
        <v>0</v>
      </c>
      <c r="H10" s="199">
        <f>Položky!BD22</f>
        <v>0</v>
      </c>
      <c r="I10" s="200">
        <f>Položky!BE22</f>
        <v>0</v>
      </c>
    </row>
    <row r="11" spans="1:9" s="34" customFormat="1" ht="12.75">
      <c r="A11" s="197" t="str">
        <f>Položky!B23</f>
        <v>63</v>
      </c>
      <c r="B11" s="114" t="str">
        <f>Položky!C23</f>
        <v>Podlahy a podlahové konstrukce</v>
      </c>
      <c r="C11" s="65"/>
      <c r="D11" s="115"/>
      <c r="E11" s="198">
        <f>Položky!BA28</f>
        <v>0</v>
      </c>
      <c r="F11" s="199">
        <f>Položky!BB28</f>
        <v>0</v>
      </c>
      <c r="G11" s="199">
        <f>Položky!BC28</f>
        <v>0</v>
      </c>
      <c r="H11" s="199">
        <f>Položky!BD28</f>
        <v>0</v>
      </c>
      <c r="I11" s="200">
        <f>Položky!BE28</f>
        <v>0</v>
      </c>
    </row>
    <row r="12" spans="1:9" s="34" customFormat="1" ht="12.75">
      <c r="A12" s="197" t="str">
        <f>Položky!B29</f>
        <v>64</v>
      </c>
      <c r="B12" s="114" t="str">
        <f>Položky!C29</f>
        <v>Výplně otvorů</v>
      </c>
      <c r="C12" s="65"/>
      <c r="D12" s="115"/>
      <c r="E12" s="198">
        <f>Položky!BA34</f>
        <v>0</v>
      </c>
      <c r="F12" s="199">
        <f>Položky!BB34</f>
        <v>0</v>
      </c>
      <c r="G12" s="199">
        <f>Položky!BC34</f>
        <v>0</v>
      </c>
      <c r="H12" s="199">
        <f>Položky!BD34</f>
        <v>0</v>
      </c>
      <c r="I12" s="200">
        <f>Položky!BE34</f>
        <v>0</v>
      </c>
    </row>
    <row r="13" spans="1:9" s="34" customFormat="1" ht="12.75">
      <c r="A13" s="197" t="str">
        <f>Položky!B35</f>
        <v>94</v>
      </c>
      <c r="B13" s="114" t="str">
        <f>Položky!C35</f>
        <v>Lešení a stavební výtahy</v>
      </c>
      <c r="C13" s="65"/>
      <c r="D13" s="115"/>
      <c r="E13" s="198">
        <f>Položky!BA43</f>
        <v>0</v>
      </c>
      <c r="F13" s="199">
        <f>Položky!BB43</f>
        <v>0</v>
      </c>
      <c r="G13" s="199">
        <f>Položky!BC43</f>
        <v>0</v>
      </c>
      <c r="H13" s="199">
        <f>Položky!BD43</f>
        <v>0</v>
      </c>
      <c r="I13" s="200">
        <f>Položky!BE43</f>
        <v>0</v>
      </c>
    </row>
    <row r="14" spans="1:9" s="34" customFormat="1" ht="12.75">
      <c r="A14" s="197" t="str">
        <f>Položky!B44</f>
        <v>95</v>
      </c>
      <c r="B14" s="114" t="str">
        <f>Položky!C44</f>
        <v>Dokončovací konstrukce na pozemních stavbách</v>
      </c>
      <c r="C14" s="65"/>
      <c r="D14" s="115"/>
      <c r="E14" s="198">
        <f>Položky!BA48</f>
        <v>0</v>
      </c>
      <c r="F14" s="199">
        <f>Položky!BB48</f>
        <v>0</v>
      </c>
      <c r="G14" s="199">
        <f>Položky!BC48</f>
        <v>0</v>
      </c>
      <c r="H14" s="199">
        <f>Položky!BD48</f>
        <v>0</v>
      </c>
      <c r="I14" s="200">
        <f>Položky!BE48</f>
        <v>0</v>
      </c>
    </row>
    <row r="15" spans="1:9" s="34" customFormat="1" ht="12.75">
      <c r="A15" s="197" t="str">
        <f>Položky!B49</f>
        <v>96</v>
      </c>
      <c r="B15" s="114" t="str">
        <f>Položky!C49</f>
        <v>Bourání konstrukcí</v>
      </c>
      <c r="C15" s="65"/>
      <c r="D15" s="115"/>
      <c r="E15" s="198">
        <f>Položky!BA57</f>
        <v>0</v>
      </c>
      <c r="F15" s="199">
        <f>Položky!BB57</f>
        <v>0</v>
      </c>
      <c r="G15" s="199">
        <f>Položky!BC57</f>
        <v>0</v>
      </c>
      <c r="H15" s="199">
        <f>Položky!BD57</f>
        <v>0</v>
      </c>
      <c r="I15" s="200">
        <f>Položky!BE57</f>
        <v>0</v>
      </c>
    </row>
    <row r="16" spans="1:9" s="34" customFormat="1" ht="12.75">
      <c r="A16" s="197" t="str">
        <f>Položky!B58</f>
        <v>99</v>
      </c>
      <c r="B16" s="114" t="str">
        <f>Položky!C58</f>
        <v>Staveništní přesun hmot</v>
      </c>
      <c r="C16" s="65"/>
      <c r="D16" s="115"/>
      <c r="E16" s="198">
        <f>Položky!BA60</f>
        <v>0</v>
      </c>
      <c r="F16" s="199">
        <f>Položky!BB60</f>
        <v>0</v>
      </c>
      <c r="G16" s="199">
        <f>Položky!BC60</f>
        <v>0</v>
      </c>
      <c r="H16" s="199">
        <f>Položky!BD60</f>
        <v>0</v>
      </c>
      <c r="I16" s="200">
        <f>Položky!BE60</f>
        <v>0</v>
      </c>
    </row>
    <row r="17" spans="1:9" s="34" customFormat="1" ht="12.75">
      <c r="A17" s="197" t="str">
        <f>Položky!B61</f>
        <v>712</v>
      </c>
      <c r="B17" s="114" t="str">
        <f>Položky!C61</f>
        <v>Živičné krytiny</v>
      </c>
      <c r="C17" s="65"/>
      <c r="D17" s="115"/>
      <c r="E17" s="198">
        <f>Položky!BA67</f>
        <v>0</v>
      </c>
      <c r="F17" s="199">
        <f>Položky!BB67</f>
        <v>0</v>
      </c>
      <c r="G17" s="199">
        <f>Položky!BC67</f>
        <v>0</v>
      </c>
      <c r="H17" s="199">
        <f>Položky!BD67</f>
        <v>0</v>
      </c>
      <c r="I17" s="200">
        <f>Položky!BE67</f>
        <v>0</v>
      </c>
    </row>
    <row r="18" spans="1:9" s="34" customFormat="1" ht="12.75">
      <c r="A18" s="197" t="str">
        <f>Položky!B68</f>
        <v>764</v>
      </c>
      <c r="B18" s="114" t="str">
        <f>Položky!C68</f>
        <v>Konstrukce klempířské</v>
      </c>
      <c r="C18" s="65"/>
      <c r="D18" s="115"/>
      <c r="E18" s="198">
        <f>Položky!BA76</f>
        <v>0</v>
      </c>
      <c r="F18" s="199">
        <f>Položky!BB76</f>
        <v>0</v>
      </c>
      <c r="G18" s="199">
        <f>Položky!BC76</f>
        <v>0</v>
      </c>
      <c r="H18" s="199">
        <f>Položky!BD76</f>
        <v>0</v>
      </c>
      <c r="I18" s="200">
        <f>Položky!BE76</f>
        <v>0</v>
      </c>
    </row>
    <row r="19" spans="1:9" s="34" customFormat="1" ht="12.75">
      <c r="A19" s="197" t="str">
        <f>Položky!B77</f>
        <v>767</v>
      </c>
      <c r="B19" s="114" t="str">
        <f>Položky!C77</f>
        <v>Konstrukce zámečnické</v>
      </c>
      <c r="C19" s="65"/>
      <c r="D19" s="115"/>
      <c r="E19" s="198">
        <f>Položky!BA101</f>
        <v>0</v>
      </c>
      <c r="F19" s="199">
        <f>Položky!BB101</f>
        <v>0</v>
      </c>
      <c r="G19" s="199">
        <f>Položky!BC101</f>
        <v>0</v>
      </c>
      <c r="H19" s="199">
        <f>Položky!BD101</f>
        <v>0</v>
      </c>
      <c r="I19" s="200">
        <f>Položky!BE101</f>
        <v>0</v>
      </c>
    </row>
    <row r="20" spans="1:9" s="34" customFormat="1" ht="12.75">
      <c r="A20" s="197" t="str">
        <f>Položky!B102</f>
        <v>783</v>
      </c>
      <c r="B20" s="114" t="str">
        <f>Položky!C102</f>
        <v>Nátěry</v>
      </c>
      <c r="C20" s="65"/>
      <c r="D20" s="115"/>
      <c r="E20" s="198">
        <f>Položky!BA104</f>
        <v>0</v>
      </c>
      <c r="F20" s="199">
        <f>Položky!BB104</f>
        <v>0</v>
      </c>
      <c r="G20" s="199">
        <f>Položky!BC104</f>
        <v>0</v>
      </c>
      <c r="H20" s="199">
        <f>Položky!BD104</f>
        <v>0</v>
      </c>
      <c r="I20" s="200">
        <f>Položky!BE104</f>
        <v>0</v>
      </c>
    </row>
    <row r="21" spans="1:9" s="34" customFormat="1" ht="12.75">
      <c r="A21" s="197" t="str">
        <f>Položky!B105</f>
        <v>M21</v>
      </c>
      <c r="B21" s="114" t="str">
        <f>Položky!C105</f>
        <v>Elektromontáže</v>
      </c>
      <c r="C21" s="65"/>
      <c r="D21" s="115"/>
      <c r="E21" s="198">
        <f>Položky!BA118</f>
        <v>0</v>
      </c>
      <c r="F21" s="199">
        <f>Položky!BB118</f>
        <v>0</v>
      </c>
      <c r="G21" s="199">
        <f>Položky!BC118</f>
        <v>0</v>
      </c>
      <c r="H21" s="199">
        <f>Položky!BD118</f>
        <v>0</v>
      </c>
      <c r="I21" s="200">
        <f>Položky!BE118</f>
        <v>0</v>
      </c>
    </row>
    <row r="22" spans="1:9" s="34" customFormat="1" ht="13.5" thickBot="1">
      <c r="A22" s="197" t="str">
        <f>Položky!B119</f>
        <v>D96</v>
      </c>
      <c r="B22" s="114" t="str">
        <f>Položky!C119</f>
        <v>Přesuny suti a vybouraných hmot</v>
      </c>
      <c r="C22" s="65"/>
      <c r="D22" s="115"/>
      <c r="E22" s="198">
        <f>Položky!BA131</f>
        <v>0</v>
      </c>
      <c r="F22" s="199">
        <f>Položky!BB131</f>
        <v>0</v>
      </c>
      <c r="G22" s="199">
        <f>Položky!BC131</f>
        <v>0</v>
      </c>
      <c r="H22" s="199">
        <f>Položky!BD131</f>
        <v>0</v>
      </c>
      <c r="I22" s="200">
        <f>Položky!BE131</f>
        <v>0</v>
      </c>
    </row>
    <row r="23" spans="1:9" s="122" customFormat="1" ht="13.5" thickBot="1">
      <c r="A23" s="116"/>
      <c r="B23" s="117" t="s">
        <v>57</v>
      </c>
      <c r="C23" s="117"/>
      <c r="D23" s="118"/>
      <c r="E23" s="119">
        <f>SUM(E7:E22)</f>
        <v>0</v>
      </c>
      <c r="F23" s="120">
        <f>SUM(F7:F22)</f>
        <v>0</v>
      </c>
      <c r="G23" s="120">
        <f>SUM(G7:G22)</f>
        <v>0</v>
      </c>
      <c r="H23" s="120">
        <f>SUM(H7:H22)</f>
        <v>0</v>
      </c>
      <c r="I23" s="121">
        <f>SUM(I7:I22)</f>
        <v>0</v>
      </c>
    </row>
    <row r="24" spans="1:9" ht="12.75">
      <c r="A24" s="65"/>
      <c r="B24" s="65"/>
      <c r="C24" s="65"/>
      <c r="D24" s="65"/>
      <c r="E24" s="65"/>
      <c r="F24" s="65"/>
      <c r="G24" s="65"/>
      <c r="H24" s="65"/>
      <c r="I24" s="65"/>
    </row>
    <row r="25" spans="1:57" ht="19.5" customHeight="1">
      <c r="A25" s="106" t="s">
        <v>58</v>
      </c>
      <c r="B25" s="106"/>
      <c r="C25" s="106"/>
      <c r="D25" s="106"/>
      <c r="E25" s="106"/>
      <c r="F25" s="106"/>
      <c r="G25" s="123"/>
      <c r="H25" s="106"/>
      <c r="I25" s="106"/>
      <c r="BA25" s="40"/>
      <c r="BB25" s="40"/>
      <c r="BC25" s="40"/>
      <c r="BD25" s="40"/>
      <c r="BE25" s="40"/>
    </row>
    <row r="26" spans="1:9" ht="13.5" thickBo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2.75">
      <c r="A27" s="70" t="s">
        <v>59</v>
      </c>
      <c r="B27" s="71"/>
      <c r="C27" s="71"/>
      <c r="D27" s="124"/>
      <c r="E27" s="125" t="s">
        <v>60</v>
      </c>
      <c r="F27" s="126" t="s">
        <v>61</v>
      </c>
      <c r="G27" s="127" t="s">
        <v>62</v>
      </c>
      <c r="H27" s="128"/>
      <c r="I27" s="129" t="s">
        <v>60</v>
      </c>
    </row>
    <row r="28" spans="1:53" ht="12.75">
      <c r="A28" s="63" t="s">
        <v>279</v>
      </c>
      <c r="B28" s="54"/>
      <c r="C28" s="54"/>
      <c r="D28" s="130"/>
      <c r="E28" s="131"/>
      <c r="F28" s="132"/>
      <c r="G28" s="133">
        <f aca="true" t="shared" si="0" ref="G28:G36">CHOOSE(BA28+1,HSV+PSV,HSV+PSV+Mont,HSV+PSV+Dodavka+Mont,HSV,PSV,Mont,Dodavka,Mont+Dodavka,0)</f>
        <v>0</v>
      </c>
      <c r="H28" s="134"/>
      <c r="I28" s="135">
        <f aca="true" t="shared" si="1" ref="I28:I36">E28+F28*G28/100</f>
        <v>0</v>
      </c>
      <c r="BA28">
        <v>0</v>
      </c>
    </row>
    <row r="29" spans="1:53" ht="12.75">
      <c r="A29" s="63" t="s">
        <v>280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281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0</v>
      </c>
    </row>
    <row r="31" spans="1:53" ht="12.75">
      <c r="A31" s="63" t="s">
        <v>282</v>
      </c>
      <c r="B31" s="54"/>
      <c r="C31" s="54"/>
      <c r="D31" s="130"/>
      <c r="E31" s="131"/>
      <c r="F31" s="132"/>
      <c r="G31" s="133">
        <f t="shared" si="0"/>
        <v>0</v>
      </c>
      <c r="H31" s="134"/>
      <c r="I31" s="135">
        <f t="shared" si="1"/>
        <v>0</v>
      </c>
      <c r="BA31">
        <v>0</v>
      </c>
    </row>
    <row r="32" spans="1:53" ht="12.75">
      <c r="A32" s="63" t="s">
        <v>283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0</v>
      </c>
    </row>
    <row r="33" spans="1:53" ht="12.75">
      <c r="A33" s="63" t="s">
        <v>284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0</v>
      </c>
    </row>
    <row r="34" spans="1:53" ht="12.75">
      <c r="A34" s="63" t="s">
        <v>285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0</v>
      </c>
    </row>
    <row r="35" spans="1:53" ht="12.75">
      <c r="A35" s="63" t="s">
        <v>286</v>
      </c>
      <c r="B35" s="54"/>
      <c r="C35" s="54"/>
      <c r="D35" s="130"/>
      <c r="E35" s="131"/>
      <c r="F35" s="132"/>
      <c r="G35" s="133">
        <f t="shared" si="0"/>
        <v>0</v>
      </c>
      <c r="H35" s="134"/>
      <c r="I35" s="135">
        <f t="shared" si="1"/>
        <v>0</v>
      </c>
      <c r="BA35">
        <v>0</v>
      </c>
    </row>
    <row r="36" spans="1:53" ht="12.75">
      <c r="A36" s="63" t="s">
        <v>287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0</v>
      </c>
    </row>
    <row r="37" spans="1:9" ht="13.5" thickBot="1">
      <c r="A37" s="136"/>
      <c r="B37" s="137" t="s">
        <v>63</v>
      </c>
      <c r="C37" s="138"/>
      <c r="D37" s="139"/>
      <c r="E37" s="140"/>
      <c r="F37" s="141"/>
      <c r="G37" s="141"/>
      <c r="H37" s="219">
        <f>SUM(I28:I36)</f>
        <v>0</v>
      </c>
      <c r="I37" s="220"/>
    </row>
    <row r="39" spans="2:9" ht="12.75">
      <c r="B39" s="122"/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</sheetData>
  <mergeCells count="4">
    <mergeCell ref="A1:B1"/>
    <mergeCell ref="A2:B2"/>
    <mergeCell ref="G2:I2"/>
    <mergeCell ref="H37:I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4"/>
  <sheetViews>
    <sheetView showGridLines="0" showZeros="0" tabSelected="1" workbookViewId="0" topLeftCell="A16">
      <selection activeCell="C31" sqref="C3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75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48</v>
      </c>
      <c r="B3" s="213"/>
      <c r="C3" s="96" t="str">
        <f>CONCATENATE(cislostavby," ",nazevstavby)</f>
        <v>N710/09/22 OU a Prš Brno,Lomená 530/44</v>
      </c>
      <c r="D3" s="97"/>
      <c r="E3" s="150" t="s">
        <v>64</v>
      </c>
      <c r="F3" s="151" t="str">
        <f>Rekapitulace!H1</f>
        <v>N710/09/22</v>
      </c>
      <c r="G3" s="152"/>
    </row>
    <row r="4" spans="1:7" ht="13.5" thickBot="1">
      <c r="A4" s="224" t="s">
        <v>50</v>
      </c>
      <c r="B4" s="215"/>
      <c r="C4" s="102" t="str">
        <f>CONCATENATE(cisloobjektu," ",nazevobjektu)</f>
        <v>PO 01 oprava požárních schodišť</v>
      </c>
      <c r="D4" s="103"/>
      <c r="E4" s="225" t="str">
        <f>Rekapitulace!G2</f>
        <v>oprava 4 požárních schodišť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83</v>
      </c>
      <c r="C8" s="170" t="s">
        <v>84</v>
      </c>
      <c r="D8" s="171" t="s">
        <v>85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</v>
      </c>
    </row>
    <row r="9" spans="1:57" ht="12.75">
      <c r="A9" s="181"/>
      <c r="B9" s="182" t="s">
        <v>73</v>
      </c>
      <c r="C9" s="183" t="str">
        <f>CONCATENATE(B7," ",C7)</f>
        <v>0 Přípravné a pomocné práce</v>
      </c>
      <c r="D9" s="184"/>
      <c r="E9" s="185"/>
      <c r="F9" s="186"/>
      <c r="G9" s="187">
        <f>SUM(G7:G8)</f>
        <v>0</v>
      </c>
      <c r="O9" s="167">
        <v>4</v>
      </c>
      <c r="BA9" s="188">
        <f>SUM(BA7:BA8)</f>
        <v>0</v>
      </c>
      <c r="BB9" s="188">
        <f>SUM(BB7:BB8)</f>
        <v>0</v>
      </c>
      <c r="BC9" s="188">
        <f>SUM(BC7:BC8)</f>
        <v>0</v>
      </c>
      <c r="BD9" s="188">
        <f>SUM(BD7:BD8)</f>
        <v>0</v>
      </c>
      <c r="BE9" s="188">
        <f>SUM(BE7:BE8)</f>
        <v>0</v>
      </c>
    </row>
    <row r="10" spans="1:15" ht="12.75">
      <c r="A10" s="160" t="s">
        <v>72</v>
      </c>
      <c r="B10" s="161" t="s">
        <v>86</v>
      </c>
      <c r="C10" s="162" t="s">
        <v>87</v>
      </c>
      <c r="D10" s="163"/>
      <c r="E10" s="164"/>
      <c r="F10" s="164"/>
      <c r="G10" s="165"/>
      <c r="H10" s="166"/>
      <c r="I10" s="166"/>
      <c r="O10" s="167">
        <v>1</v>
      </c>
    </row>
    <row r="11" spans="1:104" ht="12.75">
      <c r="A11" s="168">
        <v>2</v>
      </c>
      <c r="B11" s="169" t="s">
        <v>88</v>
      </c>
      <c r="C11" s="170" t="s">
        <v>89</v>
      </c>
      <c r="D11" s="171" t="s">
        <v>90</v>
      </c>
      <c r="E11" s="172">
        <v>39.6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57" ht="12.75">
      <c r="A12" s="181"/>
      <c r="B12" s="182" t="s">
        <v>73</v>
      </c>
      <c r="C12" s="183" t="str">
        <f>CONCATENATE(B10," ",C10)</f>
        <v>3 Svislé a kompletní konstrukce</v>
      </c>
      <c r="D12" s="184"/>
      <c r="E12" s="185"/>
      <c r="F12" s="186"/>
      <c r="G12" s="187">
        <f>SUM(G10:G11)</f>
        <v>0</v>
      </c>
      <c r="O12" s="167">
        <v>4</v>
      </c>
      <c r="BA12" s="188">
        <f>SUM(BA10:BA11)</f>
        <v>0</v>
      </c>
      <c r="BB12" s="188">
        <f>SUM(BB10:BB11)</f>
        <v>0</v>
      </c>
      <c r="BC12" s="188">
        <f>SUM(BC10:BC11)</f>
        <v>0</v>
      </c>
      <c r="BD12" s="188">
        <f>SUM(BD10:BD11)</f>
        <v>0</v>
      </c>
      <c r="BE12" s="188">
        <f>SUM(BE10:BE11)</f>
        <v>0</v>
      </c>
    </row>
    <row r="13" spans="1:15" ht="12.75">
      <c r="A13" s="160" t="s">
        <v>72</v>
      </c>
      <c r="B13" s="161" t="s">
        <v>91</v>
      </c>
      <c r="C13" s="162" t="s">
        <v>92</v>
      </c>
      <c r="D13" s="163"/>
      <c r="E13" s="164"/>
      <c r="F13" s="164"/>
      <c r="G13" s="165"/>
      <c r="H13" s="166"/>
      <c r="I13" s="166"/>
      <c r="O13" s="167">
        <v>1</v>
      </c>
    </row>
    <row r="14" spans="1:104" ht="12.75">
      <c r="A14" s="168">
        <v>3</v>
      </c>
      <c r="B14" s="169" t="s">
        <v>93</v>
      </c>
      <c r="C14" s="170" t="s">
        <v>94</v>
      </c>
      <c r="D14" s="171" t="s">
        <v>90</v>
      </c>
      <c r="E14" s="172">
        <v>39.6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104" ht="22.5">
      <c r="A15" s="168">
        <v>4</v>
      </c>
      <c r="B15" s="169" t="s">
        <v>95</v>
      </c>
      <c r="C15" s="170" t="s">
        <v>96</v>
      </c>
      <c r="D15" s="171" t="s">
        <v>90</v>
      </c>
      <c r="E15" s="172">
        <v>39.6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5</v>
      </c>
      <c r="B16" s="169" t="s">
        <v>97</v>
      </c>
      <c r="C16" s="170" t="s">
        <v>98</v>
      </c>
      <c r="D16" s="171" t="s">
        <v>90</v>
      </c>
      <c r="E16" s="172">
        <v>39.6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</v>
      </c>
    </row>
    <row r="17" spans="1:57" ht="12.75">
      <c r="A17" s="181"/>
      <c r="B17" s="182" t="s">
        <v>73</v>
      </c>
      <c r="C17" s="183" t="str">
        <f>CONCATENATE(B13," ",C13)</f>
        <v>61 Upravy povrchů vnitřní</v>
      </c>
      <c r="D17" s="184"/>
      <c r="E17" s="185"/>
      <c r="F17" s="186"/>
      <c r="G17" s="187">
        <f>SUM(G13:G16)</f>
        <v>0</v>
      </c>
      <c r="O17" s="167">
        <v>4</v>
      </c>
      <c r="BA17" s="188">
        <f>SUM(BA13:BA16)</f>
        <v>0</v>
      </c>
      <c r="BB17" s="188">
        <f>SUM(BB13:BB16)</f>
        <v>0</v>
      </c>
      <c r="BC17" s="188">
        <f>SUM(BC13:BC16)</f>
        <v>0</v>
      </c>
      <c r="BD17" s="188">
        <f>SUM(BD13:BD16)</f>
        <v>0</v>
      </c>
      <c r="BE17" s="188">
        <f>SUM(BE13:BE16)</f>
        <v>0</v>
      </c>
    </row>
    <row r="18" spans="1:15" ht="12.75">
      <c r="A18" s="160" t="s">
        <v>72</v>
      </c>
      <c r="B18" s="161" t="s">
        <v>99</v>
      </c>
      <c r="C18" s="162" t="s">
        <v>100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6</v>
      </c>
      <c r="B19" s="169" t="s">
        <v>101</v>
      </c>
      <c r="C19" s="170" t="s">
        <v>102</v>
      </c>
      <c r="D19" s="171" t="s">
        <v>90</v>
      </c>
      <c r="E19" s="172">
        <v>39.6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</v>
      </c>
    </row>
    <row r="20" spans="1:104" ht="12.75">
      <c r="A20" s="168">
        <v>7</v>
      </c>
      <c r="B20" s="169" t="s">
        <v>103</v>
      </c>
      <c r="C20" s="170" t="s">
        <v>104</v>
      </c>
      <c r="D20" s="171" t="s">
        <v>90</v>
      </c>
      <c r="E20" s="172">
        <v>39.6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</v>
      </c>
    </row>
    <row r="21" spans="1:104" ht="12.75">
      <c r="A21" s="168">
        <v>8</v>
      </c>
      <c r="B21" s="169" t="s">
        <v>105</v>
      </c>
      <c r="C21" s="170" t="s">
        <v>106</v>
      </c>
      <c r="D21" s="171" t="s">
        <v>90</v>
      </c>
      <c r="E21" s="172">
        <v>39.6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</v>
      </c>
    </row>
    <row r="22" spans="1:57" ht="12.75">
      <c r="A22" s="181"/>
      <c r="B22" s="182" t="s">
        <v>73</v>
      </c>
      <c r="C22" s="183" t="str">
        <f>CONCATENATE(B18," ",C18)</f>
        <v>62 Úpravy povrchů vnější</v>
      </c>
      <c r="D22" s="184"/>
      <c r="E22" s="185"/>
      <c r="F22" s="186"/>
      <c r="G22" s="187">
        <f>SUM(G18:G21)</f>
        <v>0</v>
      </c>
      <c r="O22" s="167">
        <v>4</v>
      </c>
      <c r="BA22" s="188">
        <f>SUM(BA18:BA21)</f>
        <v>0</v>
      </c>
      <c r="BB22" s="188">
        <f>SUM(BB18:BB21)</f>
        <v>0</v>
      </c>
      <c r="BC22" s="188">
        <f>SUM(BC18:BC21)</f>
        <v>0</v>
      </c>
      <c r="BD22" s="188">
        <f>SUM(BD18:BD21)</f>
        <v>0</v>
      </c>
      <c r="BE22" s="188">
        <f>SUM(BE18:BE21)</f>
        <v>0</v>
      </c>
    </row>
    <row r="23" spans="1:15" ht="12.75">
      <c r="A23" s="160" t="s">
        <v>72</v>
      </c>
      <c r="B23" s="161" t="s">
        <v>107</v>
      </c>
      <c r="C23" s="162" t="s">
        <v>108</v>
      </c>
      <c r="D23" s="163"/>
      <c r="E23" s="164"/>
      <c r="F23" s="164"/>
      <c r="G23" s="165"/>
      <c r="H23" s="166"/>
      <c r="I23" s="166"/>
      <c r="O23" s="167">
        <v>1</v>
      </c>
    </row>
    <row r="24" spans="1:104" ht="12.75">
      <c r="A24" s="168">
        <v>9</v>
      </c>
      <c r="B24" s="169" t="s">
        <v>109</v>
      </c>
      <c r="C24" s="170" t="s">
        <v>110</v>
      </c>
      <c r="D24" s="171" t="s">
        <v>90</v>
      </c>
      <c r="E24" s="172">
        <v>95.48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</v>
      </c>
    </row>
    <row r="25" spans="1:15" ht="12.75">
      <c r="A25" s="175"/>
      <c r="B25" s="177"/>
      <c r="C25" s="221" t="s">
        <v>111</v>
      </c>
      <c r="D25" s="222"/>
      <c r="E25" s="178">
        <v>95.48</v>
      </c>
      <c r="F25" s="179"/>
      <c r="G25" s="180"/>
      <c r="M25" s="176" t="s">
        <v>111</v>
      </c>
      <c r="O25" s="167"/>
    </row>
    <row r="26" spans="1:104" ht="12.75">
      <c r="A26" s="168">
        <v>10</v>
      </c>
      <c r="B26" s="169" t="s">
        <v>112</v>
      </c>
      <c r="C26" s="170" t="s">
        <v>113</v>
      </c>
      <c r="D26" s="171" t="s">
        <v>90</v>
      </c>
      <c r="E26" s="172">
        <v>47.5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</v>
      </c>
    </row>
    <row r="27" spans="1:104" ht="12.75">
      <c r="A27" s="168">
        <v>11</v>
      </c>
      <c r="B27" s="169" t="s">
        <v>114</v>
      </c>
      <c r="C27" s="170" t="s">
        <v>115</v>
      </c>
      <c r="D27" s="171" t="s">
        <v>90</v>
      </c>
      <c r="E27" s="172">
        <v>47.98</v>
      </c>
      <c r="F27" s="172">
        <v>0</v>
      </c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1</v>
      </c>
      <c r="CZ27" s="145">
        <v>0</v>
      </c>
    </row>
    <row r="28" spans="1:57" ht="12.75">
      <c r="A28" s="181"/>
      <c r="B28" s="182" t="s">
        <v>73</v>
      </c>
      <c r="C28" s="183" t="str">
        <f>CONCATENATE(B23," ",C23)</f>
        <v>63 Podlahy a podlahové konstrukce</v>
      </c>
      <c r="D28" s="184"/>
      <c r="E28" s="185"/>
      <c r="F28" s="186"/>
      <c r="G28" s="187">
        <f>SUM(G23:G27)</f>
        <v>0</v>
      </c>
      <c r="O28" s="167">
        <v>4</v>
      </c>
      <c r="BA28" s="188">
        <f>SUM(BA23:BA27)</f>
        <v>0</v>
      </c>
      <c r="BB28" s="188">
        <f>SUM(BB23:BB27)</f>
        <v>0</v>
      </c>
      <c r="BC28" s="188">
        <f>SUM(BC23:BC27)</f>
        <v>0</v>
      </c>
      <c r="BD28" s="188">
        <f>SUM(BD23:BD27)</f>
        <v>0</v>
      </c>
      <c r="BE28" s="188">
        <f>SUM(BE23:BE27)</f>
        <v>0</v>
      </c>
    </row>
    <row r="29" spans="1:15" ht="12.75">
      <c r="A29" s="160" t="s">
        <v>72</v>
      </c>
      <c r="B29" s="161" t="s">
        <v>116</v>
      </c>
      <c r="C29" s="162" t="s">
        <v>117</v>
      </c>
      <c r="D29" s="163"/>
      <c r="E29" s="164"/>
      <c r="F29" s="164"/>
      <c r="G29" s="165"/>
      <c r="H29" s="166"/>
      <c r="I29" s="166"/>
      <c r="O29" s="167">
        <v>1</v>
      </c>
    </row>
    <row r="30" spans="1:104" ht="22.5">
      <c r="A30" s="168">
        <v>12</v>
      </c>
      <c r="B30" s="169" t="s">
        <v>118</v>
      </c>
      <c r="C30" s="170" t="s">
        <v>119</v>
      </c>
      <c r="D30" s="171" t="s">
        <v>120</v>
      </c>
      <c r="E30" s="172">
        <v>4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</v>
      </c>
    </row>
    <row r="31" spans="1:104" ht="12.75">
      <c r="A31" s="168">
        <v>13</v>
      </c>
      <c r="B31" s="169" t="s">
        <v>121</v>
      </c>
      <c r="C31" s="170" t="s">
        <v>289</v>
      </c>
      <c r="D31" s="171" t="s">
        <v>120</v>
      </c>
      <c r="E31" s="172">
        <v>4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1</v>
      </c>
      <c r="CZ31" s="145">
        <v>0</v>
      </c>
    </row>
    <row r="32" spans="1:104" ht="12.75">
      <c r="A32" s="168">
        <v>14</v>
      </c>
      <c r="B32" s="169" t="s">
        <v>122</v>
      </c>
      <c r="C32" s="170" t="s">
        <v>123</v>
      </c>
      <c r="D32" s="171" t="s">
        <v>120</v>
      </c>
      <c r="E32" s="172">
        <v>4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</v>
      </c>
    </row>
    <row r="33" spans="1:104" ht="12.75">
      <c r="A33" s="168">
        <v>15</v>
      </c>
      <c r="B33" s="169" t="s">
        <v>124</v>
      </c>
      <c r="C33" s="170" t="s">
        <v>125</v>
      </c>
      <c r="D33" s="171" t="s">
        <v>120</v>
      </c>
      <c r="E33" s="172">
        <v>4</v>
      </c>
      <c r="F33" s="172">
        <v>0</v>
      </c>
      <c r="G33" s="173">
        <f>E33*F33</f>
        <v>0</v>
      </c>
      <c r="O33" s="167">
        <v>2</v>
      </c>
      <c r="AA33" s="145">
        <v>3</v>
      </c>
      <c r="AB33" s="145">
        <v>1</v>
      </c>
      <c r="AC33" s="145">
        <v>55345503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3</v>
      </c>
      <c r="CB33" s="174">
        <v>1</v>
      </c>
      <c r="CZ33" s="145">
        <v>0</v>
      </c>
    </row>
    <row r="34" spans="1:57" ht="12.75">
      <c r="A34" s="181"/>
      <c r="B34" s="182" t="s">
        <v>73</v>
      </c>
      <c r="C34" s="183" t="str">
        <f>CONCATENATE(B29," ",C29)</f>
        <v>64 Výplně otvorů</v>
      </c>
      <c r="D34" s="184"/>
      <c r="E34" s="185"/>
      <c r="F34" s="186"/>
      <c r="G34" s="187">
        <f>SUM(G29:G33)</f>
        <v>0</v>
      </c>
      <c r="O34" s="167">
        <v>4</v>
      </c>
      <c r="BA34" s="188">
        <f>SUM(BA29:BA33)</f>
        <v>0</v>
      </c>
      <c r="BB34" s="188">
        <f>SUM(BB29:BB33)</f>
        <v>0</v>
      </c>
      <c r="BC34" s="188">
        <f>SUM(BC29:BC33)</f>
        <v>0</v>
      </c>
      <c r="BD34" s="188">
        <f>SUM(BD29:BD33)</f>
        <v>0</v>
      </c>
      <c r="BE34" s="188">
        <f>SUM(BE29:BE33)</f>
        <v>0</v>
      </c>
    </row>
    <row r="35" spans="1:15" ht="12.75">
      <c r="A35" s="160" t="s">
        <v>72</v>
      </c>
      <c r="B35" s="161" t="s">
        <v>126</v>
      </c>
      <c r="C35" s="162" t="s">
        <v>127</v>
      </c>
      <c r="D35" s="163"/>
      <c r="E35" s="164"/>
      <c r="F35" s="164"/>
      <c r="G35" s="165"/>
      <c r="H35" s="166"/>
      <c r="I35" s="166"/>
      <c r="O35" s="167">
        <v>1</v>
      </c>
    </row>
    <row r="36" spans="1:104" ht="12.75">
      <c r="A36" s="168">
        <v>16</v>
      </c>
      <c r="B36" s="169" t="s">
        <v>128</v>
      </c>
      <c r="C36" s="170" t="s">
        <v>129</v>
      </c>
      <c r="D36" s="171" t="s">
        <v>90</v>
      </c>
      <c r="E36" s="172">
        <v>589.76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</v>
      </c>
    </row>
    <row r="37" spans="1:15" ht="12.75">
      <c r="A37" s="175"/>
      <c r="B37" s="177"/>
      <c r="C37" s="221" t="s">
        <v>130</v>
      </c>
      <c r="D37" s="222"/>
      <c r="E37" s="178">
        <v>589.76</v>
      </c>
      <c r="F37" s="179"/>
      <c r="G37" s="180"/>
      <c r="M37" s="176" t="s">
        <v>130</v>
      </c>
      <c r="O37" s="167"/>
    </row>
    <row r="38" spans="1:104" ht="12.75">
      <c r="A38" s="168">
        <v>17</v>
      </c>
      <c r="B38" s="169" t="s">
        <v>131</v>
      </c>
      <c r="C38" s="170" t="s">
        <v>132</v>
      </c>
      <c r="D38" s="171" t="s">
        <v>90</v>
      </c>
      <c r="E38" s="172">
        <v>1474.4</v>
      </c>
      <c r="F38" s="172">
        <v>0</v>
      </c>
      <c r="G38" s="173">
        <f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</v>
      </c>
    </row>
    <row r="39" spans="1:15" ht="12.75">
      <c r="A39" s="175"/>
      <c r="B39" s="177"/>
      <c r="C39" s="221" t="s">
        <v>133</v>
      </c>
      <c r="D39" s="222"/>
      <c r="E39" s="178">
        <v>1474.4</v>
      </c>
      <c r="F39" s="179"/>
      <c r="G39" s="180"/>
      <c r="M39" s="176" t="s">
        <v>133</v>
      </c>
      <c r="O39" s="167"/>
    </row>
    <row r="40" spans="1:104" ht="12.75">
      <c r="A40" s="168">
        <v>18</v>
      </c>
      <c r="B40" s="169" t="s">
        <v>134</v>
      </c>
      <c r="C40" s="170" t="s">
        <v>135</v>
      </c>
      <c r="D40" s="171" t="s">
        <v>90</v>
      </c>
      <c r="E40" s="172">
        <v>589.76</v>
      </c>
      <c r="F40" s="172">
        <v>0</v>
      </c>
      <c r="G40" s="173">
        <f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1</v>
      </c>
      <c r="CZ40" s="145">
        <v>0</v>
      </c>
    </row>
    <row r="41" spans="1:104" ht="12.75">
      <c r="A41" s="168">
        <v>19</v>
      </c>
      <c r="B41" s="169" t="s">
        <v>136</v>
      </c>
      <c r="C41" s="170" t="s">
        <v>137</v>
      </c>
      <c r="D41" s="171" t="s">
        <v>138</v>
      </c>
      <c r="E41" s="172">
        <v>15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</v>
      </c>
    </row>
    <row r="42" spans="1:104" ht="12.75">
      <c r="A42" s="168">
        <v>20</v>
      </c>
      <c r="B42" s="169" t="s">
        <v>139</v>
      </c>
      <c r="C42" s="170" t="s">
        <v>140</v>
      </c>
      <c r="D42" s="171" t="s">
        <v>85</v>
      </c>
      <c r="E42" s="172">
        <v>1</v>
      </c>
      <c r="F42" s="172">
        <v>0</v>
      </c>
      <c r="G42" s="173">
        <f>E42*F42</f>
        <v>0</v>
      </c>
      <c r="O42" s="167">
        <v>2</v>
      </c>
      <c r="AA42" s="145">
        <v>12</v>
      </c>
      <c r="AB42" s="145">
        <v>0</v>
      </c>
      <c r="AC42" s="145">
        <v>20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12</v>
      </c>
      <c r="CB42" s="174">
        <v>0</v>
      </c>
      <c r="CZ42" s="145">
        <v>0</v>
      </c>
    </row>
    <row r="43" spans="1:57" ht="12.75">
      <c r="A43" s="181"/>
      <c r="B43" s="182" t="s">
        <v>73</v>
      </c>
      <c r="C43" s="183" t="str">
        <f>CONCATENATE(B35," ",C35)</f>
        <v>94 Lešení a stavební výtahy</v>
      </c>
      <c r="D43" s="184"/>
      <c r="E43" s="185"/>
      <c r="F43" s="186"/>
      <c r="G43" s="187">
        <f>SUM(G35:G42)</f>
        <v>0</v>
      </c>
      <c r="O43" s="167">
        <v>4</v>
      </c>
      <c r="BA43" s="188">
        <f>SUM(BA35:BA42)</f>
        <v>0</v>
      </c>
      <c r="BB43" s="188">
        <f>SUM(BB35:BB42)</f>
        <v>0</v>
      </c>
      <c r="BC43" s="188">
        <f>SUM(BC35:BC42)</f>
        <v>0</v>
      </c>
      <c r="BD43" s="188">
        <f>SUM(BD35:BD42)</f>
        <v>0</v>
      </c>
      <c r="BE43" s="188">
        <f>SUM(BE35:BE42)</f>
        <v>0</v>
      </c>
    </row>
    <row r="44" spans="1:15" ht="12.75">
      <c r="A44" s="160" t="s">
        <v>72</v>
      </c>
      <c r="B44" s="161" t="s">
        <v>141</v>
      </c>
      <c r="C44" s="162" t="s">
        <v>142</v>
      </c>
      <c r="D44" s="163"/>
      <c r="E44" s="164"/>
      <c r="F44" s="164"/>
      <c r="G44" s="165"/>
      <c r="H44" s="166"/>
      <c r="I44" s="166"/>
      <c r="O44" s="167">
        <v>1</v>
      </c>
    </row>
    <row r="45" spans="1:104" ht="22.5">
      <c r="A45" s="168">
        <v>21</v>
      </c>
      <c r="B45" s="169" t="s">
        <v>143</v>
      </c>
      <c r="C45" s="170" t="s">
        <v>144</v>
      </c>
      <c r="D45" s="171" t="s">
        <v>90</v>
      </c>
      <c r="E45" s="172">
        <v>47.52</v>
      </c>
      <c r="F45" s="172">
        <v>0</v>
      </c>
      <c r="G45" s="173">
        <f>E45*F45</f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</v>
      </c>
      <c r="CB45" s="174">
        <v>1</v>
      </c>
      <c r="CZ45" s="145">
        <v>0</v>
      </c>
    </row>
    <row r="46" spans="1:15" ht="12.75">
      <c r="A46" s="175"/>
      <c r="B46" s="177"/>
      <c r="C46" s="221" t="s">
        <v>145</v>
      </c>
      <c r="D46" s="222"/>
      <c r="E46" s="178">
        <v>47.52</v>
      </c>
      <c r="F46" s="179"/>
      <c r="G46" s="180"/>
      <c r="M46" s="176" t="s">
        <v>145</v>
      </c>
      <c r="O46" s="167"/>
    </row>
    <row r="47" spans="1:104" ht="22.5">
      <c r="A47" s="168">
        <v>22</v>
      </c>
      <c r="B47" s="169" t="s">
        <v>146</v>
      </c>
      <c r="C47" s="170" t="s">
        <v>147</v>
      </c>
      <c r="D47" s="171" t="s">
        <v>90</v>
      </c>
      <c r="E47" s="172">
        <v>450</v>
      </c>
      <c r="F47" s="172">
        <v>0</v>
      </c>
      <c r="G47" s="173">
        <f>E47*F47</f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</v>
      </c>
    </row>
    <row r="48" spans="1:57" ht="12.75">
      <c r="A48" s="181"/>
      <c r="B48" s="182" t="s">
        <v>73</v>
      </c>
      <c r="C48" s="183" t="str">
        <f>CONCATENATE(B44," ",C44)</f>
        <v>95 Dokončovací konstrukce na pozemních stavbách</v>
      </c>
      <c r="D48" s="184"/>
      <c r="E48" s="185"/>
      <c r="F48" s="186"/>
      <c r="G48" s="187">
        <f>SUM(G44:G47)</f>
        <v>0</v>
      </c>
      <c r="O48" s="167">
        <v>4</v>
      </c>
      <c r="BA48" s="188">
        <f>SUM(BA44:BA47)</f>
        <v>0</v>
      </c>
      <c r="BB48" s="188">
        <f>SUM(BB44:BB47)</f>
        <v>0</v>
      </c>
      <c r="BC48" s="188">
        <f>SUM(BC44:BC47)</f>
        <v>0</v>
      </c>
      <c r="BD48" s="188">
        <f>SUM(BD44:BD47)</f>
        <v>0</v>
      </c>
      <c r="BE48" s="188">
        <f>SUM(BE44:BE47)</f>
        <v>0</v>
      </c>
    </row>
    <row r="49" spans="1:15" ht="12.75">
      <c r="A49" s="160" t="s">
        <v>72</v>
      </c>
      <c r="B49" s="161" t="s">
        <v>148</v>
      </c>
      <c r="C49" s="162" t="s">
        <v>149</v>
      </c>
      <c r="D49" s="163"/>
      <c r="E49" s="164"/>
      <c r="F49" s="164"/>
      <c r="G49" s="165"/>
      <c r="H49" s="166"/>
      <c r="I49" s="166"/>
      <c r="O49" s="167">
        <v>1</v>
      </c>
    </row>
    <row r="50" spans="1:104" ht="12.75">
      <c r="A50" s="168">
        <v>23</v>
      </c>
      <c r="B50" s="169" t="s">
        <v>150</v>
      </c>
      <c r="C50" s="170" t="s">
        <v>151</v>
      </c>
      <c r="D50" s="171" t="s">
        <v>90</v>
      </c>
      <c r="E50" s="172">
        <v>39.6</v>
      </c>
      <c r="F50" s="172">
        <v>0</v>
      </c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0</v>
      </c>
    </row>
    <row r="51" spans="1:15" ht="12.75">
      <c r="A51" s="175"/>
      <c r="B51" s="177"/>
      <c r="C51" s="221" t="s">
        <v>152</v>
      </c>
      <c r="D51" s="222"/>
      <c r="E51" s="178">
        <v>39.6</v>
      </c>
      <c r="F51" s="179"/>
      <c r="G51" s="180"/>
      <c r="M51" s="176" t="s">
        <v>152</v>
      </c>
      <c r="O51" s="167"/>
    </row>
    <row r="52" spans="1:104" ht="12.75">
      <c r="A52" s="168">
        <v>24</v>
      </c>
      <c r="B52" s="169" t="s">
        <v>153</v>
      </c>
      <c r="C52" s="170" t="s">
        <v>154</v>
      </c>
      <c r="D52" s="171" t="s">
        <v>90</v>
      </c>
      <c r="E52" s="172">
        <v>7.28</v>
      </c>
      <c r="F52" s="172">
        <v>0</v>
      </c>
      <c r="G52" s="173">
        <f>E52*F52</f>
        <v>0</v>
      </c>
      <c r="O52" s="167">
        <v>2</v>
      </c>
      <c r="AA52" s="145">
        <v>1</v>
      </c>
      <c r="AB52" s="145">
        <v>1</v>
      </c>
      <c r="AC52" s="145">
        <v>1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1</v>
      </c>
      <c r="CZ52" s="145">
        <v>0</v>
      </c>
    </row>
    <row r="53" spans="1:15" ht="12.75">
      <c r="A53" s="175"/>
      <c r="B53" s="177"/>
      <c r="C53" s="221" t="s">
        <v>155</v>
      </c>
      <c r="D53" s="222"/>
      <c r="E53" s="178">
        <v>7.28</v>
      </c>
      <c r="F53" s="179"/>
      <c r="G53" s="180"/>
      <c r="M53" s="176" t="s">
        <v>155</v>
      </c>
      <c r="O53" s="167"/>
    </row>
    <row r="54" spans="1:104" ht="12.75">
      <c r="A54" s="168">
        <v>25</v>
      </c>
      <c r="B54" s="169" t="s">
        <v>156</v>
      </c>
      <c r="C54" s="170" t="s">
        <v>157</v>
      </c>
      <c r="D54" s="171" t="s">
        <v>90</v>
      </c>
      <c r="E54" s="172">
        <v>6.4</v>
      </c>
      <c r="F54" s="172">
        <v>0</v>
      </c>
      <c r="G54" s="173">
        <f>E54*F54</f>
        <v>0</v>
      </c>
      <c r="O54" s="167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1</v>
      </c>
      <c r="CZ54" s="145">
        <v>0</v>
      </c>
    </row>
    <row r="55" spans="1:15" ht="12.75">
      <c r="A55" s="175"/>
      <c r="B55" s="177"/>
      <c r="C55" s="221" t="s">
        <v>158</v>
      </c>
      <c r="D55" s="222"/>
      <c r="E55" s="178">
        <v>6.4</v>
      </c>
      <c r="F55" s="179"/>
      <c r="G55" s="180"/>
      <c r="M55" s="176" t="s">
        <v>158</v>
      </c>
      <c r="O55" s="167"/>
    </row>
    <row r="56" spans="1:104" ht="22.5">
      <c r="A56" s="168">
        <v>26</v>
      </c>
      <c r="B56" s="169" t="s">
        <v>159</v>
      </c>
      <c r="C56" s="170" t="s">
        <v>160</v>
      </c>
      <c r="D56" s="171" t="s">
        <v>161</v>
      </c>
      <c r="E56" s="172">
        <v>50</v>
      </c>
      <c r="F56" s="172">
        <v>0</v>
      </c>
      <c r="G56" s="173">
        <f>E56*F56</f>
        <v>0</v>
      </c>
      <c r="O56" s="167">
        <v>2</v>
      </c>
      <c r="AA56" s="145">
        <v>10</v>
      </c>
      <c r="AB56" s="145">
        <v>0</v>
      </c>
      <c r="AC56" s="145">
        <v>8</v>
      </c>
      <c r="AZ56" s="145">
        <v>5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10</v>
      </c>
      <c r="CB56" s="174">
        <v>0</v>
      </c>
      <c r="CZ56" s="145">
        <v>0</v>
      </c>
    </row>
    <row r="57" spans="1:57" ht="12.75">
      <c r="A57" s="181"/>
      <c r="B57" s="182" t="s">
        <v>73</v>
      </c>
      <c r="C57" s="183" t="str">
        <f>CONCATENATE(B49," ",C49)</f>
        <v>96 Bourání konstrukcí</v>
      </c>
      <c r="D57" s="184"/>
      <c r="E57" s="185"/>
      <c r="F57" s="186"/>
      <c r="G57" s="187">
        <f>SUM(G49:G56)</f>
        <v>0</v>
      </c>
      <c r="O57" s="167">
        <v>4</v>
      </c>
      <c r="BA57" s="188">
        <f>SUM(BA49:BA56)</f>
        <v>0</v>
      </c>
      <c r="BB57" s="188">
        <f>SUM(BB49:BB56)</f>
        <v>0</v>
      </c>
      <c r="BC57" s="188">
        <f>SUM(BC49:BC56)</f>
        <v>0</v>
      </c>
      <c r="BD57" s="188">
        <f>SUM(BD49:BD56)</f>
        <v>0</v>
      </c>
      <c r="BE57" s="188">
        <f>SUM(BE49:BE56)</f>
        <v>0</v>
      </c>
    </row>
    <row r="58" spans="1:15" ht="12.75">
      <c r="A58" s="160" t="s">
        <v>72</v>
      </c>
      <c r="B58" s="161" t="s">
        <v>162</v>
      </c>
      <c r="C58" s="162" t="s">
        <v>163</v>
      </c>
      <c r="D58" s="163"/>
      <c r="E58" s="164"/>
      <c r="F58" s="164"/>
      <c r="G58" s="165"/>
      <c r="H58" s="166"/>
      <c r="I58" s="166"/>
      <c r="O58" s="167">
        <v>1</v>
      </c>
    </row>
    <row r="59" spans="1:104" ht="12.75">
      <c r="A59" s="168">
        <v>27</v>
      </c>
      <c r="B59" s="169" t="s">
        <v>164</v>
      </c>
      <c r="C59" s="170" t="s">
        <v>165</v>
      </c>
      <c r="D59" s="171" t="s">
        <v>166</v>
      </c>
      <c r="E59" s="172">
        <v>19.5737</v>
      </c>
      <c r="F59" s="172">
        <v>0</v>
      </c>
      <c r="G59" s="173">
        <f>E59*F59</f>
        <v>0</v>
      </c>
      <c r="O59" s="167">
        <v>2</v>
      </c>
      <c r="AA59" s="145">
        <v>1</v>
      </c>
      <c r="AB59" s="145">
        <v>1</v>
      </c>
      <c r="AC59" s="145">
        <v>1</v>
      </c>
      <c r="AZ59" s="145">
        <v>1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1</v>
      </c>
      <c r="CB59" s="174">
        <v>1</v>
      </c>
      <c r="CZ59" s="145">
        <v>0</v>
      </c>
    </row>
    <row r="60" spans="1:57" ht="12.75">
      <c r="A60" s="181"/>
      <c r="B60" s="182" t="s">
        <v>73</v>
      </c>
      <c r="C60" s="183" t="str">
        <f>CONCATENATE(B58," ",C58)</f>
        <v>99 Staveništní přesun hmot</v>
      </c>
      <c r="D60" s="184"/>
      <c r="E60" s="185"/>
      <c r="F60" s="186"/>
      <c r="G60" s="187">
        <f>SUM(G58:G59)</f>
        <v>0</v>
      </c>
      <c r="O60" s="167">
        <v>4</v>
      </c>
      <c r="BA60" s="188">
        <f>SUM(BA58:BA59)</f>
        <v>0</v>
      </c>
      <c r="BB60" s="188">
        <f>SUM(BB58:BB59)</f>
        <v>0</v>
      </c>
      <c r="BC60" s="188">
        <f>SUM(BC58:BC59)</f>
        <v>0</v>
      </c>
      <c r="BD60" s="188">
        <f>SUM(BD58:BD59)</f>
        <v>0</v>
      </c>
      <c r="BE60" s="188">
        <f>SUM(BE58:BE59)</f>
        <v>0</v>
      </c>
    </row>
    <row r="61" spans="1:15" ht="12.75">
      <c r="A61" s="160" t="s">
        <v>72</v>
      </c>
      <c r="B61" s="161" t="s">
        <v>167</v>
      </c>
      <c r="C61" s="162" t="s">
        <v>168</v>
      </c>
      <c r="D61" s="163"/>
      <c r="E61" s="164"/>
      <c r="F61" s="164"/>
      <c r="G61" s="165"/>
      <c r="H61" s="166"/>
      <c r="I61" s="166"/>
      <c r="O61" s="167">
        <v>1</v>
      </c>
    </row>
    <row r="62" spans="1:104" ht="22.5">
      <c r="A62" s="168">
        <v>28</v>
      </c>
      <c r="B62" s="169" t="s">
        <v>169</v>
      </c>
      <c r="C62" s="170" t="s">
        <v>170</v>
      </c>
      <c r="D62" s="171" t="s">
        <v>90</v>
      </c>
      <c r="E62" s="172">
        <v>47.98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</v>
      </c>
    </row>
    <row r="63" spans="1:15" ht="12.75">
      <c r="A63" s="175"/>
      <c r="B63" s="177"/>
      <c r="C63" s="221" t="s">
        <v>171</v>
      </c>
      <c r="D63" s="222"/>
      <c r="E63" s="178">
        <v>47.98</v>
      </c>
      <c r="F63" s="179"/>
      <c r="G63" s="180"/>
      <c r="M63" s="176" t="s">
        <v>171</v>
      </c>
      <c r="O63" s="167"/>
    </row>
    <row r="64" spans="1:104" ht="22.5">
      <c r="A64" s="168">
        <v>29</v>
      </c>
      <c r="B64" s="169" t="s">
        <v>172</v>
      </c>
      <c r="C64" s="170" t="s">
        <v>173</v>
      </c>
      <c r="D64" s="171" t="s">
        <v>90</v>
      </c>
      <c r="E64" s="172">
        <v>47.98</v>
      </c>
      <c r="F64" s="172">
        <v>0</v>
      </c>
      <c r="G64" s="173">
        <f>E64*F64</f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7</v>
      </c>
      <c r="CZ64" s="145">
        <v>0</v>
      </c>
    </row>
    <row r="65" spans="1:104" ht="22.5">
      <c r="A65" s="168">
        <v>30</v>
      </c>
      <c r="B65" s="169" t="s">
        <v>174</v>
      </c>
      <c r="C65" s="170" t="s">
        <v>175</v>
      </c>
      <c r="D65" s="171" t="s">
        <v>90</v>
      </c>
      <c r="E65" s="172">
        <v>47.98</v>
      </c>
      <c r="F65" s="172">
        <v>0</v>
      </c>
      <c r="G65" s="173">
        <f>E65*F65</f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1</v>
      </c>
      <c r="CB65" s="174">
        <v>7</v>
      </c>
      <c r="CZ65" s="145">
        <v>0</v>
      </c>
    </row>
    <row r="66" spans="1:104" ht="12.75">
      <c r="A66" s="168">
        <v>31</v>
      </c>
      <c r="B66" s="169" t="s">
        <v>176</v>
      </c>
      <c r="C66" s="170" t="s">
        <v>177</v>
      </c>
      <c r="D66" s="171" t="s">
        <v>61</v>
      </c>
      <c r="E66" s="172">
        <v>254.4859</v>
      </c>
      <c r="F66" s="172">
        <v>0</v>
      </c>
      <c r="G66" s="173">
        <f>E66*F66</f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7</v>
      </c>
      <c r="CZ66" s="145">
        <v>0</v>
      </c>
    </row>
    <row r="67" spans="1:57" ht="12.75">
      <c r="A67" s="181"/>
      <c r="B67" s="182" t="s">
        <v>73</v>
      </c>
      <c r="C67" s="183" t="str">
        <f>CONCATENATE(B61," ",C61)</f>
        <v>712 Živičné krytiny</v>
      </c>
      <c r="D67" s="184"/>
      <c r="E67" s="185"/>
      <c r="F67" s="186"/>
      <c r="G67" s="187">
        <f>SUM(G61:G66)</f>
        <v>0</v>
      </c>
      <c r="O67" s="167">
        <v>4</v>
      </c>
      <c r="BA67" s="188">
        <f>SUM(BA61:BA66)</f>
        <v>0</v>
      </c>
      <c r="BB67" s="188">
        <f>SUM(BB61:BB66)</f>
        <v>0</v>
      </c>
      <c r="BC67" s="188">
        <f>SUM(BC61:BC66)</f>
        <v>0</v>
      </c>
      <c r="BD67" s="188">
        <f>SUM(BD61:BD66)</f>
        <v>0</v>
      </c>
      <c r="BE67" s="188">
        <f>SUM(BE61:BE66)</f>
        <v>0</v>
      </c>
    </row>
    <row r="68" spans="1:15" ht="12.75">
      <c r="A68" s="160" t="s">
        <v>72</v>
      </c>
      <c r="B68" s="161" t="s">
        <v>178</v>
      </c>
      <c r="C68" s="162" t="s">
        <v>179</v>
      </c>
      <c r="D68" s="163"/>
      <c r="E68" s="164"/>
      <c r="F68" s="164"/>
      <c r="G68" s="165"/>
      <c r="H68" s="166"/>
      <c r="I68" s="166"/>
      <c r="O68" s="167">
        <v>1</v>
      </c>
    </row>
    <row r="69" spans="1:104" ht="12.75">
      <c r="A69" s="168">
        <v>32</v>
      </c>
      <c r="B69" s="169" t="s">
        <v>180</v>
      </c>
      <c r="C69" s="170" t="s">
        <v>181</v>
      </c>
      <c r="D69" s="171" t="s">
        <v>182</v>
      </c>
      <c r="E69" s="172">
        <v>57.4</v>
      </c>
      <c r="F69" s="172">
        <v>0</v>
      </c>
      <c r="G69" s="173">
        <f>E69*F69</f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</v>
      </c>
      <c r="CB69" s="174">
        <v>7</v>
      </c>
      <c r="CZ69" s="145">
        <v>0</v>
      </c>
    </row>
    <row r="70" spans="1:15" ht="12.75">
      <c r="A70" s="175"/>
      <c r="B70" s="177"/>
      <c r="C70" s="221" t="s">
        <v>183</v>
      </c>
      <c r="D70" s="222"/>
      <c r="E70" s="178">
        <v>57.4</v>
      </c>
      <c r="F70" s="179"/>
      <c r="G70" s="180"/>
      <c r="M70" s="176" t="s">
        <v>183</v>
      </c>
      <c r="O70" s="167"/>
    </row>
    <row r="71" spans="1:104" ht="22.5">
      <c r="A71" s="168">
        <v>33</v>
      </c>
      <c r="B71" s="169" t="s">
        <v>184</v>
      </c>
      <c r="C71" s="170" t="s">
        <v>185</v>
      </c>
      <c r="D71" s="171" t="s">
        <v>182</v>
      </c>
      <c r="E71" s="172">
        <v>18.1</v>
      </c>
      <c r="F71" s="172">
        <v>0</v>
      </c>
      <c r="G71" s="173">
        <f>E71*F71</f>
        <v>0</v>
      </c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7</v>
      </c>
      <c r="CZ71" s="145">
        <v>0</v>
      </c>
    </row>
    <row r="72" spans="1:15" ht="12.75">
      <c r="A72" s="175"/>
      <c r="B72" s="177"/>
      <c r="C72" s="221" t="s">
        <v>186</v>
      </c>
      <c r="D72" s="222"/>
      <c r="E72" s="178">
        <v>18.1</v>
      </c>
      <c r="F72" s="179"/>
      <c r="G72" s="180"/>
      <c r="M72" s="176" t="s">
        <v>186</v>
      </c>
      <c r="O72" s="167"/>
    </row>
    <row r="73" spans="1:104" ht="12.75">
      <c r="A73" s="168">
        <v>34</v>
      </c>
      <c r="B73" s="169" t="s">
        <v>187</v>
      </c>
      <c r="C73" s="170" t="s">
        <v>188</v>
      </c>
      <c r="D73" s="171" t="s">
        <v>182</v>
      </c>
      <c r="E73" s="172">
        <v>57.4</v>
      </c>
      <c r="F73" s="172">
        <v>0</v>
      </c>
      <c r="G73" s="173">
        <f>E73*F73</f>
        <v>0</v>
      </c>
      <c r="O73" s="167">
        <v>2</v>
      </c>
      <c r="AA73" s="145">
        <v>1</v>
      </c>
      <c r="AB73" s="145">
        <v>7</v>
      </c>
      <c r="AC73" s="145">
        <v>7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</v>
      </c>
      <c r="CB73" s="174">
        <v>7</v>
      </c>
      <c r="CZ73" s="145">
        <v>0</v>
      </c>
    </row>
    <row r="74" spans="1:104" ht="22.5">
      <c r="A74" s="168">
        <v>35</v>
      </c>
      <c r="B74" s="169" t="s">
        <v>189</v>
      </c>
      <c r="C74" s="170" t="s">
        <v>190</v>
      </c>
      <c r="D74" s="171" t="s">
        <v>182</v>
      </c>
      <c r="E74" s="172">
        <v>62.8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</v>
      </c>
    </row>
    <row r="75" spans="1:104" ht="12.75">
      <c r="A75" s="168">
        <v>36</v>
      </c>
      <c r="B75" s="169" t="s">
        <v>191</v>
      </c>
      <c r="C75" s="170" t="s">
        <v>192</v>
      </c>
      <c r="D75" s="171" t="s">
        <v>61</v>
      </c>
      <c r="E75" s="172">
        <v>890.1062</v>
      </c>
      <c r="F75" s="172">
        <v>0</v>
      </c>
      <c r="G75" s="173">
        <f>E75*F75</f>
        <v>0</v>
      </c>
      <c r="O75" s="167">
        <v>2</v>
      </c>
      <c r="AA75" s="145">
        <v>1</v>
      </c>
      <c r="AB75" s="145">
        <v>7</v>
      </c>
      <c r="AC75" s="145">
        <v>7</v>
      </c>
      <c r="AZ75" s="145">
        <v>2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</v>
      </c>
      <c r="CB75" s="174">
        <v>7</v>
      </c>
      <c r="CZ75" s="145">
        <v>0</v>
      </c>
    </row>
    <row r="76" spans="1:57" ht="12.75">
      <c r="A76" s="181"/>
      <c r="B76" s="182" t="s">
        <v>73</v>
      </c>
      <c r="C76" s="183" t="str">
        <f>CONCATENATE(B68," ",C68)</f>
        <v>764 Konstrukce klempířské</v>
      </c>
      <c r="D76" s="184"/>
      <c r="E76" s="185"/>
      <c r="F76" s="186"/>
      <c r="G76" s="187">
        <f>SUM(G68:G75)</f>
        <v>0</v>
      </c>
      <c r="O76" s="167">
        <v>4</v>
      </c>
      <c r="BA76" s="188">
        <f>SUM(BA68:BA75)</f>
        <v>0</v>
      </c>
      <c r="BB76" s="188">
        <f>SUM(BB68:BB75)</f>
        <v>0</v>
      </c>
      <c r="BC76" s="188">
        <f>SUM(BC68:BC75)</f>
        <v>0</v>
      </c>
      <c r="BD76" s="188">
        <f>SUM(BD68:BD75)</f>
        <v>0</v>
      </c>
      <c r="BE76" s="188">
        <f>SUM(BE68:BE75)</f>
        <v>0</v>
      </c>
    </row>
    <row r="77" spans="1:15" ht="12.75">
      <c r="A77" s="160" t="s">
        <v>72</v>
      </c>
      <c r="B77" s="161" t="s">
        <v>193</v>
      </c>
      <c r="C77" s="162" t="s">
        <v>194</v>
      </c>
      <c r="D77" s="163"/>
      <c r="E77" s="164"/>
      <c r="F77" s="164"/>
      <c r="G77" s="165"/>
      <c r="H77" s="166"/>
      <c r="I77" s="166"/>
      <c r="O77" s="167">
        <v>1</v>
      </c>
    </row>
    <row r="78" spans="1:104" ht="12.75">
      <c r="A78" s="168">
        <v>37</v>
      </c>
      <c r="B78" s="169" t="s">
        <v>195</v>
      </c>
      <c r="C78" s="170" t="s">
        <v>196</v>
      </c>
      <c r="D78" s="171" t="s">
        <v>197</v>
      </c>
      <c r="E78" s="172">
        <v>25</v>
      </c>
      <c r="F78" s="172">
        <v>0</v>
      </c>
      <c r="G78" s="173">
        <f>E78*F78</f>
        <v>0</v>
      </c>
      <c r="O78" s="167">
        <v>2</v>
      </c>
      <c r="AA78" s="145">
        <v>12</v>
      </c>
      <c r="AB78" s="145">
        <v>0</v>
      </c>
      <c r="AC78" s="145">
        <v>37</v>
      </c>
      <c r="AZ78" s="145">
        <v>2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4">
        <v>12</v>
      </c>
      <c r="CB78" s="174">
        <v>0</v>
      </c>
      <c r="CZ78" s="145">
        <v>0</v>
      </c>
    </row>
    <row r="79" spans="1:104" ht="22.5">
      <c r="A79" s="168">
        <v>38</v>
      </c>
      <c r="B79" s="169" t="s">
        <v>198</v>
      </c>
      <c r="C79" s="170" t="s">
        <v>199</v>
      </c>
      <c r="D79" s="171" t="s">
        <v>90</v>
      </c>
      <c r="E79" s="172">
        <v>558.06</v>
      </c>
      <c r="F79" s="172">
        <v>0</v>
      </c>
      <c r="G79" s="173">
        <f>E79*F79</f>
        <v>0</v>
      </c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1</v>
      </c>
      <c r="CB79" s="174">
        <v>7</v>
      </c>
      <c r="CZ79" s="145">
        <v>0</v>
      </c>
    </row>
    <row r="80" spans="1:15" ht="12.75">
      <c r="A80" s="175"/>
      <c r="B80" s="177"/>
      <c r="C80" s="221" t="s">
        <v>200</v>
      </c>
      <c r="D80" s="222"/>
      <c r="E80" s="178">
        <v>558.06</v>
      </c>
      <c r="F80" s="179"/>
      <c r="G80" s="180"/>
      <c r="M80" s="176" t="s">
        <v>200</v>
      </c>
      <c r="O80" s="167"/>
    </row>
    <row r="81" spans="1:104" ht="12.75">
      <c r="A81" s="168">
        <v>39</v>
      </c>
      <c r="B81" s="169" t="s">
        <v>201</v>
      </c>
      <c r="C81" s="170" t="s">
        <v>202</v>
      </c>
      <c r="D81" s="171" t="s">
        <v>90</v>
      </c>
      <c r="E81" s="172">
        <v>597.825</v>
      </c>
      <c r="F81" s="172">
        <v>0</v>
      </c>
      <c r="G81" s="173">
        <f>E81*F81</f>
        <v>0</v>
      </c>
      <c r="O81" s="167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1</v>
      </c>
      <c r="CB81" s="174">
        <v>7</v>
      </c>
      <c r="CZ81" s="145">
        <v>0</v>
      </c>
    </row>
    <row r="82" spans="1:15" ht="22.5">
      <c r="A82" s="175"/>
      <c r="B82" s="177"/>
      <c r="C82" s="221" t="s">
        <v>203</v>
      </c>
      <c r="D82" s="222"/>
      <c r="E82" s="178">
        <v>520.2</v>
      </c>
      <c r="F82" s="179"/>
      <c r="G82" s="180"/>
      <c r="M82" s="176" t="s">
        <v>203</v>
      </c>
      <c r="O82" s="167"/>
    </row>
    <row r="83" spans="1:15" ht="12.75">
      <c r="A83" s="175"/>
      <c r="B83" s="177"/>
      <c r="C83" s="221" t="s">
        <v>204</v>
      </c>
      <c r="D83" s="222"/>
      <c r="E83" s="178">
        <v>77.625</v>
      </c>
      <c r="F83" s="179"/>
      <c r="G83" s="180"/>
      <c r="M83" s="176" t="s">
        <v>204</v>
      </c>
      <c r="O83" s="167"/>
    </row>
    <row r="84" spans="1:15" ht="12.75">
      <c r="A84" s="175"/>
      <c r="B84" s="177"/>
      <c r="C84" s="221" t="s">
        <v>205</v>
      </c>
      <c r="D84" s="222"/>
      <c r="E84" s="178">
        <v>0</v>
      </c>
      <c r="F84" s="179"/>
      <c r="G84" s="180"/>
      <c r="M84" s="176" t="s">
        <v>205</v>
      </c>
      <c r="O84" s="167"/>
    </row>
    <row r="85" spans="1:104" ht="12.75">
      <c r="A85" s="168">
        <v>40</v>
      </c>
      <c r="B85" s="169" t="s">
        <v>206</v>
      </c>
      <c r="C85" s="170" t="s">
        <v>207</v>
      </c>
      <c r="D85" s="171" t="s">
        <v>197</v>
      </c>
      <c r="E85" s="172">
        <v>109</v>
      </c>
      <c r="F85" s="172">
        <v>0</v>
      </c>
      <c r="G85" s="173">
        <f>E85*F85</f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1</v>
      </c>
      <c r="CB85" s="174">
        <v>7</v>
      </c>
      <c r="CZ85" s="145">
        <v>0</v>
      </c>
    </row>
    <row r="86" spans="1:15" ht="12.75">
      <c r="A86" s="175"/>
      <c r="B86" s="177"/>
      <c r="C86" s="221" t="s">
        <v>208</v>
      </c>
      <c r="D86" s="222"/>
      <c r="E86" s="178">
        <v>109</v>
      </c>
      <c r="F86" s="179"/>
      <c r="G86" s="180"/>
      <c r="M86" s="176" t="s">
        <v>208</v>
      </c>
      <c r="O86" s="167"/>
    </row>
    <row r="87" spans="1:104" ht="22.5">
      <c r="A87" s="168">
        <v>41</v>
      </c>
      <c r="B87" s="169" t="s">
        <v>209</v>
      </c>
      <c r="C87" s="170" t="s">
        <v>210</v>
      </c>
      <c r="D87" s="171" t="s">
        <v>197</v>
      </c>
      <c r="E87" s="172">
        <v>4053.1128</v>
      </c>
      <c r="F87" s="172">
        <v>0</v>
      </c>
      <c r="G87" s="173">
        <f>E87*F87</f>
        <v>0</v>
      </c>
      <c r="O87" s="167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1</v>
      </c>
      <c r="CB87" s="174">
        <v>7</v>
      </c>
      <c r="CZ87" s="145">
        <v>0</v>
      </c>
    </row>
    <row r="88" spans="1:15" ht="12.75">
      <c r="A88" s="175"/>
      <c r="B88" s="177"/>
      <c r="C88" s="221" t="s">
        <v>211</v>
      </c>
      <c r="D88" s="222"/>
      <c r="E88" s="178">
        <v>4053.1128</v>
      </c>
      <c r="F88" s="179"/>
      <c r="G88" s="180"/>
      <c r="M88" s="176" t="s">
        <v>211</v>
      </c>
      <c r="O88" s="167"/>
    </row>
    <row r="89" spans="1:104" ht="22.5">
      <c r="A89" s="168">
        <v>42</v>
      </c>
      <c r="B89" s="169" t="s">
        <v>212</v>
      </c>
      <c r="C89" s="170" t="s">
        <v>213</v>
      </c>
      <c r="D89" s="171" t="s">
        <v>197</v>
      </c>
      <c r="E89" s="172">
        <v>1060.6378</v>
      </c>
      <c r="F89" s="172">
        <v>0</v>
      </c>
      <c r="G89" s="173">
        <f>E89*F89</f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</v>
      </c>
      <c r="CB89" s="174">
        <v>7</v>
      </c>
      <c r="CZ89" s="145">
        <v>0</v>
      </c>
    </row>
    <row r="90" spans="1:15" ht="12.75">
      <c r="A90" s="175"/>
      <c r="B90" s="177"/>
      <c r="C90" s="221" t="s">
        <v>214</v>
      </c>
      <c r="D90" s="222"/>
      <c r="E90" s="178">
        <v>1060.6378</v>
      </c>
      <c r="F90" s="179"/>
      <c r="G90" s="180"/>
      <c r="M90" s="176" t="s">
        <v>214</v>
      </c>
      <c r="O90" s="167"/>
    </row>
    <row r="91" spans="1:104" ht="22.5">
      <c r="A91" s="168">
        <v>43</v>
      </c>
      <c r="B91" s="169" t="s">
        <v>215</v>
      </c>
      <c r="C91" s="170" t="s">
        <v>216</v>
      </c>
      <c r="D91" s="171" t="s">
        <v>197</v>
      </c>
      <c r="E91" s="172">
        <v>119.808</v>
      </c>
      <c r="F91" s="172">
        <v>0</v>
      </c>
      <c r="G91" s="173">
        <f>E91*F91</f>
        <v>0</v>
      </c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4">
        <v>1</v>
      </c>
      <c r="CB91" s="174">
        <v>7</v>
      </c>
      <c r="CZ91" s="145">
        <v>0</v>
      </c>
    </row>
    <row r="92" spans="1:15" ht="12.75">
      <c r="A92" s="175"/>
      <c r="B92" s="177"/>
      <c r="C92" s="221" t="s">
        <v>217</v>
      </c>
      <c r="D92" s="222"/>
      <c r="E92" s="178">
        <v>119.808</v>
      </c>
      <c r="F92" s="179"/>
      <c r="G92" s="180"/>
      <c r="M92" s="176" t="s">
        <v>217</v>
      </c>
      <c r="O92" s="167"/>
    </row>
    <row r="93" spans="1:104" ht="22.5">
      <c r="A93" s="168">
        <v>44</v>
      </c>
      <c r="B93" s="169" t="s">
        <v>218</v>
      </c>
      <c r="C93" s="170" t="s">
        <v>219</v>
      </c>
      <c r="D93" s="171" t="s">
        <v>197</v>
      </c>
      <c r="E93" s="172">
        <v>801.9648</v>
      </c>
      <c r="F93" s="172">
        <v>0</v>
      </c>
      <c r="G93" s="173">
        <f>E93*F93</f>
        <v>0</v>
      </c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1</v>
      </c>
      <c r="CB93" s="174">
        <v>7</v>
      </c>
      <c r="CZ93" s="145">
        <v>0</v>
      </c>
    </row>
    <row r="94" spans="1:15" ht="12.75">
      <c r="A94" s="175"/>
      <c r="B94" s="177"/>
      <c r="C94" s="221" t="s">
        <v>220</v>
      </c>
      <c r="D94" s="222"/>
      <c r="E94" s="178">
        <v>801.9648</v>
      </c>
      <c r="F94" s="179"/>
      <c r="G94" s="180"/>
      <c r="M94" s="176" t="s">
        <v>220</v>
      </c>
      <c r="O94" s="167"/>
    </row>
    <row r="95" spans="1:104" ht="22.5">
      <c r="A95" s="168">
        <v>45</v>
      </c>
      <c r="B95" s="169" t="s">
        <v>221</v>
      </c>
      <c r="C95" s="170" t="s">
        <v>222</v>
      </c>
      <c r="D95" s="171" t="s">
        <v>90</v>
      </c>
      <c r="E95" s="172">
        <v>1164</v>
      </c>
      <c r="F95" s="172">
        <v>0</v>
      </c>
      <c r="G95" s="173">
        <f>E95*F95</f>
        <v>0</v>
      </c>
      <c r="O95" s="167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4">
        <v>1</v>
      </c>
      <c r="CB95" s="174">
        <v>7</v>
      </c>
      <c r="CZ95" s="145">
        <v>0</v>
      </c>
    </row>
    <row r="96" spans="1:15" ht="12.75">
      <c r="A96" s="175"/>
      <c r="B96" s="177"/>
      <c r="C96" s="221" t="s">
        <v>223</v>
      </c>
      <c r="D96" s="222"/>
      <c r="E96" s="178">
        <v>1164</v>
      </c>
      <c r="F96" s="179"/>
      <c r="G96" s="180"/>
      <c r="M96" s="176" t="s">
        <v>223</v>
      </c>
      <c r="O96" s="167"/>
    </row>
    <row r="97" spans="1:104" ht="12.75">
      <c r="A97" s="168">
        <v>46</v>
      </c>
      <c r="B97" s="169" t="s">
        <v>224</v>
      </c>
      <c r="C97" s="170" t="s">
        <v>225</v>
      </c>
      <c r="D97" s="171" t="s">
        <v>226</v>
      </c>
      <c r="E97" s="172">
        <v>1.166</v>
      </c>
      <c r="F97" s="172">
        <v>0</v>
      </c>
      <c r="G97" s="173">
        <f>E97*F97</f>
        <v>0</v>
      </c>
      <c r="O97" s="167">
        <v>2</v>
      </c>
      <c r="AA97" s="145">
        <v>3</v>
      </c>
      <c r="AB97" s="145">
        <v>7</v>
      </c>
      <c r="AC97" s="145">
        <v>15424870</v>
      </c>
      <c r="AZ97" s="145">
        <v>2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4">
        <v>3</v>
      </c>
      <c r="CB97" s="174">
        <v>7</v>
      </c>
      <c r="CZ97" s="145">
        <v>0</v>
      </c>
    </row>
    <row r="98" spans="1:15" ht="12.75">
      <c r="A98" s="175"/>
      <c r="B98" s="177"/>
      <c r="C98" s="221" t="s">
        <v>227</v>
      </c>
      <c r="D98" s="222"/>
      <c r="E98" s="178">
        <v>1.166</v>
      </c>
      <c r="F98" s="179"/>
      <c r="G98" s="180"/>
      <c r="M98" s="176" t="s">
        <v>227</v>
      </c>
      <c r="O98" s="167"/>
    </row>
    <row r="99" spans="1:104" ht="12.75">
      <c r="A99" s="168">
        <v>47</v>
      </c>
      <c r="B99" s="169" t="s">
        <v>228</v>
      </c>
      <c r="C99" s="170" t="s">
        <v>229</v>
      </c>
      <c r="D99" s="171" t="s">
        <v>61</v>
      </c>
      <c r="E99" s="172">
        <v>30650.7993</v>
      </c>
      <c r="F99" s="172">
        <v>0</v>
      </c>
      <c r="G99" s="173">
        <f>E99*F99</f>
        <v>0</v>
      </c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>IF(AZ99=1,G99,0)</f>
        <v>0</v>
      </c>
      <c r="BB99" s="145">
        <f>IF(AZ99=2,G99,0)</f>
        <v>0</v>
      </c>
      <c r="BC99" s="145">
        <f>IF(AZ99=3,G99,0)</f>
        <v>0</v>
      </c>
      <c r="BD99" s="145">
        <f>IF(AZ99=4,G99,0)</f>
        <v>0</v>
      </c>
      <c r="BE99" s="145">
        <f>IF(AZ99=5,G99,0)</f>
        <v>0</v>
      </c>
      <c r="CA99" s="174">
        <v>1</v>
      </c>
      <c r="CB99" s="174">
        <v>7</v>
      </c>
      <c r="CZ99" s="145">
        <v>0</v>
      </c>
    </row>
    <row r="100" spans="1:104" ht="22.5">
      <c r="A100" s="168">
        <v>48</v>
      </c>
      <c r="B100" s="169" t="s">
        <v>230</v>
      </c>
      <c r="C100" s="170" t="s">
        <v>231</v>
      </c>
      <c r="D100" s="171" t="s">
        <v>161</v>
      </c>
      <c r="E100" s="172">
        <v>30</v>
      </c>
      <c r="F100" s="172">
        <v>0</v>
      </c>
      <c r="G100" s="173">
        <f>E100*F100</f>
        <v>0</v>
      </c>
      <c r="O100" s="167">
        <v>2</v>
      </c>
      <c r="AA100" s="145">
        <v>10</v>
      </c>
      <c r="AB100" s="145">
        <v>0</v>
      </c>
      <c r="AC100" s="145">
        <v>8</v>
      </c>
      <c r="AZ100" s="145">
        <v>5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10</v>
      </c>
      <c r="CB100" s="174">
        <v>0</v>
      </c>
      <c r="CZ100" s="145">
        <v>0</v>
      </c>
    </row>
    <row r="101" spans="1:57" ht="12.75">
      <c r="A101" s="181"/>
      <c r="B101" s="182" t="s">
        <v>73</v>
      </c>
      <c r="C101" s="183" t="str">
        <f>CONCATENATE(B77," ",C77)</f>
        <v>767 Konstrukce zámečnické</v>
      </c>
      <c r="D101" s="184"/>
      <c r="E101" s="185"/>
      <c r="F101" s="186"/>
      <c r="G101" s="187">
        <f>SUM(G77:G100)</f>
        <v>0</v>
      </c>
      <c r="O101" s="167">
        <v>4</v>
      </c>
      <c r="BA101" s="188">
        <f>SUM(BA77:BA100)</f>
        <v>0</v>
      </c>
      <c r="BB101" s="188">
        <f>SUM(BB77:BB100)</f>
        <v>0</v>
      </c>
      <c r="BC101" s="188">
        <f>SUM(BC77:BC100)</f>
        <v>0</v>
      </c>
      <c r="BD101" s="188">
        <f>SUM(BD77:BD100)</f>
        <v>0</v>
      </c>
      <c r="BE101" s="188">
        <f>SUM(BE77:BE100)</f>
        <v>0</v>
      </c>
    </row>
    <row r="102" spans="1:15" ht="12.75">
      <c r="A102" s="160" t="s">
        <v>72</v>
      </c>
      <c r="B102" s="161" t="s">
        <v>232</v>
      </c>
      <c r="C102" s="162" t="s">
        <v>233</v>
      </c>
      <c r="D102" s="163"/>
      <c r="E102" s="164"/>
      <c r="F102" s="164"/>
      <c r="G102" s="165"/>
      <c r="H102" s="166"/>
      <c r="I102" s="166"/>
      <c r="O102" s="167">
        <v>1</v>
      </c>
    </row>
    <row r="103" spans="1:104" ht="22.5">
      <c r="A103" s="168">
        <v>49</v>
      </c>
      <c r="B103" s="169" t="s">
        <v>234</v>
      </c>
      <c r="C103" s="170" t="s">
        <v>235</v>
      </c>
      <c r="D103" s="171" t="s">
        <v>90</v>
      </c>
      <c r="E103" s="172">
        <v>1164</v>
      </c>
      <c r="F103" s="172">
        <v>0</v>
      </c>
      <c r="G103" s="173">
        <f>E103*F103</f>
        <v>0</v>
      </c>
      <c r="O103" s="167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4">
        <v>1</v>
      </c>
      <c r="CB103" s="174">
        <v>7</v>
      </c>
      <c r="CZ103" s="145">
        <v>0</v>
      </c>
    </row>
    <row r="104" spans="1:57" ht="12.75">
      <c r="A104" s="181"/>
      <c r="B104" s="182" t="s">
        <v>73</v>
      </c>
      <c r="C104" s="183" t="str">
        <f>CONCATENATE(B102," ",C102)</f>
        <v>783 Nátěry</v>
      </c>
      <c r="D104" s="184"/>
      <c r="E104" s="185"/>
      <c r="F104" s="186"/>
      <c r="G104" s="187">
        <f>SUM(G102:G103)</f>
        <v>0</v>
      </c>
      <c r="O104" s="167">
        <v>4</v>
      </c>
      <c r="BA104" s="188">
        <f>SUM(BA102:BA103)</f>
        <v>0</v>
      </c>
      <c r="BB104" s="188">
        <f>SUM(BB102:BB103)</f>
        <v>0</v>
      </c>
      <c r="BC104" s="188">
        <f>SUM(BC102:BC103)</f>
        <v>0</v>
      </c>
      <c r="BD104" s="188">
        <f>SUM(BD102:BD103)</f>
        <v>0</v>
      </c>
      <c r="BE104" s="188">
        <f>SUM(BE102:BE103)</f>
        <v>0</v>
      </c>
    </row>
    <row r="105" spans="1:15" ht="12.75">
      <c r="A105" s="160" t="s">
        <v>72</v>
      </c>
      <c r="B105" s="161" t="s">
        <v>236</v>
      </c>
      <c r="C105" s="162" t="s">
        <v>237</v>
      </c>
      <c r="D105" s="163"/>
      <c r="E105" s="164"/>
      <c r="F105" s="164"/>
      <c r="G105" s="165"/>
      <c r="H105" s="166"/>
      <c r="I105" s="166"/>
      <c r="O105" s="167">
        <v>1</v>
      </c>
    </row>
    <row r="106" spans="1:104" ht="12.75">
      <c r="A106" s="168">
        <v>50</v>
      </c>
      <c r="B106" s="169" t="s">
        <v>238</v>
      </c>
      <c r="C106" s="170" t="s">
        <v>239</v>
      </c>
      <c r="D106" s="171" t="s">
        <v>85</v>
      </c>
      <c r="E106" s="172">
        <v>1</v>
      </c>
      <c r="F106" s="172">
        <v>0</v>
      </c>
      <c r="G106" s="173">
        <f>E106*F106</f>
        <v>0</v>
      </c>
      <c r="O106" s="167">
        <v>2</v>
      </c>
      <c r="AA106" s="145">
        <v>12</v>
      </c>
      <c r="AB106" s="145">
        <v>0</v>
      </c>
      <c r="AC106" s="145">
        <v>50</v>
      </c>
      <c r="AZ106" s="145">
        <v>4</v>
      </c>
      <c r="BA106" s="145">
        <f>IF(AZ106=1,G106,0)</f>
        <v>0</v>
      </c>
      <c r="BB106" s="145">
        <f>IF(AZ106=2,G106,0)</f>
        <v>0</v>
      </c>
      <c r="BC106" s="145">
        <f>IF(AZ106=3,G106,0)</f>
        <v>0</v>
      </c>
      <c r="BD106" s="145">
        <f>IF(AZ106=4,G106,0)</f>
        <v>0</v>
      </c>
      <c r="BE106" s="145">
        <f>IF(AZ106=5,G106,0)</f>
        <v>0</v>
      </c>
      <c r="CA106" s="174">
        <v>12</v>
      </c>
      <c r="CB106" s="174">
        <v>0</v>
      </c>
      <c r="CZ106" s="145">
        <v>0</v>
      </c>
    </row>
    <row r="107" spans="1:104" ht="12.75">
      <c r="A107" s="168">
        <v>51</v>
      </c>
      <c r="B107" s="169" t="s">
        <v>240</v>
      </c>
      <c r="C107" s="170" t="s">
        <v>241</v>
      </c>
      <c r="D107" s="171" t="s">
        <v>182</v>
      </c>
      <c r="E107" s="172">
        <v>160</v>
      </c>
      <c r="F107" s="172">
        <v>0</v>
      </c>
      <c r="G107" s="173">
        <f>E107*F107</f>
        <v>0</v>
      </c>
      <c r="O107" s="167">
        <v>2</v>
      </c>
      <c r="AA107" s="145">
        <v>1</v>
      </c>
      <c r="AB107" s="145">
        <v>9</v>
      </c>
      <c r="AC107" s="145">
        <v>9</v>
      </c>
      <c r="AZ107" s="145">
        <v>4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</v>
      </c>
      <c r="CB107" s="174">
        <v>9</v>
      </c>
      <c r="CZ107" s="145">
        <v>0</v>
      </c>
    </row>
    <row r="108" spans="1:104" ht="22.5">
      <c r="A108" s="168">
        <v>52</v>
      </c>
      <c r="B108" s="169" t="s">
        <v>242</v>
      </c>
      <c r="C108" s="170" t="s">
        <v>243</v>
      </c>
      <c r="D108" s="171" t="s">
        <v>182</v>
      </c>
      <c r="E108" s="172">
        <v>3</v>
      </c>
      <c r="F108" s="172">
        <v>0</v>
      </c>
      <c r="G108" s="173">
        <f>E108*F108</f>
        <v>0</v>
      </c>
      <c r="O108" s="167">
        <v>2</v>
      </c>
      <c r="AA108" s="145">
        <v>1</v>
      </c>
      <c r="AB108" s="145">
        <v>9</v>
      </c>
      <c r="AC108" s="145">
        <v>9</v>
      </c>
      <c r="AZ108" s="145">
        <v>4</v>
      </c>
      <c r="BA108" s="145">
        <f>IF(AZ108=1,G108,0)</f>
        <v>0</v>
      </c>
      <c r="BB108" s="145">
        <f>IF(AZ108=2,G108,0)</f>
        <v>0</v>
      </c>
      <c r="BC108" s="145">
        <f>IF(AZ108=3,G108,0)</f>
        <v>0</v>
      </c>
      <c r="BD108" s="145">
        <f>IF(AZ108=4,G108,0)</f>
        <v>0</v>
      </c>
      <c r="BE108" s="145">
        <f>IF(AZ108=5,G108,0)</f>
        <v>0</v>
      </c>
      <c r="CA108" s="174">
        <v>1</v>
      </c>
      <c r="CB108" s="174">
        <v>9</v>
      </c>
      <c r="CZ108" s="145">
        <v>0</v>
      </c>
    </row>
    <row r="109" spans="1:15" ht="12.75">
      <c r="A109" s="175"/>
      <c r="B109" s="177"/>
      <c r="C109" s="221" t="s">
        <v>244</v>
      </c>
      <c r="D109" s="222"/>
      <c r="E109" s="178">
        <v>3</v>
      </c>
      <c r="F109" s="179"/>
      <c r="G109" s="180"/>
      <c r="M109" s="176" t="s">
        <v>244</v>
      </c>
      <c r="O109" s="167"/>
    </row>
    <row r="110" spans="1:104" ht="22.5">
      <c r="A110" s="168">
        <v>53</v>
      </c>
      <c r="B110" s="169" t="s">
        <v>245</v>
      </c>
      <c r="C110" s="170" t="s">
        <v>246</v>
      </c>
      <c r="D110" s="171" t="s">
        <v>120</v>
      </c>
      <c r="E110" s="172">
        <v>20</v>
      </c>
      <c r="F110" s="172">
        <v>0</v>
      </c>
      <c r="G110" s="173">
        <f>E110*F110</f>
        <v>0</v>
      </c>
      <c r="O110" s="167">
        <v>2</v>
      </c>
      <c r="AA110" s="145">
        <v>1</v>
      </c>
      <c r="AB110" s="145">
        <v>9</v>
      </c>
      <c r="AC110" s="145">
        <v>9</v>
      </c>
      <c r="AZ110" s="145">
        <v>4</v>
      </c>
      <c r="BA110" s="145">
        <f>IF(AZ110=1,G110,0)</f>
        <v>0</v>
      </c>
      <c r="BB110" s="145">
        <f>IF(AZ110=2,G110,0)</f>
        <v>0</v>
      </c>
      <c r="BC110" s="145">
        <f>IF(AZ110=3,G110,0)</f>
        <v>0</v>
      </c>
      <c r="BD110" s="145">
        <f>IF(AZ110=4,G110,0)</f>
        <v>0</v>
      </c>
      <c r="BE110" s="145">
        <f>IF(AZ110=5,G110,0)</f>
        <v>0</v>
      </c>
      <c r="CA110" s="174">
        <v>1</v>
      </c>
      <c r="CB110" s="174">
        <v>9</v>
      </c>
      <c r="CZ110" s="145">
        <v>0</v>
      </c>
    </row>
    <row r="111" spans="1:15" ht="12.75">
      <c r="A111" s="175"/>
      <c r="B111" s="177"/>
      <c r="C111" s="221" t="s">
        <v>247</v>
      </c>
      <c r="D111" s="222"/>
      <c r="E111" s="178">
        <v>20</v>
      </c>
      <c r="F111" s="179"/>
      <c r="G111" s="180"/>
      <c r="M111" s="176" t="s">
        <v>247</v>
      </c>
      <c r="O111" s="167"/>
    </row>
    <row r="112" spans="1:104" ht="12.75">
      <c r="A112" s="168">
        <v>54</v>
      </c>
      <c r="B112" s="169" t="s">
        <v>248</v>
      </c>
      <c r="C112" s="170" t="s">
        <v>249</v>
      </c>
      <c r="D112" s="171" t="s">
        <v>182</v>
      </c>
      <c r="E112" s="172">
        <v>164.8</v>
      </c>
      <c r="F112" s="172">
        <v>0</v>
      </c>
      <c r="G112" s="173">
        <f>E112*F112</f>
        <v>0</v>
      </c>
      <c r="O112" s="167">
        <v>2</v>
      </c>
      <c r="AA112" s="145">
        <v>1</v>
      </c>
      <c r="AB112" s="145">
        <v>9</v>
      </c>
      <c r="AC112" s="145">
        <v>9</v>
      </c>
      <c r="AZ112" s="145">
        <v>4</v>
      </c>
      <c r="BA112" s="145">
        <f>IF(AZ112=1,G112,0)</f>
        <v>0</v>
      </c>
      <c r="BB112" s="145">
        <f>IF(AZ112=2,G112,0)</f>
        <v>0</v>
      </c>
      <c r="BC112" s="145">
        <f>IF(AZ112=3,G112,0)</f>
        <v>0</v>
      </c>
      <c r="BD112" s="145">
        <f>IF(AZ112=4,G112,0)</f>
        <v>0</v>
      </c>
      <c r="BE112" s="145">
        <f>IF(AZ112=5,G112,0)</f>
        <v>0</v>
      </c>
      <c r="CA112" s="174">
        <v>1</v>
      </c>
      <c r="CB112" s="174">
        <v>9</v>
      </c>
      <c r="CZ112" s="145">
        <v>0</v>
      </c>
    </row>
    <row r="113" spans="1:15" ht="12.75">
      <c r="A113" s="175"/>
      <c r="B113" s="177"/>
      <c r="C113" s="221" t="s">
        <v>250</v>
      </c>
      <c r="D113" s="222"/>
      <c r="E113" s="178">
        <v>164.8</v>
      </c>
      <c r="F113" s="179"/>
      <c r="G113" s="180"/>
      <c r="M113" s="176" t="s">
        <v>250</v>
      </c>
      <c r="O113" s="167"/>
    </row>
    <row r="114" spans="1:104" ht="12.75">
      <c r="A114" s="168">
        <v>55</v>
      </c>
      <c r="B114" s="169" t="s">
        <v>251</v>
      </c>
      <c r="C114" s="170" t="s">
        <v>252</v>
      </c>
      <c r="D114" s="171" t="s">
        <v>120</v>
      </c>
      <c r="E114" s="172">
        <v>20</v>
      </c>
      <c r="F114" s="172">
        <v>0</v>
      </c>
      <c r="G114" s="173">
        <f>E114*F114</f>
        <v>0</v>
      </c>
      <c r="O114" s="167">
        <v>2</v>
      </c>
      <c r="AA114" s="145">
        <v>1</v>
      </c>
      <c r="AB114" s="145">
        <v>9</v>
      </c>
      <c r="AC114" s="145">
        <v>9</v>
      </c>
      <c r="AZ114" s="145">
        <v>4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</v>
      </c>
      <c r="CB114" s="174">
        <v>9</v>
      </c>
      <c r="CZ114" s="145">
        <v>0</v>
      </c>
    </row>
    <row r="115" spans="1:104" ht="22.5">
      <c r="A115" s="168">
        <v>56</v>
      </c>
      <c r="B115" s="169" t="s">
        <v>253</v>
      </c>
      <c r="C115" s="170" t="s">
        <v>254</v>
      </c>
      <c r="D115" s="171" t="s">
        <v>120</v>
      </c>
      <c r="E115" s="172">
        <v>20</v>
      </c>
      <c r="F115" s="172">
        <v>0</v>
      </c>
      <c r="G115" s="173">
        <f>E115*F115</f>
        <v>0</v>
      </c>
      <c r="O115" s="167">
        <v>2</v>
      </c>
      <c r="AA115" s="145">
        <v>1</v>
      </c>
      <c r="AB115" s="145">
        <v>9</v>
      </c>
      <c r="AC115" s="145">
        <v>9</v>
      </c>
      <c r="AZ115" s="145">
        <v>4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</v>
      </c>
      <c r="CB115" s="174">
        <v>9</v>
      </c>
      <c r="CZ115" s="145">
        <v>0</v>
      </c>
    </row>
    <row r="116" spans="1:104" ht="12.75">
      <c r="A116" s="168">
        <v>57</v>
      </c>
      <c r="B116" s="169" t="s">
        <v>255</v>
      </c>
      <c r="C116" s="170" t="s">
        <v>256</v>
      </c>
      <c r="D116" s="171" t="s">
        <v>120</v>
      </c>
      <c r="E116" s="172">
        <v>20</v>
      </c>
      <c r="F116" s="172">
        <v>0</v>
      </c>
      <c r="G116" s="173">
        <f>E116*F116</f>
        <v>0</v>
      </c>
      <c r="O116" s="167">
        <v>2</v>
      </c>
      <c r="AA116" s="145">
        <v>1</v>
      </c>
      <c r="AB116" s="145">
        <v>9</v>
      </c>
      <c r="AC116" s="145">
        <v>9</v>
      </c>
      <c r="AZ116" s="145">
        <v>4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4">
        <v>1</v>
      </c>
      <c r="CB116" s="174">
        <v>9</v>
      </c>
      <c r="CZ116" s="145">
        <v>0</v>
      </c>
    </row>
    <row r="117" spans="1:104" ht="22.5">
      <c r="A117" s="168">
        <v>58</v>
      </c>
      <c r="B117" s="169" t="s">
        <v>230</v>
      </c>
      <c r="C117" s="170" t="s">
        <v>231</v>
      </c>
      <c r="D117" s="171" t="s">
        <v>161</v>
      </c>
      <c r="E117" s="172">
        <v>12</v>
      </c>
      <c r="F117" s="172">
        <v>0</v>
      </c>
      <c r="G117" s="173">
        <f>E117*F117</f>
        <v>0</v>
      </c>
      <c r="O117" s="167">
        <v>2</v>
      </c>
      <c r="AA117" s="145">
        <v>10</v>
      </c>
      <c r="AB117" s="145">
        <v>0</v>
      </c>
      <c r="AC117" s="145">
        <v>8</v>
      </c>
      <c r="AZ117" s="145">
        <v>5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10</v>
      </c>
      <c r="CB117" s="174">
        <v>0</v>
      </c>
      <c r="CZ117" s="145">
        <v>0</v>
      </c>
    </row>
    <row r="118" spans="1:57" ht="12.75">
      <c r="A118" s="181"/>
      <c r="B118" s="182" t="s">
        <v>73</v>
      </c>
      <c r="C118" s="183" t="str">
        <f>CONCATENATE(B105," ",C105)</f>
        <v>M21 Elektromontáže</v>
      </c>
      <c r="D118" s="184"/>
      <c r="E118" s="185"/>
      <c r="F118" s="186"/>
      <c r="G118" s="187">
        <f>SUM(G105:G117)</f>
        <v>0</v>
      </c>
      <c r="O118" s="167">
        <v>4</v>
      </c>
      <c r="BA118" s="188">
        <f>SUM(BA105:BA117)</f>
        <v>0</v>
      </c>
      <c r="BB118" s="188">
        <f>SUM(BB105:BB117)</f>
        <v>0</v>
      </c>
      <c r="BC118" s="188">
        <f>SUM(BC105:BC117)</f>
        <v>0</v>
      </c>
      <c r="BD118" s="188">
        <f>SUM(BD105:BD117)</f>
        <v>0</v>
      </c>
      <c r="BE118" s="188">
        <f>SUM(BE105:BE117)</f>
        <v>0</v>
      </c>
    </row>
    <row r="119" spans="1:15" ht="12.75">
      <c r="A119" s="160" t="s">
        <v>72</v>
      </c>
      <c r="B119" s="161" t="s">
        <v>257</v>
      </c>
      <c r="C119" s="162" t="s">
        <v>258</v>
      </c>
      <c r="D119" s="163"/>
      <c r="E119" s="164"/>
      <c r="F119" s="164"/>
      <c r="G119" s="165"/>
      <c r="H119" s="166"/>
      <c r="I119" s="166"/>
      <c r="O119" s="167">
        <v>1</v>
      </c>
    </row>
    <row r="120" spans="1:104" ht="12.75">
      <c r="A120" s="168">
        <v>59</v>
      </c>
      <c r="B120" s="169" t="s">
        <v>259</v>
      </c>
      <c r="C120" s="170" t="s">
        <v>260</v>
      </c>
      <c r="D120" s="171" t="s">
        <v>166</v>
      </c>
      <c r="E120" s="172">
        <v>0.092</v>
      </c>
      <c r="F120" s="172">
        <v>0</v>
      </c>
      <c r="G120" s="173">
        <f>E120*F120</f>
        <v>0</v>
      </c>
      <c r="O120" s="167">
        <v>2</v>
      </c>
      <c r="AA120" s="145">
        <v>1</v>
      </c>
      <c r="AB120" s="145">
        <v>10</v>
      </c>
      <c r="AC120" s="145">
        <v>10</v>
      </c>
      <c r="AZ120" s="145">
        <v>1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1</v>
      </c>
      <c r="CB120" s="174">
        <v>10</v>
      </c>
      <c r="CZ120" s="145">
        <v>0</v>
      </c>
    </row>
    <row r="121" spans="1:104" ht="12.75">
      <c r="A121" s="168">
        <v>60</v>
      </c>
      <c r="B121" s="169" t="s">
        <v>261</v>
      </c>
      <c r="C121" s="170" t="s">
        <v>262</v>
      </c>
      <c r="D121" s="171" t="s">
        <v>166</v>
      </c>
      <c r="E121" s="172">
        <v>4254.1128</v>
      </c>
      <c r="F121" s="172">
        <v>0</v>
      </c>
      <c r="G121" s="173">
        <f>E121*F121</f>
        <v>0</v>
      </c>
      <c r="O121" s="167">
        <v>2</v>
      </c>
      <c r="AA121" s="145">
        <v>1</v>
      </c>
      <c r="AB121" s="145">
        <v>10</v>
      </c>
      <c r="AC121" s="145">
        <v>10</v>
      </c>
      <c r="AZ121" s="145">
        <v>1</v>
      </c>
      <c r="BA121" s="145">
        <f>IF(AZ121=1,G121,0)</f>
        <v>0</v>
      </c>
      <c r="BB121" s="145">
        <f>IF(AZ121=2,G121,0)</f>
        <v>0</v>
      </c>
      <c r="BC121" s="145">
        <f>IF(AZ121=3,G121,0)</f>
        <v>0</v>
      </c>
      <c r="BD121" s="145">
        <f>IF(AZ121=4,G121,0)</f>
        <v>0</v>
      </c>
      <c r="BE121" s="145">
        <f>IF(AZ121=5,G121,0)</f>
        <v>0</v>
      </c>
      <c r="CA121" s="174">
        <v>1</v>
      </c>
      <c r="CB121" s="174">
        <v>10</v>
      </c>
      <c r="CZ121" s="145">
        <v>0</v>
      </c>
    </row>
    <row r="122" spans="1:15" ht="12.75">
      <c r="A122" s="175"/>
      <c r="B122" s="177"/>
      <c r="C122" s="221" t="s">
        <v>263</v>
      </c>
      <c r="D122" s="222"/>
      <c r="E122" s="178">
        <v>4254.1128</v>
      </c>
      <c r="F122" s="179"/>
      <c r="G122" s="180"/>
      <c r="M122" s="176" t="s">
        <v>263</v>
      </c>
      <c r="O122" s="167"/>
    </row>
    <row r="123" spans="1:104" ht="12.75">
      <c r="A123" s="168">
        <v>61</v>
      </c>
      <c r="B123" s="169" t="s">
        <v>264</v>
      </c>
      <c r="C123" s="170" t="s">
        <v>265</v>
      </c>
      <c r="D123" s="171" t="s">
        <v>166</v>
      </c>
      <c r="E123" s="172">
        <v>25.11</v>
      </c>
      <c r="F123" s="172">
        <v>0</v>
      </c>
      <c r="G123" s="173">
        <f>E123*F123</f>
        <v>0</v>
      </c>
      <c r="O123" s="167">
        <v>2</v>
      </c>
      <c r="AA123" s="145">
        <v>1</v>
      </c>
      <c r="AB123" s="145">
        <v>10</v>
      </c>
      <c r="AC123" s="145">
        <v>10</v>
      </c>
      <c r="AZ123" s="145">
        <v>1</v>
      </c>
      <c r="BA123" s="145">
        <f>IF(AZ123=1,G123,0)</f>
        <v>0</v>
      </c>
      <c r="BB123" s="145">
        <f>IF(AZ123=2,G123,0)</f>
        <v>0</v>
      </c>
      <c r="BC123" s="145">
        <f>IF(AZ123=3,G123,0)</f>
        <v>0</v>
      </c>
      <c r="BD123" s="145">
        <f>IF(AZ123=4,G123,0)</f>
        <v>0</v>
      </c>
      <c r="BE123" s="145">
        <f>IF(AZ123=5,G123,0)</f>
        <v>0</v>
      </c>
      <c r="CA123" s="174">
        <v>1</v>
      </c>
      <c r="CB123" s="174">
        <v>10</v>
      </c>
      <c r="CZ123" s="145">
        <v>0</v>
      </c>
    </row>
    <row r="124" spans="1:15" ht="12.75">
      <c r="A124" s="175"/>
      <c r="B124" s="177"/>
      <c r="C124" s="221" t="s">
        <v>266</v>
      </c>
      <c r="D124" s="222"/>
      <c r="E124" s="178">
        <v>25.11</v>
      </c>
      <c r="F124" s="179"/>
      <c r="G124" s="180"/>
      <c r="M124" s="176" t="s">
        <v>266</v>
      </c>
      <c r="O124" s="167"/>
    </row>
    <row r="125" spans="1:104" ht="12.75">
      <c r="A125" s="168">
        <v>62</v>
      </c>
      <c r="B125" s="169" t="s">
        <v>267</v>
      </c>
      <c r="C125" s="170" t="s">
        <v>268</v>
      </c>
      <c r="D125" s="171" t="s">
        <v>166</v>
      </c>
      <c r="E125" s="172">
        <v>3.6969</v>
      </c>
      <c r="F125" s="172">
        <v>0</v>
      </c>
      <c r="G125" s="173">
        <f aca="true" t="shared" si="0" ref="G125:G130">E125*F125</f>
        <v>0</v>
      </c>
      <c r="O125" s="167">
        <v>2</v>
      </c>
      <c r="AA125" s="145">
        <v>1</v>
      </c>
      <c r="AB125" s="145">
        <v>10</v>
      </c>
      <c r="AC125" s="145">
        <v>10</v>
      </c>
      <c r="AZ125" s="145">
        <v>1</v>
      </c>
      <c r="BA125" s="145">
        <f aca="true" t="shared" si="1" ref="BA125:BA130">IF(AZ125=1,G125,0)</f>
        <v>0</v>
      </c>
      <c r="BB125" s="145">
        <f aca="true" t="shared" si="2" ref="BB125:BB130">IF(AZ125=2,G125,0)</f>
        <v>0</v>
      </c>
      <c r="BC125" s="145">
        <f aca="true" t="shared" si="3" ref="BC125:BC130">IF(AZ125=3,G125,0)</f>
        <v>0</v>
      </c>
      <c r="BD125" s="145">
        <f aca="true" t="shared" si="4" ref="BD125:BD130">IF(AZ125=4,G125,0)</f>
        <v>0</v>
      </c>
      <c r="BE125" s="145">
        <f aca="true" t="shared" si="5" ref="BE125:BE130">IF(AZ125=5,G125,0)</f>
        <v>0</v>
      </c>
      <c r="CA125" s="174">
        <v>1</v>
      </c>
      <c r="CB125" s="174">
        <v>10</v>
      </c>
      <c r="CZ125" s="145">
        <v>0</v>
      </c>
    </row>
    <row r="126" spans="1:104" ht="22.5">
      <c r="A126" s="168">
        <v>63</v>
      </c>
      <c r="B126" s="169" t="s">
        <v>269</v>
      </c>
      <c r="C126" s="170" t="s">
        <v>270</v>
      </c>
      <c r="D126" s="171" t="s">
        <v>166</v>
      </c>
      <c r="E126" s="172">
        <v>33.2129</v>
      </c>
      <c r="F126" s="172">
        <v>0</v>
      </c>
      <c r="G126" s="173">
        <f t="shared" si="0"/>
        <v>0</v>
      </c>
      <c r="O126" s="167">
        <v>2</v>
      </c>
      <c r="AA126" s="145">
        <v>1</v>
      </c>
      <c r="AB126" s="145">
        <v>10</v>
      </c>
      <c r="AC126" s="145">
        <v>10</v>
      </c>
      <c r="AZ126" s="145">
        <v>1</v>
      </c>
      <c r="BA126" s="145">
        <f t="shared" si="1"/>
        <v>0</v>
      </c>
      <c r="BB126" s="145">
        <f t="shared" si="2"/>
        <v>0</v>
      </c>
      <c r="BC126" s="145">
        <f t="shared" si="3"/>
        <v>0</v>
      </c>
      <c r="BD126" s="145">
        <f t="shared" si="4"/>
        <v>0</v>
      </c>
      <c r="BE126" s="145">
        <f t="shared" si="5"/>
        <v>0</v>
      </c>
      <c r="CA126" s="174">
        <v>1</v>
      </c>
      <c r="CB126" s="174">
        <v>10</v>
      </c>
      <c r="CZ126" s="145">
        <v>0</v>
      </c>
    </row>
    <row r="127" spans="1:104" ht="12.75">
      <c r="A127" s="168">
        <v>64</v>
      </c>
      <c r="B127" s="169" t="s">
        <v>271</v>
      </c>
      <c r="C127" s="170" t="s">
        <v>272</v>
      </c>
      <c r="D127" s="171" t="s">
        <v>166</v>
      </c>
      <c r="E127" s="172">
        <v>265.7035</v>
      </c>
      <c r="F127" s="172">
        <v>0</v>
      </c>
      <c r="G127" s="173">
        <f t="shared" si="0"/>
        <v>0</v>
      </c>
      <c r="O127" s="167">
        <v>2</v>
      </c>
      <c r="AA127" s="145">
        <v>1</v>
      </c>
      <c r="AB127" s="145">
        <v>10</v>
      </c>
      <c r="AC127" s="145">
        <v>10</v>
      </c>
      <c r="AZ127" s="145">
        <v>1</v>
      </c>
      <c r="BA127" s="145">
        <f t="shared" si="1"/>
        <v>0</v>
      </c>
      <c r="BB127" s="145">
        <f t="shared" si="2"/>
        <v>0</v>
      </c>
      <c r="BC127" s="145">
        <f t="shared" si="3"/>
        <v>0</v>
      </c>
      <c r="BD127" s="145">
        <f t="shared" si="4"/>
        <v>0</v>
      </c>
      <c r="BE127" s="145">
        <f t="shared" si="5"/>
        <v>0</v>
      </c>
      <c r="CA127" s="174">
        <v>1</v>
      </c>
      <c r="CB127" s="174">
        <v>10</v>
      </c>
      <c r="CZ127" s="145">
        <v>0</v>
      </c>
    </row>
    <row r="128" spans="1:104" ht="12.75">
      <c r="A128" s="168">
        <v>65</v>
      </c>
      <c r="B128" s="169" t="s">
        <v>273</v>
      </c>
      <c r="C128" s="170" t="s">
        <v>274</v>
      </c>
      <c r="D128" s="171" t="s">
        <v>166</v>
      </c>
      <c r="E128" s="172">
        <v>33.2129</v>
      </c>
      <c r="F128" s="172">
        <v>0</v>
      </c>
      <c r="G128" s="173">
        <f t="shared" si="0"/>
        <v>0</v>
      </c>
      <c r="O128" s="167">
        <v>2</v>
      </c>
      <c r="AA128" s="145">
        <v>1</v>
      </c>
      <c r="AB128" s="145">
        <v>10</v>
      </c>
      <c r="AC128" s="145">
        <v>10</v>
      </c>
      <c r="AZ128" s="145">
        <v>1</v>
      </c>
      <c r="BA128" s="145">
        <f t="shared" si="1"/>
        <v>0</v>
      </c>
      <c r="BB128" s="145">
        <f t="shared" si="2"/>
        <v>0</v>
      </c>
      <c r="BC128" s="145">
        <f t="shared" si="3"/>
        <v>0</v>
      </c>
      <c r="BD128" s="145">
        <f t="shared" si="4"/>
        <v>0</v>
      </c>
      <c r="BE128" s="145">
        <f t="shared" si="5"/>
        <v>0</v>
      </c>
      <c r="CA128" s="174">
        <v>1</v>
      </c>
      <c r="CB128" s="174">
        <v>10</v>
      </c>
      <c r="CZ128" s="145">
        <v>0</v>
      </c>
    </row>
    <row r="129" spans="1:104" ht="12.75">
      <c r="A129" s="168">
        <v>66</v>
      </c>
      <c r="B129" s="169" t="s">
        <v>275</v>
      </c>
      <c r="C129" s="170" t="s">
        <v>276</v>
      </c>
      <c r="D129" s="171" t="s">
        <v>166</v>
      </c>
      <c r="E129" s="172">
        <v>199.2776</v>
      </c>
      <c r="F129" s="172">
        <v>0</v>
      </c>
      <c r="G129" s="173">
        <f t="shared" si="0"/>
        <v>0</v>
      </c>
      <c r="O129" s="167">
        <v>2</v>
      </c>
      <c r="AA129" s="145">
        <v>1</v>
      </c>
      <c r="AB129" s="145">
        <v>10</v>
      </c>
      <c r="AC129" s="145">
        <v>10</v>
      </c>
      <c r="AZ129" s="145">
        <v>1</v>
      </c>
      <c r="BA129" s="145">
        <f t="shared" si="1"/>
        <v>0</v>
      </c>
      <c r="BB129" s="145">
        <f t="shared" si="2"/>
        <v>0</v>
      </c>
      <c r="BC129" s="145">
        <f t="shared" si="3"/>
        <v>0</v>
      </c>
      <c r="BD129" s="145">
        <f t="shared" si="4"/>
        <v>0</v>
      </c>
      <c r="BE129" s="145">
        <f t="shared" si="5"/>
        <v>0</v>
      </c>
      <c r="CA129" s="174">
        <v>1</v>
      </c>
      <c r="CB129" s="174">
        <v>10</v>
      </c>
      <c r="CZ129" s="145">
        <v>0</v>
      </c>
    </row>
    <row r="130" spans="1:104" ht="12.75">
      <c r="A130" s="168">
        <v>67</v>
      </c>
      <c r="B130" s="169" t="s">
        <v>277</v>
      </c>
      <c r="C130" s="170" t="s">
        <v>278</v>
      </c>
      <c r="D130" s="171" t="s">
        <v>166</v>
      </c>
      <c r="E130" s="172">
        <v>33.2129</v>
      </c>
      <c r="F130" s="172">
        <v>0</v>
      </c>
      <c r="G130" s="173">
        <f t="shared" si="0"/>
        <v>0</v>
      </c>
      <c r="O130" s="167">
        <v>2</v>
      </c>
      <c r="AA130" s="145">
        <v>1</v>
      </c>
      <c r="AB130" s="145">
        <v>10</v>
      </c>
      <c r="AC130" s="145">
        <v>10</v>
      </c>
      <c r="AZ130" s="145">
        <v>1</v>
      </c>
      <c r="BA130" s="145">
        <f t="shared" si="1"/>
        <v>0</v>
      </c>
      <c r="BB130" s="145">
        <f t="shared" si="2"/>
        <v>0</v>
      </c>
      <c r="BC130" s="145">
        <f t="shared" si="3"/>
        <v>0</v>
      </c>
      <c r="BD130" s="145">
        <f t="shared" si="4"/>
        <v>0</v>
      </c>
      <c r="BE130" s="145">
        <f t="shared" si="5"/>
        <v>0</v>
      </c>
      <c r="CA130" s="174">
        <v>1</v>
      </c>
      <c r="CB130" s="174">
        <v>10</v>
      </c>
      <c r="CZ130" s="145">
        <v>0</v>
      </c>
    </row>
    <row r="131" spans="1:57" ht="12.75">
      <c r="A131" s="181"/>
      <c r="B131" s="182" t="s">
        <v>73</v>
      </c>
      <c r="C131" s="183" t="str">
        <f>CONCATENATE(B119," ",C119)</f>
        <v>D96 Přesuny suti a vybouraných hmot</v>
      </c>
      <c r="D131" s="184"/>
      <c r="E131" s="185"/>
      <c r="F131" s="186"/>
      <c r="G131" s="187">
        <f>SUM(G119:G130)</f>
        <v>0</v>
      </c>
      <c r="O131" s="167">
        <v>4</v>
      </c>
      <c r="BA131" s="188">
        <f>SUM(BA119:BA130)</f>
        <v>0</v>
      </c>
      <c r="BB131" s="188">
        <f>SUM(BB119:BB130)</f>
        <v>0</v>
      </c>
      <c r="BC131" s="188">
        <f>SUM(BC119:BC130)</f>
        <v>0</v>
      </c>
      <c r="BD131" s="188">
        <f>SUM(BD119:BD130)</f>
        <v>0</v>
      </c>
      <c r="BE131" s="188">
        <f>SUM(BE119:BE130)</f>
        <v>0</v>
      </c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spans="1:7" ht="12.75">
      <c r="A155" s="189"/>
      <c r="B155" s="189"/>
      <c r="C155" s="189"/>
      <c r="D155" s="189"/>
      <c r="E155" s="189"/>
      <c r="F155" s="189"/>
      <c r="G155" s="189"/>
    </row>
    <row r="156" spans="1:7" ht="12.75">
      <c r="A156" s="189"/>
      <c r="B156" s="189"/>
      <c r="C156" s="189"/>
      <c r="D156" s="189"/>
      <c r="E156" s="189"/>
      <c r="F156" s="189"/>
      <c r="G156" s="189"/>
    </row>
    <row r="157" spans="1:7" ht="12.75">
      <c r="A157" s="189"/>
      <c r="B157" s="189"/>
      <c r="C157" s="189"/>
      <c r="D157" s="189"/>
      <c r="E157" s="189"/>
      <c r="F157" s="189"/>
      <c r="G157" s="189"/>
    </row>
    <row r="158" spans="1:7" ht="12.75">
      <c r="A158" s="189"/>
      <c r="B158" s="189"/>
      <c r="C158" s="189"/>
      <c r="D158" s="189"/>
      <c r="E158" s="189"/>
      <c r="F158" s="189"/>
      <c r="G158" s="189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spans="1:2" ht="12.75">
      <c r="A190" s="190"/>
      <c r="B190" s="190"/>
    </row>
    <row r="191" spans="1:7" ht="12.75">
      <c r="A191" s="189"/>
      <c r="B191" s="189"/>
      <c r="C191" s="192"/>
      <c r="D191" s="192"/>
      <c r="E191" s="193"/>
      <c r="F191" s="192"/>
      <c r="G191" s="194"/>
    </row>
    <row r="192" spans="1:7" ht="12.75">
      <c r="A192" s="195"/>
      <c r="B192" s="195"/>
      <c r="C192" s="189"/>
      <c r="D192" s="189"/>
      <c r="E192" s="196"/>
      <c r="F192" s="189"/>
      <c r="G192" s="189"/>
    </row>
    <row r="193" spans="1:7" ht="12.75">
      <c r="A193" s="189"/>
      <c r="B193" s="189"/>
      <c r="C193" s="189"/>
      <c r="D193" s="189"/>
      <c r="E193" s="196"/>
      <c r="F193" s="189"/>
      <c r="G193" s="189"/>
    </row>
    <row r="194" spans="1:7" ht="12.75">
      <c r="A194" s="189"/>
      <c r="B194" s="189"/>
      <c r="C194" s="189"/>
      <c r="D194" s="189"/>
      <c r="E194" s="196"/>
      <c r="F194" s="189"/>
      <c r="G194" s="189"/>
    </row>
    <row r="195" spans="1:7" ht="12.75">
      <c r="A195" s="189"/>
      <c r="B195" s="189"/>
      <c r="C195" s="189"/>
      <c r="D195" s="189"/>
      <c r="E195" s="196"/>
      <c r="F195" s="189"/>
      <c r="G195" s="189"/>
    </row>
    <row r="196" spans="1:7" ht="12.75">
      <c r="A196" s="189"/>
      <c r="B196" s="189"/>
      <c r="C196" s="189"/>
      <c r="D196" s="189"/>
      <c r="E196" s="196"/>
      <c r="F196" s="189"/>
      <c r="G196" s="189"/>
    </row>
    <row r="197" spans="1:7" ht="12.75">
      <c r="A197" s="189"/>
      <c r="B197" s="189"/>
      <c r="C197" s="189"/>
      <c r="D197" s="189"/>
      <c r="E197" s="196"/>
      <c r="F197" s="189"/>
      <c r="G197" s="189"/>
    </row>
    <row r="198" spans="1:7" ht="12.75">
      <c r="A198" s="189"/>
      <c r="B198" s="189"/>
      <c r="C198" s="189"/>
      <c r="D198" s="189"/>
      <c r="E198" s="196"/>
      <c r="F198" s="189"/>
      <c r="G198" s="189"/>
    </row>
    <row r="199" spans="1:7" ht="12.75">
      <c r="A199" s="189"/>
      <c r="B199" s="189"/>
      <c r="C199" s="189"/>
      <c r="D199" s="189"/>
      <c r="E199" s="196"/>
      <c r="F199" s="189"/>
      <c r="G199" s="189"/>
    </row>
    <row r="200" spans="1:7" ht="12.75">
      <c r="A200" s="189"/>
      <c r="B200" s="189"/>
      <c r="C200" s="189"/>
      <c r="D200" s="189"/>
      <c r="E200" s="196"/>
      <c r="F200" s="189"/>
      <c r="G200" s="189"/>
    </row>
    <row r="201" spans="1:7" ht="12.75">
      <c r="A201" s="189"/>
      <c r="B201" s="189"/>
      <c r="C201" s="189"/>
      <c r="D201" s="189"/>
      <c r="E201" s="196"/>
      <c r="F201" s="189"/>
      <c r="G201" s="189"/>
    </row>
    <row r="202" spans="1:7" ht="12.75">
      <c r="A202" s="189"/>
      <c r="B202" s="189"/>
      <c r="C202" s="189"/>
      <c r="D202" s="189"/>
      <c r="E202" s="196"/>
      <c r="F202" s="189"/>
      <c r="G202" s="189"/>
    </row>
    <row r="203" spans="1:7" ht="12.75">
      <c r="A203" s="189"/>
      <c r="B203" s="189"/>
      <c r="C203" s="189"/>
      <c r="D203" s="189"/>
      <c r="E203" s="196"/>
      <c r="F203" s="189"/>
      <c r="G203" s="189"/>
    </row>
    <row r="204" spans="1:7" ht="12.75">
      <c r="A204" s="189"/>
      <c r="B204" s="189"/>
      <c r="C204" s="189"/>
      <c r="D204" s="189"/>
      <c r="E204" s="196"/>
      <c r="F204" s="189"/>
      <c r="G204" s="189"/>
    </row>
  </sheetData>
  <mergeCells count="30">
    <mergeCell ref="C109:D109"/>
    <mergeCell ref="C111:D111"/>
    <mergeCell ref="C113:D113"/>
    <mergeCell ref="C122:D122"/>
    <mergeCell ref="C124:D124"/>
    <mergeCell ref="C94:D94"/>
    <mergeCell ref="C96:D96"/>
    <mergeCell ref="C98:D98"/>
    <mergeCell ref="C80:D80"/>
    <mergeCell ref="C82:D82"/>
    <mergeCell ref="C83:D83"/>
    <mergeCell ref="C84:D84"/>
    <mergeCell ref="C86:D86"/>
    <mergeCell ref="C88:D88"/>
    <mergeCell ref="C90:D90"/>
    <mergeCell ref="C92:D92"/>
    <mergeCell ref="C63:D63"/>
    <mergeCell ref="C70:D70"/>
    <mergeCell ref="C72:D72"/>
    <mergeCell ref="C51:D51"/>
    <mergeCell ref="C53:D53"/>
    <mergeCell ref="C55:D55"/>
    <mergeCell ref="C37:D37"/>
    <mergeCell ref="C39:D39"/>
    <mergeCell ref="C46:D46"/>
    <mergeCell ref="C25:D25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dcterms:created xsi:type="dcterms:W3CDTF">2022-10-06T07:16:47Z</dcterms:created>
  <dcterms:modified xsi:type="dcterms:W3CDTF">2022-10-06T07:22:15Z</dcterms:modified>
  <cp:category/>
  <cp:version/>
  <cp:contentType/>
  <cp:contentStatus/>
</cp:coreProperties>
</file>