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270" yWindow="735" windowWidth="24135" windowHeight="12915" activeTab="2"/>
  </bookViews>
  <sheets>
    <sheet name="Krycí list" sheetId="1" r:id="rId1"/>
    <sheet name="Rekapitulace" sheetId="2" r:id="rId2"/>
    <sheet name="Položky" sheetId="6" r:id="rId3"/>
  </sheets>
  <definedNames>
    <definedName name="_BPK1">#REF!</definedName>
    <definedName name="_BPK2">#REF!</definedName>
    <definedName name="_BPK3">#REF!</definedName>
    <definedName name="cisloobjektu">'Krycí list'!$A$5</definedName>
    <definedName name="cislostavby">'Krycí list'!$A$7</definedName>
    <definedName name="Datum">'Krycí list'!$B$27</definedName>
    <definedName name="Dil">Rekapitulace!#REF!</definedName>
    <definedName name="Dodavka">Rekapitulace!$E$24</definedName>
    <definedName name="Dodavka0">#REF!</definedName>
    <definedName name="HSV">Rekapitulace!$C$24</definedName>
    <definedName name="HSV0">#REF!</definedName>
    <definedName name="HZS">Rekapitulace!$G$24</definedName>
    <definedName name="HZS0">#REF!</definedName>
    <definedName name="JKSO">'Krycí list'!$F$5</definedName>
    <definedName name="MJ">'Krycí list'!$G$5</definedName>
    <definedName name="Mont">Rekapitulace!$F$24</definedName>
    <definedName name="Montaz0">#REF!</definedName>
    <definedName name="NazevDilu">Rekapitulace!#REF!</definedName>
    <definedName name="nazevobjektu">'Krycí list'!$C$5</definedName>
    <definedName name="nazevstavby">'Krycí list'!$C$7</definedName>
    <definedName name="_xlnm.Print_Titles" localSheetId="2">Položky!$6:$7</definedName>
    <definedName name="_xlnm.Print_Titles" localSheetId="1">Rekapitulace!$1:$14</definedName>
    <definedName name="Objednatel">'Krycí list'!$C$9</definedName>
    <definedName name="_xlnm.Print_Area" localSheetId="0">'Krycí list'!$A$1:$G$45</definedName>
    <definedName name="_xlnm.Print_Area" localSheetId="2">Položky!$A$1:$G$451</definedName>
    <definedName name="_xlnm.Print_Area" localSheetId="1">Rekapitulace!$A$1:$G$26</definedName>
    <definedName name="OLE_LINK1" localSheetId="2">Položky!#REF!</definedName>
    <definedName name="PocetMJ">'Krycí list'!$G$8</definedName>
    <definedName name="Poznamka">'Krycí list'!$B$37</definedName>
    <definedName name="Projektant">'Krycí list'!$C$8</definedName>
    <definedName name="PSV">Rekapitulace!$D$24</definedName>
    <definedName name="PSV0">#REF!</definedName>
    <definedName name="SazbaDPH1">'Krycí list'!$C$30</definedName>
    <definedName name="SazbaDPH2">'Krycí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Typ">#REF!</definedName>
    <definedName name="VRN">Rekapitulace!#REF!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list'!$G$10</definedName>
    <definedName name="Zaklad22">'Krycí list'!$F$32</definedName>
    <definedName name="Zaklad5">'Krycí list'!$F$30</definedName>
    <definedName name="Zhotovitel">'Krycí list'!$E$12</definedName>
  </definedNames>
  <calcPr calcId="124519"/>
</workbook>
</file>

<file path=xl/calcChain.xml><?xml version="1.0" encoding="utf-8"?>
<calcChain xmlns="http://schemas.openxmlformats.org/spreadsheetml/2006/main">
  <c r="G260" i="6"/>
  <c r="G258"/>
  <c r="G300" l="1"/>
  <c r="G31" l="1"/>
  <c r="G348"/>
  <c r="G347"/>
  <c r="G329"/>
  <c r="G327"/>
  <c r="G334"/>
  <c r="G338"/>
  <c r="G337"/>
  <c r="G331"/>
  <c r="G325"/>
  <c r="G340" l="1"/>
  <c r="F16" i="2" l="1"/>
  <c r="G433" i="6"/>
  <c r="G311" l="1"/>
  <c r="G310"/>
  <c r="G298"/>
  <c r="G293"/>
  <c r="G291"/>
  <c r="G289"/>
  <c r="G287"/>
  <c r="G285"/>
  <c r="G283" l="1"/>
  <c r="G304" l="1"/>
  <c r="D14" i="2" s="1"/>
  <c r="G295" i="6"/>
  <c r="G282"/>
  <c r="B11" i="2"/>
  <c r="B10"/>
  <c r="G274" i="6"/>
  <c r="G272"/>
  <c r="G270"/>
  <c r="G268"/>
  <c r="G266"/>
  <c r="G264"/>
  <c r="G262"/>
  <c r="G256"/>
  <c r="G254"/>
  <c r="G253"/>
  <c r="G250"/>
  <c r="G214"/>
  <c r="F11" i="2" s="1"/>
  <c r="G210" i="6"/>
  <c r="G208"/>
  <c r="G238"/>
  <c r="G236"/>
  <c r="G235"/>
  <c r="G232"/>
  <c r="G231"/>
  <c r="G212" l="1"/>
  <c r="E11" i="2" s="1"/>
  <c r="G224" i="6" l="1"/>
  <c r="G222"/>
  <c r="G218"/>
  <c r="G87"/>
  <c r="G85"/>
  <c r="G173" l="1"/>
  <c r="G156"/>
  <c r="G154"/>
  <c r="G152"/>
  <c r="G150"/>
  <c r="G148"/>
  <c r="G146"/>
  <c r="G144"/>
  <c r="G142"/>
  <c r="G140"/>
  <c r="G162"/>
  <c r="G160"/>
  <c r="G158"/>
  <c r="G138" l="1"/>
  <c r="G136"/>
  <c r="G134"/>
  <c r="G132"/>
  <c r="G130"/>
  <c r="G126"/>
  <c r="G124"/>
  <c r="G122"/>
  <c r="G120"/>
  <c r="G118"/>
  <c r="G116"/>
  <c r="G114" l="1"/>
  <c r="G112"/>
  <c r="G111"/>
  <c r="G204"/>
  <c r="F10" i="2" s="1"/>
  <c r="G200" i="6"/>
  <c r="G198"/>
  <c r="G196"/>
  <c r="G195"/>
  <c r="G192"/>
  <c r="G191"/>
  <c r="G190"/>
  <c r="G189"/>
  <c r="G188"/>
  <c r="B8" i="2"/>
  <c r="G202" i="6" l="1"/>
  <c r="E10" i="2" s="1"/>
  <c r="G107" i="6"/>
  <c r="G103"/>
  <c r="G101"/>
  <c r="G99"/>
  <c r="G98"/>
  <c r="G95"/>
  <c r="G94"/>
  <c r="G93"/>
  <c r="G92"/>
  <c r="G91"/>
  <c r="F8" i="2" l="1"/>
  <c r="G105" i="6"/>
  <c r="E8" i="2" s="1"/>
  <c r="G61" i="6" l="1"/>
  <c r="G74"/>
  <c r="G68"/>
  <c r="G67"/>
  <c r="G59" l="1"/>
  <c r="G57"/>
  <c r="G55"/>
  <c r="G75" l="1"/>
  <c r="G71"/>
  <c r="G70"/>
  <c r="G69"/>
  <c r="G66"/>
  <c r="G83"/>
  <c r="G49"/>
  <c r="G41"/>
  <c r="G39" l="1"/>
  <c r="G37"/>
  <c r="G35"/>
  <c r="G23" l="1"/>
  <c r="G226" l="1"/>
  <c r="G27" l="1"/>
  <c r="G33"/>
  <c r="G29"/>
  <c r="G21"/>
  <c r="G19"/>
  <c r="G17"/>
  <c r="G15" l="1"/>
  <c r="G350" l="1"/>
  <c r="G251" l="1"/>
  <c r="G276" s="1"/>
  <c r="B9" i="2"/>
  <c r="B7"/>
  <c r="G176" i="6" l="1"/>
  <c r="G175"/>
  <c r="G174"/>
  <c r="G128"/>
  <c r="G184"/>
  <c r="G182"/>
  <c r="G178"/>
  <c r="G170"/>
  <c r="G169"/>
  <c r="G168"/>
  <c r="G167"/>
  <c r="F9" i="2" l="1"/>
  <c r="D9"/>
  <c r="G180" i="6"/>
  <c r="E9" i="2" s="1"/>
  <c r="G53" i="6"/>
  <c r="G51"/>
  <c r="G47"/>
  <c r="G45"/>
  <c r="G25" l="1"/>
  <c r="G13"/>
  <c r="G11"/>
  <c r="G10" l="1"/>
  <c r="G306" l="1"/>
  <c r="G278"/>
  <c r="F13" i="2" s="1"/>
  <c r="G220" i="6" l="1"/>
  <c r="G240" s="1"/>
  <c r="G316" l="1"/>
  <c r="G314"/>
  <c r="G312"/>
  <c r="G77"/>
  <c r="G302"/>
  <c r="E14" i="2" s="1"/>
  <c r="G244" i="6"/>
  <c r="G242"/>
  <c r="G81"/>
  <c r="D7" i="2" s="1"/>
  <c r="F14"/>
  <c r="G246" i="6"/>
  <c r="G320"/>
  <c r="F15" i="2" s="1"/>
  <c r="G349" i="6"/>
  <c r="G352" s="1"/>
  <c r="G357"/>
  <c r="G397"/>
  <c r="G405"/>
  <c r="B18" i="2"/>
  <c r="B16"/>
  <c r="B15"/>
  <c r="B17"/>
  <c r="B14"/>
  <c r="B13"/>
  <c r="B12"/>
  <c r="C24"/>
  <c r="C17" i="1" s="1"/>
  <c r="G24" i="2"/>
  <c r="C21" i="1" s="1"/>
  <c r="C33"/>
  <c r="F33" s="1"/>
  <c r="C31"/>
  <c r="G9"/>
  <c r="D2"/>
  <c r="G411" i="6" l="1"/>
  <c r="F18" i="2" s="1"/>
  <c r="F12"/>
  <c r="G431" i="6"/>
  <c r="G432"/>
  <c r="F7" i="2"/>
  <c r="E12"/>
  <c r="G79" i="6"/>
  <c r="D12" i="2"/>
  <c r="E13"/>
  <c r="G434" i="6"/>
  <c r="G318"/>
  <c r="E15" i="2" s="1"/>
  <c r="G430" i="6" l="1"/>
  <c r="E7" i="2"/>
  <c r="G435" i="6"/>
  <c r="D17" i="2"/>
  <c r="D24" s="1"/>
  <c r="C18" i="1" s="1"/>
  <c r="F24" i="2"/>
  <c r="C16" i="1" s="1"/>
  <c r="E24" i="2" l="1"/>
  <c r="C15" i="1" s="1"/>
  <c r="C19" s="1"/>
  <c r="C22" s="1"/>
  <c r="C23" s="1"/>
  <c r="F30" s="1"/>
  <c r="F31" s="1"/>
  <c r="F34" s="1"/>
  <c r="G436" i="6"/>
</calcChain>
</file>

<file path=xl/sharedStrings.xml><?xml version="1.0" encoding="utf-8"?>
<sst xmlns="http://schemas.openxmlformats.org/spreadsheetml/2006/main" count="650" uniqueCount="411">
  <si>
    <r>
      <t xml:space="preserve">Zvukoltumicí hadice velmi odolná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</rPr>
      <t xml:space="preserve"> 200, vícevrstvý AL, izolace 25mm</t>
    </r>
  </si>
  <si>
    <r>
      <t xml:space="preserve">Zvukoltumicí hadice velmi odolná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</rPr>
      <t xml:space="preserve"> 160, vícevrstvý AL, izolace 25mm</t>
    </r>
  </si>
  <si>
    <r>
      <t xml:space="preserve">SPIRO Potrubí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</rPr>
      <t xml:space="preserve"> 160, 40% tvarovek,  tř. těsnosti B dle ČSN EN 12273</t>
    </r>
  </si>
  <si>
    <t>2.03</t>
  </si>
  <si>
    <t>2.17</t>
  </si>
  <si>
    <t>2.18</t>
  </si>
  <si>
    <r>
      <t xml:space="preserve">Zvukoltumicí hadice velmi odolná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</rPr>
      <t xml:space="preserve"> 125, vícevrstvý AL, izolace 25mm</t>
    </r>
  </si>
  <si>
    <r>
      <t xml:space="preserve">Zvukoltumicí hadice velmi odolná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</rPr>
      <t xml:space="preserve"> 100, vícevrstvý AL, izolace 25mm</t>
    </r>
  </si>
  <si>
    <t>2.23</t>
  </si>
  <si>
    <t>2.26</t>
  </si>
  <si>
    <r>
      <t xml:space="preserve">SPIRO Potrubí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</rPr>
      <t xml:space="preserve"> 125, 40% tvarovek,  tř. těsnosti B dle ČSN EN 12273</t>
    </r>
  </si>
  <si>
    <r>
      <t xml:space="preserve">SPIRO Potrubí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</rPr>
      <t xml:space="preserve"> 200, 40% tvarovek,  tř. těsnosti B dle ČSN EN 12273</t>
    </r>
  </si>
  <si>
    <r>
      <t xml:space="preserve">SPIRO Potrubí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</rPr>
      <t xml:space="preserve"> 140, 40% tvarovek,  tř. těsnosti B dle ČSN EN 12273</t>
    </r>
  </si>
  <si>
    <t xml:space="preserve"> - 2.30 Neobsazeno</t>
  </si>
  <si>
    <t>Přívodní potrubí ocelové čtyřhranné sk.I,  tř. těsnosti B dle ČSN EN 1507</t>
  </si>
  <si>
    <t>Odvodní potrubí ocelové čtyřhranné sk.I,  tř. těsnosti B dle ČSN EN 1507</t>
  </si>
  <si>
    <t>2.33</t>
  </si>
  <si>
    <t>2.34</t>
  </si>
  <si>
    <t>Jan Leznar</t>
  </si>
  <si>
    <t>POLOŽKOVÝ ROZPOČET</t>
  </si>
  <si>
    <t>Rozpočet: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</si>
  <si>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</si>
  <si>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</si>
  <si>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</si>
  <si>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</si>
  <si>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</si>
  <si>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</si>
  <si>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</si>
  <si>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</si>
  <si>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</si>
  <si>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</si>
  <si>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</si>
  <si>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</si>
  <si>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</si>
  <si>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</si>
  <si>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</si>
  <si>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</si>
  <si>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</si>
  <si>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</si>
  <si>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</si>
  <si>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</si>
  <si>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</si>
  <si>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</si>
  <si>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</si>
  <si>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</si>
  <si>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</si>
  <si>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</si>
  <si>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</si>
  <si>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</si>
  <si>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</si>
  <si>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</si>
  <si>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</si>
  <si>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</si>
  <si>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</si>
  <si>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</si>
  <si>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</si>
  <si>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</si>
  <si>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</si>
  <si>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</si>
  <si>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</si>
  <si>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</si>
  <si>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</si>
  <si>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</si>
  <si>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Rozpočet :</t>
  </si>
  <si>
    <t>HSV</t>
  </si>
  <si>
    <t>PSV</t>
  </si>
  <si>
    <t>Dodávka</t>
  </si>
  <si>
    <t>Montáž</t>
  </si>
  <si>
    <t>CELKEM  OBJEKT</t>
  </si>
  <si>
    <t>Dodávka :</t>
  </si>
  <si>
    <t>Izolace:</t>
  </si>
  <si>
    <t>MJ</t>
  </si>
  <si>
    <t>cena / MJ</t>
  </si>
  <si>
    <t>celkem (Kč)</t>
  </si>
  <si>
    <t>Název položky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</si>
  <si>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</si>
  <si>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</si>
  <si>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</si>
  <si>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</si>
  <si>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</si>
  <si>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</si>
  <si>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</si>
  <si>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Stavební díl</t>
  </si>
  <si>
    <t>Celkem</t>
  </si>
  <si>
    <t>REKAPITULACE  VZDUCHOTECHNIKY</t>
  </si>
  <si>
    <t>počet</t>
  </si>
  <si>
    <t>Poz.</t>
  </si>
  <si>
    <t>3.</t>
  </si>
  <si>
    <t>6.</t>
  </si>
  <si>
    <t>5.</t>
  </si>
  <si>
    <t>4.</t>
  </si>
  <si>
    <t>2.</t>
  </si>
  <si>
    <t>7.</t>
  </si>
  <si>
    <t>Zkoušky a zaregulování</t>
  </si>
  <si>
    <t>Základní zkoušky</t>
  </si>
  <si>
    <t>hod</t>
  </si>
  <si>
    <t>Obsah zkoušek:</t>
  </si>
  <si>
    <t>Zajištění podmínek pro montážní zkoušky</t>
  </si>
  <si>
    <t>-elektrické připojení hnacích agregátů vzduchotechnického zařízení</t>
  </si>
  <si>
    <t>-spuštění a vypojení zařízení oprávněným pracovníkem předmětné profese ustanoveným -objednatelem, a to v rozsahu potřebném pro provedení zkoušek</t>
  </si>
  <si>
    <t>-funkční výstupy systému MaR (vyzkoušení se provádí s vypnutým systémem MaR)</t>
  </si>
  <si>
    <t>-elektrický příkon v rozsahu uvedeném v projektové dokumentaci</t>
  </si>
  <si>
    <t>Montážní zkoušky</t>
  </si>
  <si>
    <t>Kontrola kompletnosti zařízení podle PD včetně souvisejících profesí</t>
  </si>
  <si>
    <t>-blokování zařízení při kontrole opravách a údržbě</t>
  </si>
  <si>
    <t>-kontrola jednotlivých komor zařízení před uvedením zařízení do chodu</t>
  </si>
  <si>
    <t>-kontrola kompletnosti a úplnosti vnějších povrchových úprav zařízení a jeho části</t>
  </si>
  <si>
    <t>-kontrola montážně - údržbářských prostorů pro zařízení</t>
  </si>
  <si>
    <t xml:space="preserve">-kontrola prostorů strojoven před uvedením zařízení do chodu </t>
  </si>
  <si>
    <t xml:space="preserve">-kontrola provedení a úplnosti bezpečnostních a výstražných  označení </t>
  </si>
  <si>
    <t>-kontrola provedení a úplnosti tepelných izolací</t>
  </si>
  <si>
    <t>-kontrola provedení a úplnosti případných protipožárních izolací</t>
  </si>
  <si>
    <t>-kontrola provedení prostupů vzduchotechnického potrubí stavebními konstrukcí</t>
  </si>
  <si>
    <t>-kontrola přístupnosti regulačních prvků</t>
  </si>
  <si>
    <t>-kontrola štítkových údajů zařízení a jeho části podle projektové dokumentace</t>
  </si>
  <si>
    <t>-kontrola větraných prostorů před uvedením zařízení do chodu</t>
  </si>
  <si>
    <t>Ventilátory</t>
  </si>
  <si>
    <t xml:space="preserve">-kontrola odstranění transportních aretací </t>
  </si>
  <si>
    <t xml:space="preserve">-kontrola volného otáčení rotujících části </t>
  </si>
  <si>
    <t>-kontrola dotáhnutí všech spojů</t>
  </si>
  <si>
    <t>-kontrola náběhu a napnutí klínových řemenů</t>
  </si>
  <si>
    <t>-kontrola promazání ložisek a  stavu náplní mazadel všech mazaných části</t>
  </si>
  <si>
    <t>-kontrola stavu pružného uložení  (izolátorů chvění)</t>
  </si>
  <si>
    <t>-kontrola pružných nástavců</t>
  </si>
  <si>
    <t>-kontrola ochranných krytů vnějších rotujících částí</t>
  </si>
  <si>
    <t>-kontrola vodorovného uložení ventilátor. soustrojí na základech a konstrukcích</t>
  </si>
  <si>
    <t>Zkoušky chodu</t>
  </si>
  <si>
    <t xml:space="preserve">Ověření schopnosti dlouhodobého provozu zařízení </t>
  </si>
  <si>
    <t>Zkouškám předchází uvedení zařízení do provozu, nebo je jejich součástí.</t>
  </si>
  <si>
    <t>Zkouška se provádí dle dohodnutých kritérií – minimálně 48 hodin nepřetržitého chodu.</t>
  </si>
  <si>
    <t>Zaregulování</t>
  </si>
  <si>
    <t>Ventilátory, jednotky</t>
  </si>
  <si>
    <t>Měření a zaregulování průtoků vzduchu – přiváděného, odváděného, cirkulačního</t>
  </si>
  <si>
    <t>Potrubní rovody, distribuční elementy</t>
  </si>
  <si>
    <t>Měření a zaregulování průtoků vzduchu ve všech potrubních úsecích</t>
  </si>
  <si>
    <t>Měření a zaregulování průtoků vzduchu na všech distribučních elementech ( vyústkách)</t>
  </si>
  <si>
    <t>Zaškolení obsluhy</t>
  </si>
  <si>
    <t>-zaškolení pro ovládání zařízení</t>
  </si>
  <si>
    <t>-zaškolení  pro  údržbu zařízení</t>
  </si>
  <si>
    <t>- předání písemných pokynů a předpisů pro provoz zařízení, které dodává výrobce</t>
  </si>
  <si>
    <t>- vyhotovení protokolu o zaškolení obsluhy</t>
  </si>
  <si>
    <t>Zkoušky a zaškolení obsluhy celkem:</t>
  </si>
  <si>
    <t>-zabezpečení přístupnosti zařízení regulačních prvků</t>
  </si>
  <si>
    <t>Protipožární ucpávky</t>
  </si>
  <si>
    <t xml:space="preserve">Protipožární ucpávky VZT potrubí procházející požárně dělící konstrukcí dle ČSN 730802 s odolností shodnou s odolností stavební konstrukce, nejvýše však 90 min. </t>
  </si>
  <si>
    <t xml:space="preserve">ks </t>
  </si>
  <si>
    <t>3.01</t>
  </si>
  <si>
    <t>ks</t>
  </si>
  <si>
    <t>kg</t>
  </si>
  <si>
    <t>2.07</t>
  </si>
  <si>
    <t>bm</t>
  </si>
  <si>
    <t>m2</t>
  </si>
  <si>
    <t>3.02</t>
  </si>
  <si>
    <t>2.01</t>
  </si>
  <si>
    <t>2.02</t>
  </si>
  <si>
    <t>2.04</t>
  </si>
  <si>
    <t>2.08</t>
  </si>
  <si>
    <t>2.09</t>
  </si>
  <si>
    <t xml:space="preserve">         do obvodu 1500/ 40% tvarovek</t>
  </si>
  <si>
    <t xml:space="preserve">         do obvodu 1050/ 40% tvarovek</t>
  </si>
  <si>
    <t>Materiál pro zhotovení závěsů, spojovací, těsnící a doplňkový materiál pro celkovou montáž zař.č. 1</t>
  </si>
  <si>
    <t xml:space="preserve">         do obvodu 3500/ 40% tvarovek</t>
  </si>
  <si>
    <t xml:space="preserve">         do obvodu 2630/ 40% tvarovek</t>
  </si>
  <si>
    <t xml:space="preserve">         do obvodu 1890/ 40% tvarovek</t>
  </si>
  <si>
    <t>2.10</t>
  </si>
  <si>
    <t>2.11</t>
  </si>
  <si>
    <t>2.12</t>
  </si>
  <si>
    <t>2.13</t>
  </si>
  <si>
    <t>2.14</t>
  </si>
  <si>
    <t>2.15</t>
  </si>
  <si>
    <t>2.16</t>
  </si>
  <si>
    <t>2.19</t>
  </si>
  <si>
    <t>2.20</t>
  </si>
  <si>
    <t>2.21</t>
  </si>
  <si>
    <t>2.22</t>
  </si>
  <si>
    <t>2.24</t>
  </si>
  <si>
    <t>2.25</t>
  </si>
  <si>
    <t>2.31</t>
  </si>
  <si>
    <t>1.02</t>
  </si>
  <si>
    <t>1.03</t>
  </si>
  <si>
    <t>9</t>
  </si>
  <si>
    <t>Protipožární ucpávky:</t>
  </si>
  <si>
    <t>Zkoušky a zaškolení obsluhy:</t>
  </si>
  <si>
    <t>Montáže:</t>
  </si>
  <si>
    <t>2.05</t>
  </si>
  <si>
    <t>2.06</t>
  </si>
  <si>
    <t>2.32</t>
  </si>
  <si>
    <t>Materiál pro zhotovení závěsů, spojovací, těsnící a doplňkový materiál pro celkovou montáž zař.č. 4</t>
  </si>
  <si>
    <t xml:space="preserve">Montážní, spojovací a těsnicí mat. </t>
  </si>
  <si>
    <t>Montáž zař. č. 6</t>
  </si>
  <si>
    <t xml:space="preserve"> - Požární klapky, vzt. potrubí, vzt potrubí s požární izolací
 - udán obvod potrubí procházející konstrukcí</t>
  </si>
  <si>
    <t>Do obvodu 2630</t>
  </si>
  <si>
    <t>Do obvodu 1500</t>
  </si>
  <si>
    <t>Základní zkoušky jsou součástí  dokončení a předání díla. Zkoušky se dokladují formou písemného protokolu obsahující veškeré projektované, zkoušené a naměřené údaje.
Dva pracovníci á 16hod</t>
  </si>
  <si>
    <t>Zaškolení obsluhy a údržby
Jeden pracovník 12 hod</t>
  </si>
  <si>
    <t>kpl</t>
  </si>
  <si>
    <t>1.04</t>
  </si>
  <si>
    <t>PUR elastomer - míchaný buňkový polyuretan 20 mm pro podložení nožek (typ a tloušťka bude osouhlasena v závislosti na hmotnosti a hodnotě dynamické zátěže skutečně dodaného stroje)</t>
  </si>
  <si>
    <t>4.01</t>
  </si>
  <si>
    <t>4.02</t>
  </si>
  <si>
    <t>4.03</t>
  </si>
  <si>
    <t>3.03</t>
  </si>
  <si>
    <t>3.04</t>
  </si>
  <si>
    <t>3.05</t>
  </si>
  <si>
    <t>3.11</t>
  </si>
  <si>
    <t>3.12</t>
  </si>
  <si>
    <t>3.13</t>
  </si>
  <si>
    <t>1.05</t>
  </si>
  <si>
    <t>1.06</t>
  </si>
  <si>
    <t>1.07</t>
  </si>
  <si>
    <t>1.08</t>
  </si>
  <si>
    <t>1.09</t>
  </si>
  <si>
    <t>1.10</t>
  </si>
  <si>
    <t>1.11</t>
  </si>
  <si>
    <t>1.12</t>
  </si>
  <si>
    <t>1.16</t>
  </si>
  <si>
    <t>1.21</t>
  </si>
  <si>
    <t>1.22</t>
  </si>
  <si>
    <t>1.23</t>
  </si>
  <si>
    <t>1.24</t>
  </si>
  <si>
    <t>1.28</t>
  </si>
  <si>
    <t>1.29</t>
  </si>
  <si>
    <t>5.01</t>
  </si>
  <si>
    <t>5.02</t>
  </si>
  <si>
    <t>5.03</t>
  </si>
  <si>
    <t>5.04</t>
  </si>
  <si>
    <t>6.01</t>
  </si>
  <si>
    <t>6.02</t>
  </si>
  <si>
    <t>6.03</t>
  </si>
  <si>
    <t>4.04</t>
  </si>
  <si>
    <t>4.05</t>
  </si>
  <si>
    <t>4.06</t>
  </si>
  <si>
    <t>4.07</t>
  </si>
  <si>
    <t>4.08</t>
  </si>
  <si>
    <t>4.09</t>
  </si>
  <si>
    <t>Montáž vč. zaregulování zař.č. 4</t>
  </si>
  <si>
    <t xml:space="preserve">Izolace tepelná a protihluková 40mm upevněná na trny s povrchovou úpravou s vodotěsným oplechováním
Veškeré potrubí  nad střechou </t>
  </si>
  <si>
    <t>Stavba:</t>
  </si>
  <si>
    <t>Objekt:</t>
  </si>
  <si>
    <t>1.01</t>
  </si>
  <si>
    <t>1.</t>
  </si>
  <si>
    <r>
      <t xml:space="preserve">Škrtící klapka ruční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</rPr>
      <t xml:space="preserve"> 100</t>
    </r>
  </si>
  <si>
    <t>Montáž vč. zprovoznění a zaregulování zař.č. 1</t>
  </si>
  <si>
    <r>
      <t xml:space="preserve">Zvukoltumicí hadice velmi odolná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</rPr>
      <t xml:space="preserve"> 250, vícevrstvý AL, izolace 25mm</t>
    </r>
  </si>
  <si>
    <t>2.27</t>
  </si>
  <si>
    <t>2</t>
  </si>
  <si>
    <t>3.34</t>
  </si>
  <si>
    <t xml:space="preserve">         do obvodu 1890/40% tvarovek</t>
  </si>
  <si>
    <t>3.35</t>
  </si>
  <si>
    <t>4</t>
  </si>
  <si>
    <t>Montáž vč. zaregulování zař.č. 3</t>
  </si>
  <si>
    <t>4.10</t>
  </si>
  <si>
    <t>Izolace protipožární požární odolnost EI30 DP1 povrchová úprava
Označené potrubí</t>
  </si>
  <si>
    <t>5</t>
  </si>
  <si>
    <t>6</t>
  </si>
  <si>
    <t>7</t>
  </si>
  <si>
    <t>8</t>
  </si>
  <si>
    <t xml:space="preserve"> Chladivové potrubí zařízení Split </t>
  </si>
  <si>
    <t>9.</t>
  </si>
  <si>
    <t>9.01</t>
  </si>
  <si>
    <t>9.02</t>
  </si>
  <si>
    <t>9.03</t>
  </si>
  <si>
    <t>1.13</t>
  </si>
  <si>
    <r>
      <t>Objekt:</t>
    </r>
    <r>
      <rPr>
        <i/>
        <sz val="10"/>
        <rFont val="Arial CE"/>
      </rPr>
      <t xml:space="preserve"> D.2Vzduchotechnika</t>
    </r>
  </si>
  <si>
    <t xml:space="preserve">Stavba: SŠTE Brno, Olomoucká - rozšíření stravovacího provozu
</t>
  </si>
  <si>
    <t>SŠTE Brno, Olomoucká - rozšíření stravovacího provozu</t>
  </si>
  <si>
    <t>D.2 Vzduchotechnika</t>
  </si>
  <si>
    <t>Větrání varny</t>
  </si>
  <si>
    <t>Tlumič hluku buňkový s děrovaným plechem 500 x 500 - 2000 náběh, výběh. V potrubí 1000x500-2000 2ks. 
Tlak. ztráta 21Pa při 8500m3/h
Útlum tlumiče:
Frekvence (Hz) 63 125 250 500  1k  2k  4k  8k
Útlum (dB)       11  20   30   34  36  30  22  13</t>
  </si>
  <si>
    <t>Požární klapka 500x630,  (minimální odolnost 30min) se servopohonem 230V a kontaktem pro hlášení stavu -  pod napětím otevřeno</t>
  </si>
  <si>
    <t>Požární klapka 500x225,  (minimální odolnost 30min) se servopohonem 230V a kontaktem pro hlášení stavu -  pod napětím otevřeno</t>
  </si>
  <si>
    <t>Regulační klapka ruční 250x500</t>
  </si>
  <si>
    <t>Regulační klapka ruční 400x630</t>
  </si>
  <si>
    <r>
      <t xml:space="preserve">Škrtící klapka ruční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</rPr>
      <t xml:space="preserve"> 200</t>
    </r>
  </si>
  <si>
    <r>
      <t xml:space="preserve">Výřivá vyústka přívodní s instalační krabicí do rastru podhledu 600x600, 48 regulovatelných lamel, 750m3/h 36dBA, s horizontálním vstupem;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</rPr>
      <t xml:space="preserve"> 250 s regulační klapkou, výška 345mm                                                                                  </t>
    </r>
  </si>
  <si>
    <t>1.14</t>
  </si>
  <si>
    <r>
      <t xml:space="preserve">Talířový ventil kovový přívodní </t>
    </r>
    <r>
      <rPr>
        <sz val="10"/>
        <rFont val="Symbol"/>
        <family val="1"/>
        <charset val="2"/>
      </rPr>
      <t xml:space="preserve">f </t>
    </r>
    <r>
      <rPr>
        <sz val="10"/>
        <rFont val="Arial"/>
        <family val="2"/>
      </rPr>
      <t>200 vč zděře</t>
    </r>
  </si>
  <si>
    <r>
      <t xml:space="preserve">Talířový ventil kovový přívodní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</rPr>
      <t xml:space="preserve"> 160 vč zděře</t>
    </r>
  </si>
  <si>
    <t>1.15</t>
  </si>
  <si>
    <t>Protidešťová žaluzie AL 2000x800se sítem a rámem do zdi efektivní plocha 1,045m2</t>
  </si>
  <si>
    <t xml:space="preserve"> - 1.20 Neobsazeno</t>
  </si>
  <si>
    <t>1.25</t>
  </si>
  <si>
    <t>1.26</t>
  </si>
  <si>
    <r>
      <t>Nástavec kruhový na hranaté potrubí</t>
    </r>
    <r>
      <rPr>
        <sz val="10"/>
        <rFont val="Symbol"/>
        <family val="1"/>
        <charset val="2"/>
      </rPr>
      <t xml:space="preserve"> f</t>
    </r>
    <r>
      <rPr>
        <sz val="10"/>
        <rFont val="Arial"/>
        <family val="2"/>
      </rPr>
      <t xml:space="preserve"> 200/ 80</t>
    </r>
  </si>
  <si>
    <r>
      <t>Nástavec kruhový na hranaté potrubí</t>
    </r>
    <r>
      <rPr>
        <sz val="10"/>
        <rFont val="Symbol"/>
        <family val="1"/>
        <charset val="2"/>
      </rPr>
      <t xml:space="preserve"> f</t>
    </r>
    <r>
      <rPr>
        <sz val="10"/>
        <rFont val="Arial"/>
        <family val="2"/>
      </rPr>
      <t>160/ 80</t>
    </r>
  </si>
  <si>
    <r>
      <t>Nástavec kruhový na hranaté potrubí</t>
    </r>
    <r>
      <rPr>
        <sz val="10"/>
        <rFont val="Symbol"/>
        <family val="1"/>
        <charset val="2"/>
      </rPr>
      <t xml:space="preserve"> f</t>
    </r>
    <r>
      <rPr>
        <sz val="10"/>
        <rFont val="Arial"/>
        <family val="2"/>
      </rPr>
      <t>100/ 80</t>
    </r>
  </si>
  <si>
    <t>1.27</t>
  </si>
  <si>
    <t xml:space="preserve"> - 1.35 Neobsazeno</t>
  </si>
  <si>
    <t>1.36</t>
  </si>
  <si>
    <t>1.37</t>
  </si>
  <si>
    <t>1.38</t>
  </si>
  <si>
    <t>1.39</t>
  </si>
  <si>
    <t>1.40</t>
  </si>
  <si>
    <t>1.30</t>
  </si>
  <si>
    <t>Šikmý výfukový nástavec 710x900 - 1050/ 45°, s mřížkou</t>
  </si>
  <si>
    <t>1a.</t>
  </si>
  <si>
    <t>Zdroj chladu pro zař. 1</t>
  </si>
  <si>
    <t>1a.01</t>
  </si>
  <si>
    <t xml:space="preserve"> - řídící box kondenzační jednotky</t>
  </si>
  <si>
    <t xml:space="preserve"> - sada se solenoidovým a  expanzním ventilem</t>
  </si>
  <si>
    <t>Doplnění chladiva R410A</t>
  </si>
  <si>
    <t>1a.02</t>
  </si>
  <si>
    <t xml:space="preserve">Měděné potrubí vč.chladivové izolace  (pryžové s uzavřenými buňkami) </t>
  </si>
  <si>
    <t>Kabeláž mezi venkovní jednotkou, kominukačním modulem, solenoidovým ventilem, expanzním ventilem a příslušenstvím, dle schématu výrobce</t>
  </si>
  <si>
    <t>1a.03</t>
  </si>
  <si>
    <t>Montáž vč. kabeláže, zprovoznění a zaregulování zař. 1a</t>
  </si>
  <si>
    <r>
      <t xml:space="preserve"> f </t>
    </r>
    <r>
      <rPr>
        <sz val="10"/>
        <rFont val="Arial"/>
        <family val="2"/>
      </rPr>
      <t>22,2</t>
    </r>
  </si>
  <si>
    <r>
      <t xml:space="preserve"> f </t>
    </r>
    <r>
      <rPr>
        <sz val="10"/>
        <rFont val="Arial"/>
        <family val="2"/>
      </rPr>
      <t>12,7</t>
    </r>
  </si>
  <si>
    <t>Materiál pro zhotovení závěsů, spojovací, těsnící a doplňkový materiál pro celkovou montáž zař.č. 1a</t>
  </si>
  <si>
    <t>1a</t>
  </si>
  <si>
    <t>2a.</t>
  </si>
  <si>
    <t>Zdroj chladu pro zař. 2</t>
  </si>
  <si>
    <t>Montáž vč. zaregulování zař.č. 2</t>
  </si>
  <si>
    <t>2a.01</t>
  </si>
  <si>
    <t>Venkovní kondenzační jednotka invertor), Qch=9,2 - 25,3kW (nom. 23kW), příkon 8,2kW, 400V, 13,5A, doporučené jištění 30A,rozměry: 1090x380, výška 1625, 144kg, 59dBA (výparná teplota 15°C), chladivo  R410A
max délka potrubí 75m, max převýšení 30m</t>
  </si>
  <si>
    <r>
      <t xml:space="preserve"> f </t>
    </r>
    <r>
      <rPr>
        <sz val="10"/>
        <rFont val="Arial"/>
        <family val="2"/>
      </rPr>
      <t>15,9</t>
    </r>
  </si>
  <si>
    <r>
      <t xml:space="preserve"> f </t>
    </r>
    <r>
      <rPr>
        <sz val="10"/>
        <rFont val="Arial"/>
        <family val="2"/>
      </rPr>
      <t>9,5</t>
    </r>
  </si>
  <si>
    <t>2a.02</t>
  </si>
  <si>
    <t>2a.03</t>
  </si>
  <si>
    <t>Materiál pro zhotovení závěsů, spojovací, těsnící a doplňkový materiál pro celkovou montáž zař.č. 2a</t>
  </si>
  <si>
    <t>Venkovní kondenzační jednotka invertor), Qch=3,2 -8,8kW (nom. 8kW), příkon 2,4kW, 230V, 13,5A, doporučené jištění 25A,rozměry: 950x330, výška 834, 58kg, 59dBA (výparná teplota 15°C), chladivo  R410A
max délka potrubí 50m, max převýšení 30m</t>
  </si>
  <si>
    <t>Větrání zázemí</t>
  </si>
  <si>
    <r>
      <t xml:space="preserve">Talířový ventil kovový odvodní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</rPr>
      <t xml:space="preserve"> 160 vč zděře</t>
    </r>
  </si>
  <si>
    <r>
      <t xml:space="preserve">Talířový ventil kovový přívodní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</rPr>
      <t xml:space="preserve"> 125 vč zděře</t>
    </r>
  </si>
  <si>
    <r>
      <t xml:space="preserve">Talířový ventil kovový odvodní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</rPr>
      <t xml:space="preserve"> 125 vč zděře</t>
    </r>
  </si>
  <si>
    <r>
      <t xml:space="preserve">Talířový ventil kovový odvodní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</rPr>
      <t xml:space="preserve"> 100 vč zděře</t>
    </r>
  </si>
  <si>
    <r>
      <t>Nástavec kruhový na hranaté potrubí</t>
    </r>
    <r>
      <rPr>
        <sz val="10"/>
        <rFont val="Symbol"/>
        <family val="1"/>
        <charset val="2"/>
      </rPr>
      <t xml:space="preserve"> f</t>
    </r>
    <r>
      <rPr>
        <sz val="10"/>
        <rFont val="Arial"/>
        <family val="2"/>
      </rPr>
      <t>125/ 80</t>
    </r>
  </si>
  <si>
    <t>Příčníky pro osazení na ocelovou konstrukci (stavba) nastřeše nosnos 150 kg, s povrchovou úpravou do venkovního prostředí</t>
  </si>
  <si>
    <t>Příčníky pro osazení na ocelovou konstrukci (stavba) nastřeše nosnost 70 kg,  s povrchovou úpravou do venkovního prostředí</t>
  </si>
  <si>
    <r>
      <t xml:space="preserve">SPIRO Potrubí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</rPr>
      <t xml:space="preserve"> 100, 40% tvarovek,  tř. těsnosti B dle ČSN EN 12273</t>
    </r>
  </si>
  <si>
    <t>1.41</t>
  </si>
  <si>
    <t>Izolace tepelné a protihluková 40mm upevněná na trny s povrchovou úpravou AL folií 
Veškeré potrubí  ve strojovně VZT a přívodní potrubí v ostatních místnostech.</t>
  </si>
  <si>
    <t>Větrání výdeje</t>
  </si>
  <si>
    <t>Digestoř  pro odtah vzduchu nerez, 1250x1200 mm, v 465mm , odvod 575 m3/h, vč. osvětlení a filtrů
Nástěnné provedení</t>
  </si>
  <si>
    <t>Tlumič hluku buňkový s děrovaným plechem 400 x 500 - 2000 náběh, výběh. V potrubí 1600x500-2000. 
Tlak. ztráta 27Pa při 13750m3/h
Útlum tlumiče:
Frekvence (Hz) 63 125 250 500 1k  2k  4k  8k
Útlum (dB)       9  19   28   36   43  35  25  15</t>
  </si>
  <si>
    <t>Tlumič hluku buňkový s děrovaným plechem 400 x 500 - 2000 náběh, výběh. V potrubí 1000x800-2000. 
Tlak. ztráta 27Pa při 13750m3/h
Útlum tlumiče:
Frekvence (Hz) 63 125 250 500 1k  2k  4k  8k
Útlum (dB)       9  19   28   36   43  35  25  15</t>
  </si>
  <si>
    <t>Tlumič hluku buňkový s děrovaným plechem 200 x 500 - 1000 náběh, výběh. V potrubí 1200x500-1000. 
Tlak. ztráta 38Pa při 8500m3/h
Útlum tlumiče:
Frekvence (Hz) 63 125 250 500 1k  2k  4k  8k
Útlum (dB)        6   9   15   26   40  35  22  13</t>
  </si>
  <si>
    <t>Tlumič hluku buňkový s děrovaným plechem 200 x 500 - 2000 náběh, výběh. V potrubí 400x500-2000. 
Tlak. ztráta 24Pa při 1830m3/h
Útlum tlumiče:
Frekvence (Hz) 63 125 250 500 1k  2k  4k  8k
Útlum (dB)        9   15  28   43   48  46 40  30</t>
  </si>
  <si>
    <t>Tlumič hluku buňkový s děrovaným plechem 200 x 500 - 1500 náběh, výběh. V potrubí 2x 400x500-1500. 
Tlak. ztráta 20Pa při 1830m3/h
Útlum tlumiče:
Frekvence (Hz) 63 125 250 500 1k  2k  4k  8k
Útlum (dB)        7   12   21  38  43  40  33  26</t>
  </si>
  <si>
    <t>Tlumič hluku buňkový s děrovaným plechem 200 x 500 - 2000 náběh, výběh. V potrubí 600x500-1000 Tlak. ztráta 39Pa při 3500m3/h
Útlum tlumiče:
Frekvence (Hz) 63 125 250 500 1k  2k  4k  8k
Útlum (dB)        9   15  28   43   48  46 40  30</t>
  </si>
  <si>
    <t>Tlumič hluku buňkový s děrovaným plechem 200 x 500 - 1000 náběh, výběh. V potrubí 600x500-1000 Tlak. ztráta 26Pa při 3500m3/h
Útlum tlumiče:
Frekvence (Hz) 63 125 250 500 1k  2k  4k  8k
Útlum (dB)        6   9   15   26   40  35  22  13</t>
  </si>
  <si>
    <t>Požární klapka 400x400,  (minimální odolnost 30min) se servopohonem 230V a kontaktem pro hlášení stavu -  pod napětím otevřeno</t>
  </si>
  <si>
    <t xml:space="preserve"> - 3.10 Neobsazeno</t>
  </si>
  <si>
    <t>Izolace tepelné a protihluková 40mm upevněná na trny s povrchovou úpravou AL folií 
Veškeré potrubí ve strojovně VZT</t>
  </si>
  <si>
    <t xml:space="preserve">Dohřev vzduchu pro šatny </t>
  </si>
  <si>
    <r>
      <t xml:space="preserve">Elektrický ohřívač do kruhového potrubí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</rPr>
      <t xml:space="preserve"> 160, příkon 0,7kW.  Plynulá regulace napětím 0–10V - řízeno MaR  na teplotu v potrubí pro šatny z 20°C na cca 24°C
topné tyče jsou z nerezové oceli
Vybaven dvěma termostaty, maximální pracovní 60°C a bezpečnostní 120°C
Tlačítko resetu bezpečnostního termostatu je umístěno na skříni</t>
    </r>
  </si>
  <si>
    <t>Montáž zař.č. 3a</t>
  </si>
  <si>
    <t>Větrání 1.NP</t>
  </si>
  <si>
    <r>
      <t xml:space="preserve">Zpětná klapka </t>
    </r>
    <r>
      <rPr>
        <sz val="10"/>
        <rFont val="Symbol"/>
        <family val="1"/>
        <charset val="2"/>
      </rPr>
      <t>f</t>
    </r>
    <r>
      <rPr>
        <sz val="10"/>
        <rFont val="Arial CE"/>
        <charset val="238"/>
      </rPr>
      <t>160</t>
    </r>
  </si>
  <si>
    <r>
      <t xml:space="preserve">Zpětná klapka </t>
    </r>
    <r>
      <rPr>
        <sz val="10"/>
        <rFont val="Symbol"/>
        <family val="1"/>
        <charset val="2"/>
      </rPr>
      <t>f</t>
    </r>
    <r>
      <rPr>
        <sz val="10"/>
        <rFont val="Arial CE"/>
        <charset val="238"/>
      </rPr>
      <t>250</t>
    </r>
  </si>
  <si>
    <r>
      <t xml:space="preserve">Potrubní radiální  ventilátor,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  <charset val="238"/>
      </rPr>
      <t xml:space="preserve">250, 750m3/h při 240Pa, 149W, 230V </t>
    </r>
  </si>
  <si>
    <r>
      <t xml:space="preserve">Potrubní diagonální  ventilátor 500/160,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  <charset val="238"/>
      </rPr>
      <t>160, 230m3/h při 180Pa, 53W, 230V s doběhem 1 - 30min</t>
    </r>
  </si>
  <si>
    <r>
      <t xml:space="preserve">Výfukový atyp: Potrubí 560x400 - 200, zaslepení se dvěma nástavci pro spiro potrubí </t>
    </r>
    <r>
      <rPr>
        <sz val="10"/>
        <rFont val="Symbol"/>
        <family val="1"/>
        <charset val="2"/>
      </rPr>
      <t>f</t>
    </r>
    <r>
      <rPr>
        <sz val="10"/>
        <rFont val="Arial CE"/>
      </rPr>
      <t xml:space="preserve"> 250 a </t>
    </r>
    <r>
      <rPr>
        <sz val="10"/>
        <rFont val="Symbol"/>
        <family val="1"/>
        <charset val="2"/>
      </rPr>
      <t>f</t>
    </r>
    <r>
      <rPr>
        <sz val="10"/>
        <rFont val="Arial CE"/>
      </rPr>
      <t xml:space="preserve"> 160</t>
    </r>
  </si>
  <si>
    <r>
      <t xml:space="preserve">SPIRO Potrubí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</rPr>
      <t xml:space="preserve"> 250, 40% tvarovek,  tř. těsnosti B dle ČSN EN 12273</t>
    </r>
  </si>
  <si>
    <t>2a</t>
  </si>
  <si>
    <t>2b.</t>
  </si>
  <si>
    <t>2b.01</t>
  </si>
  <si>
    <t>2b.02</t>
  </si>
  <si>
    <t>Materiál pro zhotovení závěsů, spojovací, těsnící a doplňkový materiál pro celkovou montáž zař.č. 2b</t>
  </si>
  <si>
    <t>2b</t>
  </si>
  <si>
    <t>Větrání m. chladících agregátů</t>
  </si>
  <si>
    <t>5.05</t>
  </si>
  <si>
    <t>5.06</t>
  </si>
  <si>
    <t>5.07</t>
  </si>
  <si>
    <t>5.11</t>
  </si>
  <si>
    <t xml:space="preserve">Montáž zař. č. 5 </t>
  </si>
  <si>
    <r>
      <t xml:space="preserve">Pružná spojka </t>
    </r>
    <r>
      <rPr>
        <sz val="10"/>
        <rFont val="Symbol"/>
        <family val="1"/>
        <charset val="2"/>
      </rPr>
      <t xml:space="preserve">f </t>
    </r>
    <r>
      <rPr>
        <sz val="10"/>
        <rFont val="Arial"/>
        <family val="2"/>
        <charset val="238"/>
      </rPr>
      <t>500</t>
    </r>
  </si>
  <si>
    <t>Protidešťová žaluzie AL560x400 se sítem a rámem
do zdi. Efektivní plocha 0,121m2</t>
  </si>
  <si>
    <t>Protidešťová žaluzie AL1000x500 se sítem a rámem
do zdi.  Efektivní plocha 0,291m2</t>
  </si>
  <si>
    <t>Přetlaková klapka do potrubí 1000x500</t>
  </si>
  <si>
    <t>Mřížka krycí na konec potrubí 1000x500</t>
  </si>
  <si>
    <r>
      <t xml:space="preserve">Potrubní axiální ventilátor </t>
    </r>
    <r>
      <rPr>
        <sz val="10"/>
        <rFont val="Symbol"/>
        <family val="1"/>
        <charset val="2"/>
      </rPr>
      <t xml:space="preserve">f </t>
    </r>
    <r>
      <rPr>
        <sz val="10"/>
        <rFont val="Arial"/>
        <family val="2"/>
        <charset val="238"/>
      </rPr>
      <t xml:space="preserve">500, 4500m3/h při 165Pa, 700W, 230V </t>
    </r>
  </si>
  <si>
    <t xml:space="preserve"> - 5.10 Neobsazeno</t>
  </si>
  <si>
    <t>Přívodní potrubí ocelové čtyřhranné sk.I</t>
  </si>
  <si>
    <t>5.12</t>
  </si>
  <si>
    <t>Izolace tepelné a protihluková 40mm upevněná na trny s povrchovou úpravou AL folií 
Veškeré potrubí</t>
  </si>
  <si>
    <t>Odvětrání radonu</t>
  </si>
  <si>
    <r>
      <t xml:space="preserve">Pružná spojka se sponou </t>
    </r>
    <r>
      <rPr>
        <sz val="10"/>
        <rFont val="Symbol"/>
        <family val="1"/>
        <charset val="2"/>
      </rPr>
      <t xml:space="preserve">f </t>
    </r>
    <r>
      <rPr>
        <sz val="10"/>
        <rFont val="Arial"/>
        <family val="2"/>
        <charset val="238"/>
      </rPr>
      <t>200</t>
    </r>
  </si>
  <si>
    <r>
      <t xml:space="preserve">Tichý radiální ventilátor na potrubní </t>
    </r>
    <r>
      <rPr>
        <sz val="10"/>
        <rFont val="Symbol"/>
        <family val="1"/>
        <charset val="2"/>
      </rPr>
      <t xml:space="preserve">f </t>
    </r>
    <r>
      <rPr>
        <sz val="10"/>
        <rFont val="Arial"/>
        <family val="2"/>
        <charset val="238"/>
      </rPr>
      <t xml:space="preserve">200, 600m3/h při 170Pa,205W, 230V </t>
    </r>
  </si>
  <si>
    <t>Konzola pro osazení nad střechu cca 600mm, nosnost 40 kg,  pro zajištění stability jednotky</t>
  </si>
  <si>
    <r>
      <t xml:space="preserve">Výfuková hlavice </t>
    </r>
    <r>
      <rPr>
        <sz val="10"/>
        <rFont val="Symbol"/>
        <family val="1"/>
        <charset val="2"/>
      </rPr>
      <t xml:space="preserve">f </t>
    </r>
    <r>
      <rPr>
        <sz val="10"/>
        <rFont val="Arial"/>
        <family val="2"/>
        <charset val="238"/>
      </rPr>
      <t>200</t>
    </r>
  </si>
  <si>
    <t>Demontáže</t>
  </si>
  <si>
    <t xml:space="preserve">         do obvodu 1890</t>
  </si>
  <si>
    <t>Demontáže celkem</t>
  </si>
  <si>
    <t>Protidešťová žaluzie 1500x560</t>
  </si>
  <si>
    <t>Vvzduchotechnická jednotka CIC Hřebec H 3.15 přívod /odvod 3300/3300m3/h, 2x ventilátor 2,2kW, 2x filtr, rekuperátor, el. ohřev 16,3kW 2x ventilátor 2,2kW
1.PP</t>
  </si>
  <si>
    <r>
      <t xml:space="preserve">Potrubní radiální  ventilátor,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  <charset val="238"/>
      </rPr>
      <t>250
1.NP</t>
    </r>
  </si>
  <si>
    <t xml:space="preserve">Demontáž vč. ekologické likvidace stávajícího vzt. zařízení v rekonstruovaných prostorách1.PP a 1.NP. </t>
  </si>
  <si>
    <r>
      <t xml:space="preserve">Nástěnný axiální  ventilátor,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  <charset val="238"/>
      </rPr>
      <t>160
1.NP</t>
    </r>
  </si>
  <si>
    <t>1.PP</t>
  </si>
  <si>
    <t>Protidešťová žaluzie 630x400
1.NP</t>
  </si>
  <si>
    <t xml:space="preserve">         do obvodu 3500</t>
  </si>
  <si>
    <t>Do obvodu 3500</t>
  </si>
  <si>
    <t>Zaregulování vzduchových výkonových parametrů dle projektovaných hodnot.
Dva pracovníci á 16hod</t>
  </si>
  <si>
    <t>Potrubí ocelové čtyřhranné sk.I  včetně potrubních 
elementů</t>
  </si>
  <si>
    <t xml:space="preserve">         do obvodu 5600/ 70% tvarovek</t>
  </si>
  <si>
    <t xml:space="preserve">         do obvodu 2630/ 70% tvarovek</t>
  </si>
  <si>
    <t xml:space="preserve">Kontrolní součet </t>
  </si>
  <si>
    <t xml:space="preserve">Zpracovatel projektu : MEDICOPROJECT, s.r.o.
</t>
  </si>
  <si>
    <t>Regulační klapka ruční 500X800</t>
  </si>
  <si>
    <t>1.10a</t>
  </si>
  <si>
    <t xml:space="preserve">Kompaktní vzt. jednotka přívod/odvod  2200/2150m3/hod, 
p ext. 400/400Pa (filtrace, rekuperace, vodní ohřev, přímé chlazení), provedení na nožkách, rozměry:  2300x580, výška 1800, váha: 375kg
Vč. regulačního topenářského uzlu s 4-cestným elektroventilem
Jednotka musí splňovat veškeré požadavky dané v Technické zprávě kapitola 11      
Splňuje nařízení EU 12532/2014             </t>
  </si>
  <si>
    <t xml:space="preserve">Kompaktní vzt. jednotka přívod/odvod  3800/3800m3/hod, 
p ext. 400/400Pa (filtrace, rekuperace, vodní ohřev), provedení na nožkách, rozměry:  2300x665, výška 1800, váha: 411kg
Vč. regulačního topenářského uzlu s 4-cestným elektroventilem
Jednotka musí splňovat veškeré požadavky dané v Technické zprávě kapitola 11      
Není požadováno nařízení EU 12532/2014 - technologické větrání         </t>
  </si>
  <si>
    <t xml:space="preserve">Kompaktní vzt. jednotka přívod/odvod  8500/8500m3/hod, 
p ext. 400/400Pa (filtrace, rekuperace, vodní ohřev, přímé chlazení), provedení na nožkách, rozměry:  2500x1295, výška 1800, váha: 723kg
Vč. regulačního topenářského uzlu s 4-cestným elektroventilem
Jednotka musí splňovat veškeré požadavky dané v Technické zprávě kapitola 11      
Není požadováno nařízení EU 12532/2014 - technologické větrání          </t>
  </si>
  <si>
    <t>5.13</t>
  </si>
  <si>
    <t>4.11</t>
  </si>
  <si>
    <t>4.12</t>
  </si>
  <si>
    <t>V Brně, prosinec 2022</t>
  </si>
  <si>
    <t>cenová úroveň 2022</t>
  </si>
  <si>
    <t>Položkový rozpočet  cenová úroveň 2022</t>
  </si>
  <si>
    <t>Cenová úroveň 2022</t>
  </si>
</sst>
</file>

<file path=xl/styles.xml><?xml version="1.0" encoding="utf-8"?>
<styleSheet xmlns="http://schemas.openxmlformats.org/spreadsheetml/2006/main">
  <numFmts count="4">
    <numFmt numFmtId="42" formatCode="_-* #,##0\ &quot;Kč&quot;_-;\-* #,##0\ &quot;Kč&quot;_-;_-* &quot;-&quot;\ &quot;Kč&quot;_-;_-@_-"/>
    <numFmt numFmtId="164" formatCode="dd/mm/yy"/>
    <numFmt numFmtId="165" formatCode="0.0"/>
    <numFmt numFmtId="166" formatCode="#,##0\ &quot;Kč&quot;"/>
  </numFmts>
  <fonts count="37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b/>
      <i/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i/>
      <sz val="10"/>
      <name val="Arial CE"/>
      <family val="2"/>
      <charset val="238"/>
    </font>
    <font>
      <sz val="10"/>
      <name val="Arial"/>
      <family val="2"/>
    </font>
    <font>
      <sz val="8"/>
      <name val="Arial CE"/>
      <charset val="238"/>
    </font>
    <font>
      <sz val="9"/>
      <name val="Arial CE"/>
    </font>
    <font>
      <sz val="10"/>
      <name val="Arial CE"/>
      <charset val="238"/>
    </font>
    <font>
      <sz val="10"/>
      <color indexed="10"/>
      <name val="Arial CE"/>
      <family val="2"/>
      <charset val="238"/>
    </font>
    <font>
      <sz val="10"/>
      <color indexed="10"/>
      <name val="Arial CE"/>
      <charset val="238"/>
    </font>
    <font>
      <b/>
      <sz val="9"/>
      <color indexed="10"/>
      <name val="Arial CE"/>
      <family val="2"/>
      <charset val="238"/>
    </font>
    <font>
      <sz val="10"/>
      <color indexed="10"/>
      <name val="Arial CE"/>
    </font>
    <font>
      <b/>
      <sz val="10"/>
      <name val="Arial CE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Symbol"/>
      <family val="1"/>
      <charset val="2"/>
    </font>
    <font>
      <sz val="10"/>
      <color indexed="10"/>
      <name val="Arial CE"/>
      <charset val="238"/>
    </font>
    <font>
      <sz val="10"/>
      <color indexed="10"/>
      <name val="Arial"/>
      <family val="2"/>
    </font>
    <font>
      <sz val="10"/>
      <color indexed="10"/>
      <name val="Arial CE"/>
    </font>
    <font>
      <i/>
      <sz val="10"/>
      <name val="Arial CE"/>
    </font>
    <font>
      <b/>
      <i/>
      <sz val="10"/>
      <name val="Arial CE"/>
    </font>
    <font>
      <b/>
      <i/>
      <sz val="10"/>
      <name val="Arial CE"/>
      <charset val="238"/>
    </font>
    <font>
      <b/>
      <i/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2" fontId="15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/>
    <xf numFmtId="0" fontId="11" fillId="0" borderId="0"/>
    <xf numFmtId="0" fontId="10" fillId="0" borderId="1">
      <alignment horizontal="center" vertical="center" wrapText="1"/>
    </xf>
  </cellStyleXfs>
  <cellXfs count="314">
    <xf numFmtId="0" fontId="0" fillId="0" borderId="0" xfId="0"/>
    <xf numFmtId="0" fontId="3" fillId="0" borderId="0" xfId="0" applyFont="1" applyAlignment="1">
      <alignment horizontal="centerContinuous" vertical="top"/>
    </xf>
    <xf numFmtId="0" fontId="0" fillId="0" borderId="0" xfId="0" applyAlignment="1">
      <alignment horizontal="centerContinuous"/>
    </xf>
    <xf numFmtId="0" fontId="2" fillId="0" borderId="2" xfId="0" applyFont="1" applyBorder="1" applyAlignment="1">
      <alignment horizontal="left"/>
    </xf>
    <xf numFmtId="0" fontId="0" fillId="0" borderId="3" xfId="0" applyBorder="1" applyAlignment="1">
      <alignment horizontal="centerContinuous"/>
    </xf>
    <xf numFmtId="0" fontId="4" fillId="0" borderId="4" xfId="0" applyFont="1" applyBorder="1" applyAlignment="1">
      <alignment horizontal="left"/>
    </xf>
    <xf numFmtId="0" fontId="0" fillId="0" borderId="5" xfId="0" applyBorder="1" applyAlignment="1">
      <alignment horizontal="centerContinuous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49" fontId="5" fillId="2" borderId="9" xfId="0" applyNumberFormat="1" applyFont="1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3" fontId="0" fillId="0" borderId="16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3" fontId="0" fillId="0" borderId="0" xfId="0" applyNumberFormat="1"/>
    <xf numFmtId="0" fontId="3" fillId="0" borderId="22" xfId="0" applyFont="1" applyBorder="1" applyAlignment="1">
      <alignment horizontal="centerContinuous" vertical="center"/>
    </xf>
    <xf numFmtId="0" fontId="8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7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3" fontId="0" fillId="0" borderId="29" xfId="0" applyNumberFormat="1" applyBorder="1"/>
    <xf numFmtId="3" fontId="0" fillId="0" borderId="30" xfId="0" applyNumberFormat="1" applyBorder="1"/>
    <xf numFmtId="0" fontId="0" fillId="0" borderId="31" xfId="0" applyBorder="1"/>
    <xf numFmtId="3" fontId="0" fillId="0" borderId="18" xfId="0" applyNumberFormat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right"/>
    </xf>
    <xf numFmtId="164" fontId="0" fillId="0" borderId="0" xfId="0" applyNumberFormat="1"/>
    <xf numFmtId="165" fontId="0" fillId="0" borderId="15" xfId="0" applyNumberFormat="1" applyBorder="1" applyAlignment="1">
      <alignment horizontal="right"/>
    </xf>
    <xf numFmtId="166" fontId="0" fillId="0" borderId="18" xfId="0" applyNumberFormat="1" applyBorder="1"/>
    <xf numFmtId="166" fontId="0" fillId="0" borderId="0" xfId="0" applyNumberFormat="1"/>
    <xf numFmtId="0" fontId="8" fillId="2" borderId="36" xfId="0" applyFont="1" applyFill="1" applyBorder="1"/>
    <xf numFmtId="0" fontId="8" fillId="2" borderId="37" xfId="0" applyFont="1" applyFill="1" applyBorder="1"/>
    <xf numFmtId="0" fontId="8" fillId="2" borderId="39" xfId="0" applyFont="1" applyFill="1" applyBorder="1"/>
    <xf numFmtId="166" fontId="8" fillId="2" borderId="37" xfId="0" applyNumberFormat="1" applyFont="1" applyFill="1" applyBorder="1"/>
    <xf numFmtId="0" fontId="8" fillId="2" borderId="40" xfId="0" applyFont="1" applyFill="1" applyBorder="1"/>
    <xf numFmtId="0" fontId="8" fillId="0" borderId="0" xfId="0" applyFont="1"/>
    <xf numFmtId="0" fontId="0" fillId="0" borderId="0" xfId="0" applyAlignment="1">
      <alignment vertical="justify"/>
    </xf>
    <xf numFmtId="49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7" fillId="0" borderId="0" xfId="0" applyFont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49" fontId="7" fillId="0" borderId="0" xfId="0" applyNumberFormat="1" applyFont="1" applyAlignment="1">
      <alignment horizontal="left" vertical="top"/>
    </xf>
    <xf numFmtId="0" fontId="16" fillId="0" borderId="0" xfId="0" applyFont="1" applyAlignment="1">
      <alignment vertical="top"/>
    </xf>
    <xf numFmtId="0" fontId="9" fillId="0" borderId="34" xfId="0" applyFont="1" applyBorder="1"/>
    <xf numFmtId="3" fontId="7" fillId="0" borderId="0" xfId="0" applyNumberFormat="1" applyFont="1"/>
    <xf numFmtId="0" fontId="13" fillId="0" borderId="0" xfId="4" applyFont="1" applyAlignment="1">
      <alignment horizontal="centerContinuous" vertical="top"/>
    </xf>
    <xf numFmtId="0" fontId="11" fillId="0" borderId="0" xfId="4" applyAlignment="1">
      <alignment vertical="top"/>
    </xf>
    <xf numFmtId="49" fontId="20" fillId="0" borderId="0" xfId="0" applyNumberFormat="1" applyFont="1" applyAlignment="1">
      <alignment horizontal="left" vertical="top"/>
    </xf>
    <xf numFmtId="0" fontId="20" fillId="0" borderId="0" xfId="0" applyFont="1" applyAlignment="1">
      <alignment vertical="top"/>
    </xf>
    <xf numFmtId="49" fontId="20" fillId="0" borderId="0" xfId="0" applyNumberFormat="1" applyFont="1" applyAlignment="1">
      <alignment horizontal="left" vertical="top" wrapText="1"/>
    </xf>
    <xf numFmtId="0" fontId="22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9" fillId="0" borderId="14" xfId="0" applyFont="1" applyBorder="1"/>
    <xf numFmtId="0" fontId="9" fillId="0" borderId="14" xfId="0" applyFont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20" fillId="0" borderId="6" xfId="0" applyFont="1" applyBorder="1"/>
    <xf numFmtId="0" fontId="20" fillId="0" borderId="0" xfId="0" applyFont="1"/>
    <xf numFmtId="0" fontId="30" fillId="0" borderId="0" xfId="0" applyFont="1" applyAlignment="1">
      <alignment vertical="top"/>
    </xf>
    <xf numFmtId="49" fontId="31" fillId="0" borderId="0" xfId="0" applyNumberFormat="1" applyFont="1" applyAlignment="1">
      <alignment horizontal="left" vertical="top" wrapText="1"/>
    </xf>
    <xf numFmtId="49" fontId="26" fillId="0" borderId="46" xfId="0" applyNumberFormat="1" applyFont="1" applyBorder="1" applyAlignment="1">
      <alignment horizontal="left" vertical="top"/>
    </xf>
    <xf numFmtId="49" fontId="28" fillId="0" borderId="46" xfId="0" applyNumberFormat="1" applyFont="1" applyBorder="1" applyAlignment="1">
      <alignment horizontal="left" vertical="top" wrapText="1"/>
    </xf>
    <xf numFmtId="49" fontId="28" fillId="0" borderId="46" xfId="0" applyNumberFormat="1" applyFont="1" applyBorder="1" applyAlignment="1">
      <alignment vertical="top" wrapText="1"/>
    </xf>
    <xf numFmtId="49" fontId="26" fillId="0" borderId="46" xfId="0" applyNumberFormat="1" applyFont="1" applyBorder="1" applyAlignment="1">
      <alignment vertical="top" wrapText="1"/>
    </xf>
    <xf numFmtId="49" fontId="28" fillId="0" borderId="46" xfId="0" applyNumberFormat="1" applyFont="1" applyBorder="1" applyAlignment="1">
      <alignment vertical="top"/>
    </xf>
    <xf numFmtId="49" fontId="26" fillId="0" borderId="46" xfId="0" applyNumberFormat="1" applyFont="1" applyBorder="1" applyAlignment="1">
      <alignment horizontal="left" vertical="top" wrapText="1"/>
    </xf>
    <xf numFmtId="49" fontId="11" fillId="0" borderId="0" xfId="0" applyNumberFormat="1" applyFont="1" applyAlignment="1">
      <alignment horizontal="left" vertical="top"/>
    </xf>
    <xf numFmtId="49" fontId="11" fillId="0" borderId="0" xfId="0" applyNumberFormat="1" applyFont="1" applyAlignment="1">
      <alignment horizontal="left" vertical="top" wrapText="1"/>
    </xf>
    <xf numFmtId="49" fontId="26" fillId="3" borderId="46" xfId="3" applyNumberFormat="1" applyFont="1" applyFill="1" applyBorder="1" applyAlignment="1">
      <alignment horizontal="left" vertical="top" wrapText="1"/>
    </xf>
    <xf numFmtId="49" fontId="11" fillId="0" borderId="46" xfId="0" applyNumberFormat="1" applyFont="1" applyBorder="1" applyAlignment="1">
      <alignment horizontal="left" vertical="top"/>
    </xf>
    <xf numFmtId="49" fontId="11" fillId="0" borderId="46" xfId="0" applyNumberFormat="1" applyFont="1" applyBorder="1" applyAlignment="1">
      <alignment horizontal="left" vertical="top" wrapText="1"/>
    </xf>
    <xf numFmtId="49" fontId="9" fillId="0" borderId="46" xfId="0" applyNumberFormat="1" applyFont="1" applyBorder="1" applyAlignment="1">
      <alignment horizontal="left" vertical="top"/>
    </xf>
    <xf numFmtId="49" fontId="17" fillId="0" borderId="46" xfId="0" applyNumberFormat="1" applyFont="1" applyBorder="1" applyAlignment="1">
      <alignment horizontal="left" vertical="top" wrapText="1"/>
    </xf>
    <xf numFmtId="0" fontId="11" fillId="0" borderId="46" xfId="0" applyFont="1" applyBorder="1" applyAlignment="1">
      <alignment vertical="top" wrapText="1"/>
    </xf>
    <xf numFmtId="3" fontId="9" fillId="0" borderId="46" xfId="0" applyNumberFormat="1" applyFont="1" applyBorder="1" applyAlignment="1">
      <alignment vertical="top"/>
    </xf>
    <xf numFmtId="1" fontId="2" fillId="0" borderId="46" xfId="0" applyNumberFormat="1" applyFont="1" applyBorder="1" applyAlignment="1">
      <alignment horizontal="right" vertical="top"/>
    </xf>
    <xf numFmtId="1" fontId="17" fillId="0" borderId="46" xfId="0" applyNumberFormat="1" applyFont="1" applyBorder="1" applyAlignment="1">
      <alignment horizontal="right" vertical="top"/>
    </xf>
    <xf numFmtId="0" fontId="11" fillId="0" borderId="47" xfId="4" applyBorder="1"/>
    <xf numFmtId="49" fontId="11" fillId="0" borderId="46" xfId="0" applyNumberFormat="1" applyFont="1" applyBorder="1" applyAlignment="1">
      <alignment horizontal="center" vertical="top"/>
    </xf>
    <xf numFmtId="1" fontId="11" fillId="0" borderId="46" xfId="0" applyNumberFormat="1" applyFont="1" applyBorder="1" applyAlignment="1">
      <alignment horizontal="right" vertical="top"/>
    </xf>
    <xf numFmtId="3" fontId="11" fillId="0" borderId="46" xfId="0" applyNumberFormat="1" applyFont="1" applyBorder="1" applyAlignment="1">
      <alignment vertical="top"/>
    </xf>
    <xf numFmtId="49" fontId="25" fillId="0" borderId="46" xfId="0" applyNumberFormat="1" applyFont="1" applyBorder="1" applyAlignment="1">
      <alignment horizontal="left" vertical="top"/>
    </xf>
    <xf numFmtId="0" fontId="17" fillId="0" borderId="46" xfId="0" applyFont="1" applyBorder="1" applyAlignment="1">
      <alignment vertical="top" wrapText="1"/>
    </xf>
    <xf numFmtId="1" fontId="20" fillId="0" borderId="46" xfId="0" applyNumberFormat="1" applyFont="1" applyBorder="1" applyAlignment="1">
      <alignment horizontal="right" vertical="top"/>
    </xf>
    <xf numFmtId="3" fontId="2" fillId="0" borderId="46" xfId="0" applyNumberFormat="1" applyFont="1" applyBorder="1" applyAlignment="1">
      <alignment vertical="top"/>
    </xf>
    <xf numFmtId="3" fontId="26" fillId="3" borderId="46" xfId="3" applyNumberFormat="1" applyFont="1" applyFill="1" applyBorder="1" applyAlignment="1">
      <alignment horizontal="right" vertical="top"/>
    </xf>
    <xf numFmtId="3" fontId="26" fillId="3" borderId="46" xfId="3" applyNumberFormat="1" applyFont="1" applyFill="1" applyBorder="1" applyAlignment="1">
      <alignment vertical="top"/>
    </xf>
    <xf numFmtId="49" fontId="26" fillId="3" borderId="46" xfId="3" applyNumberFormat="1" applyFont="1" applyFill="1" applyBorder="1" applyAlignment="1">
      <alignment horizontal="center" vertical="top"/>
    </xf>
    <xf numFmtId="3" fontId="11" fillId="0" borderId="46" xfId="0" applyNumberFormat="1" applyFont="1" applyBorder="1" applyAlignment="1">
      <alignment horizontal="right" vertical="top"/>
    </xf>
    <xf numFmtId="3" fontId="26" fillId="0" borderId="46" xfId="0" applyNumberFormat="1" applyFont="1" applyBorder="1" applyAlignment="1">
      <alignment horizontal="center" vertical="top"/>
    </xf>
    <xf numFmtId="1" fontId="26" fillId="0" borderId="46" xfId="0" applyNumberFormat="1" applyFont="1" applyBorder="1" applyAlignment="1">
      <alignment horizontal="right" vertical="top"/>
    </xf>
    <xf numFmtId="3" fontId="26" fillId="0" borderId="46" xfId="0" applyNumberFormat="1" applyFont="1" applyBorder="1" applyAlignment="1">
      <alignment vertical="top"/>
    </xf>
    <xf numFmtId="49" fontId="7" fillId="0" borderId="46" xfId="0" applyNumberFormat="1" applyFont="1" applyBorder="1" applyAlignment="1">
      <alignment horizontal="left" vertical="top"/>
    </xf>
    <xf numFmtId="49" fontId="7" fillId="0" borderId="46" xfId="0" applyNumberFormat="1" applyFont="1" applyBorder="1" applyAlignment="1">
      <alignment horizontal="left" vertical="top" wrapText="1"/>
    </xf>
    <xf numFmtId="3" fontId="7" fillId="0" borderId="46" xfId="0" applyNumberFormat="1" applyFont="1" applyBorder="1" applyAlignment="1">
      <alignment vertical="top"/>
    </xf>
    <xf numFmtId="49" fontId="11" fillId="0" borderId="46" xfId="0" applyNumberFormat="1" applyFont="1" applyBorder="1" applyAlignment="1">
      <alignment vertical="top"/>
    </xf>
    <xf numFmtId="49" fontId="11" fillId="0" borderId="0" xfId="4" applyNumberFormat="1" applyAlignment="1">
      <alignment vertical="top"/>
    </xf>
    <xf numFmtId="49" fontId="11" fillId="0" borderId="0" xfId="0" applyNumberFormat="1" applyFont="1" applyAlignment="1">
      <alignment vertical="top"/>
    </xf>
    <xf numFmtId="0" fontId="11" fillId="0" borderId="48" xfId="0" applyFont="1" applyBorder="1" applyAlignment="1">
      <alignment horizontal="left"/>
    </xf>
    <xf numFmtId="0" fontId="11" fillId="0" borderId="49" xfId="0" applyFont="1" applyBorder="1"/>
    <xf numFmtId="0" fontId="11" fillId="0" borderId="0" xfId="0" applyFont="1"/>
    <xf numFmtId="0" fontId="11" fillId="0" borderId="50" xfId="4" applyBorder="1" applyAlignment="1">
      <alignment horizontal="right"/>
    </xf>
    <xf numFmtId="3" fontId="11" fillId="0" borderId="0" xfId="0" applyNumberFormat="1" applyFont="1" applyAlignment="1">
      <alignment vertical="top"/>
    </xf>
    <xf numFmtId="0" fontId="11" fillId="0" borderId="51" xfId="4" applyBorder="1" applyAlignment="1">
      <alignment vertical="top"/>
    </xf>
    <xf numFmtId="0" fontId="11" fillId="0" borderId="52" xfId="4" applyBorder="1" applyAlignment="1">
      <alignment vertical="top"/>
    </xf>
    <xf numFmtId="0" fontId="11" fillId="0" borderId="53" xfId="4" applyBorder="1" applyAlignment="1">
      <alignment horizontal="center" vertical="top"/>
    </xf>
    <xf numFmtId="49" fontId="11" fillId="0" borderId="53" xfId="4" applyNumberFormat="1" applyBorder="1" applyAlignment="1">
      <alignment vertical="top"/>
    </xf>
    <xf numFmtId="0" fontId="11" fillId="0" borderId="32" xfId="4" applyBorder="1" applyAlignment="1">
      <alignment horizontal="center" vertical="top"/>
    </xf>
    <xf numFmtId="49" fontId="20" fillId="0" borderId="46" xfId="0" applyNumberFormat="1" applyFont="1" applyBorder="1" applyAlignment="1">
      <alignment horizontal="left" vertical="top" wrapText="1"/>
    </xf>
    <xf numFmtId="0" fontId="32" fillId="0" borderId="0" xfId="0" applyFont="1" applyAlignment="1">
      <alignment vertical="top"/>
    </xf>
    <xf numFmtId="0" fontId="27" fillId="0" borderId="0" xfId="0" applyFont="1" applyAlignment="1">
      <alignment vertical="top"/>
    </xf>
    <xf numFmtId="49" fontId="22" fillId="0" borderId="0" xfId="0" applyNumberFormat="1" applyFont="1" applyAlignment="1">
      <alignment vertical="top"/>
    </xf>
    <xf numFmtId="3" fontId="24" fillId="0" borderId="0" xfId="0" applyNumberFormat="1" applyFont="1" applyAlignment="1">
      <alignment vertical="top"/>
    </xf>
    <xf numFmtId="0" fontId="4" fillId="0" borderId="46" xfId="0" applyFont="1" applyBorder="1" applyAlignment="1">
      <alignment horizontal="left" vertical="top"/>
    </xf>
    <xf numFmtId="49" fontId="9" fillId="0" borderId="46" xfId="0" applyNumberFormat="1" applyFont="1" applyBorder="1" applyAlignment="1">
      <alignment vertical="top"/>
    </xf>
    <xf numFmtId="49" fontId="2" fillId="0" borderId="46" xfId="0" applyNumberFormat="1" applyFont="1" applyBorder="1" applyAlignment="1">
      <alignment horizontal="left" vertical="top" wrapText="1"/>
    </xf>
    <xf numFmtId="1" fontId="2" fillId="0" borderId="46" xfId="0" applyNumberFormat="1" applyFont="1" applyBorder="1" applyAlignment="1">
      <alignment vertical="top"/>
    </xf>
    <xf numFmtId="1" fontId="11" fillId="0" borderId="46" xfId="0" applyNumberFormat="1" applyFont="1" applyBorder="1" applyAlignment="1">
      <alignment vertical="top"/>
    </xf>
    <xf numFmtId="49" fontId="2" fillId="0" borderId="46" xfId="0" applyNumberFormat="1" applyFont="1" applyBorder="1" applyAlignment="1">
      <alignment horizontal="left" vertical="top"/>
    </xf>
    <xf numFmtId="49" fontId="2" fillId="0" borderId="46" xfId="0" applyNumberFormat="1" applyFont="1" applyBorder="1" applyAlignment="1">
      <alignment horizontal="center" vertical="top"/>
    </xf>
    <xf numFmtId="49" fontId="0" fillId="0" borderId="46" xfId="0" applyNumberFormat="1" applyBorder="1" applyAlignment="1">
      <alignment horizontal="left" vertical="top" wrapText="1"/>
    </xf>
    <xf numFmtId="0" fontId="2" fillId="0" borderId="46" xfId="0" applyFont="1" applyBorder="1" applyAlignment="1">
      <alignment horizontal="center" vertical="top"/>
    </xf>
    <xf numFmtId="0" fontId="9" fillId="0" borderId="46" xfId="0" applyFont="1" applyBorder="1" applyAlignment="1">
      <alignment vertical="top"/>
    </xf>
    <xf numFmtId="0" fontId="14" fillId="0" borderId="0" xfId="4" applyFont="1" applyAlignment="1">
      <alignment horizontal="centerContinuous" vertical="top"/>
    </xf>
    <xf numFmtId="1" fontId="14" fillId="0" borderId="0" xfId="4" applyNumberFormat="1" applyFont="1" applyAlignment="1">
      <alignment vertical="top"/>
    </xf>
    <xf numFmtId="0" fontId="14" fillId="0" borderId="0" xfId="4" applyFont="1" applyAlignment="1">
      <alignment horizontal="right" vertical="top"/>
    </xf>
    <xf numFmtId="0" fontId="11" fillId="0" borderId="48" xfId="4" applyBorder="1" applyAlignment="1">
      <alignment horizontal="left" vertical="top"/>
    </xf>
    <xf numFmtId="0" fontId="11" fillId="0" borderId="49" xfId="4" applyBorder="1" applyAlignment="1">
      <alignment horizontal="left" vertical="top"/>
    </xf>
    <xf numFmtId="3" fontId="20" fillId="0" borderId="0" xfId="0" applyNumberFormat="1" applyFont="1" applyAlignment="1">
      <alignment horizontal="right" vertical="top"/>
    </xf>
    <xf numFmtId="1" fontId="20" fillId="0" borderId="0" xfId="0" applyNumberFormat="1" applyFont="1" applyAlignment="1">
      <alignment vertical="top"/>
    </xf>
    <xf numFmtId="3" fontId="7" fillId="0" borderId="0" xfId="0" applyNumberFormat="1" applyFont="1" applyAlignment="1">
      <alignment vertical="top"/>
    </xf>
    <xf numFmtId="3" fontId="20" fillId="0" borderId="0" xfId="0" applyNumberFormat="1" applyFont="1" applyAlignment="1">
      <alignment vertical="top"/>
    </xf>
    <xf numFmtId="1" fontId="11" fillId="0" borderId="32" xfId="4" applyNumberFormat="1" applyBorder="1" applyAlignment="1">
      <alignment vertical="top"/>
    </xf>
    <xf numFmtId="0" fontId="9" fillId="0" borderId="32" xfId="4" applyFont="1" applyBorder="1" applyAlignment="1">
      <alignment horizontal="center" vertical="top"/>
    </xf>
    <xf numFmtId="0" fontId="9" fillId="0" borderId="53" xfId="4" applyFont="1" applyBorder="1" applyAlignment="1">
      <alignment horizontal="center" vertical="top"/>
    </xf>
    <xf numFmtId="49" fontId="20" fillId="0" borderId="46" xfId="0" applyNumberFormat="1" applyFont="1" applyBorder="1" applyAlignment="1">
      <alignment horizontal="right" vertical="top"/>
    </xf>
    <xf numFmtId="1" fontId="9" fillId="0" borderId="46" xfId="0" applyNumberFormat="1" applyFont="1" applyBorder="1" applyAlignment="1">
      <alignment horizontal="right" vertical="top"/>
    </xf>
    <xf numFmtId="49" fontId="2" fillId="0" borderId="46" xfId="0" applyNumberFormat="1" applyFont="1" applyBorder="1" applyAlignment="1">
      <alignment vertical="top" wrapText="1"/>
    </xf>
    <xf numFmtId="1" fontId="17" fillId="0" borderId="46" xfId="0" applyNumberFormat="1" applyFont="1" applyBorder="1" applyAlignment="1">
      <alignment vertical="top"/>
    </xf>
    <xf numFmtId="3" fontId="17" fillId="0" borderId="46" xfId="0" applyNumberFormat="1" applyFont="1" applyBorder="1" applyAlignment="1">
      <alignment horizontal="right" vertical="top"/>
    </xf>
    <xf numFmtId="3" fontId="2" fillId="0" borderId="46" xfId="0" applyNumberFormat="1" applyFont="1" applyBorder="1" applyAlignment="1">
      <alignment horizontal="right" vertical="top"/>
    </xf>
    <xf numFmtId="3" fontId="4" fillId="0" borderId="46" xfId="0" applyNumberFormat="1" applyFont="1" applyBorder="1" applyAlignment="1">
      <alignment vertical="top"/>
    </xf>
    <xf numFmtId="0" fontId="26" fillId="0" borderId="46" xfId="0" applyFont="1" applyBorder="1" applyAlignment="1">
      <alignment vertical="top" wrapText="1"/>
    </xf>
    <xf numFmtId="49" fontId="26" fillId="0" borderId="46" xfId="0" applyNumberFormat="1" applyFont="1" applyBorder="1" applyAlignment="1">
      <alignment horizontal="right" vertical="top"/>
    </xf>
    <xf numFmtId="3" fontId="28" fillId="0" borderId="46" xfId="0" applyNumberFormat="1" applyFont="1" applyBorder="1" applyAlignment="1">
      <alignment horizontal="center" vertical="top"/>
    </xf>
    <xf numFmtId="1" fontId="28" fillId="0" borderId="46" xfId="0" applyNumberFormat="1" applyFont="1" applyBorder="1" applyAlignment="1">
      <alignment horizontal="right" vertical="top"/>
    </xf>
    <xf numFmtId="3" fontId="28" fillId="0" borderId="46" xfId="0" applyNumberFormat="1" applyFont="1" applyBorder="1" applyAlignment="1">
      <alignment vertical="top"/>
    </xf>
    <xf numFmtId="49" fontId="26" fillId="0" borderId="46" xfId="0" applyNumberFormat="1" applyFont="1" applyBorder="1" applyAlignment="1">
      <alignment vertical="top"/>
    </xf>
    <xf numFmtId="49" fontId="22" fillId="0" borderId="0" xfId="0" applyNumberFormat="1" applyFont="1" applyAlignment="1">
      <alignment horizontal="center" vertical="top"/>
    </xf>
    <xf numFmtId="1" fontId="22" fillId="0" borderId="0" xfId="0" applyNumberFormat="1" applyFont="1" applyAlignment="1">
      <alignment vertical="top"/>
    </xf>
    <xf numFmtId="3" fontId="22" fillId="0" borderId="0" xfId="0" applyNumberFormat="1" applyFont="1" applyAlignment="1">
      <alignment vertical="top"/>
    </xf>
    <xf numFmtId="49" fontId="11" fillId="0" borderId="0" xfId="0" applyNumberFormat="1" applyFont="1" applyAlignment="1">
      <alignment horizontal="center" vertical="top"/>
    </xf>
    <xf numFmtId="1" fontId="11" fillId="0" borderId="0" xfId="0" applyNumberFormat="1" applyFont="1" applyAlignment="1">
      <alignment vertical="top"/>
    </xf>
    <xf numFmtId="3" fontId="11" fillId="0" borderId="0" xfId="1" applyNumberFormat="1" applyFont="1" applyBorder="1" applyAlignment="1">
      <alignment vertical="top"/>
    </xf>
    <xf numFmtId="3" fontId="21" fillId="0" borderId="0" xfId="0" applyNumberFormat="1" applyFont="1" applyAlignment="1">
      <alignment vertical="top"/>
    </xf>
    <xf numFmtId="1" fontId="20" fillId="0" borderId="0" xfId="0" applyNumberFormat="1" applyFont="1" applyAlignment="1">
      <alignment horizontal="right" vertical="top"/>
    </xf>
    <xf numFmtId="3" fontId="9" fillId="0" borderId="0" xfId="0" applyNumberFormat="1" applyFont="1" applyAlignment="1">
      <alignment vertical="top"/>
    </xf>
    <xf numFmtId="0" fontId="2" fillId="0" borderId="46" xfId="0" applyFont="1" applyBorder="1" applyAlignment="1">
      <alignment vertical="top"/>
    </xf>
    <xf numFmtId="49" fontId="11" fillId="0" borderId="46" xfId="4" applyNumberFormat="1" applyBorder="1" applyAlignment="1">
      <alignment horizontal="left" vertical="top"/>
    </xf>
    <xf numFmtId="49" fontId="0" fillId="0" borderId="46" xfId="0" applyNumberFormat="1" applyBorder="1" applyAlignment="1">
      <alignment horizontal="left" vertical="top"/>
    </xf>
    <xf numFmtId="3" fontId="0" fillId="0" borderId="46" xfId="0" applyNumberFormat="1" applyBorder="1" applyAlignment="1">
      <alignment horizontal="center" vertical="top"/>
    </xf>
    <xf numFmtId="3" fontId="0" fillId="0" borderId="46" xfId="0" applyNumberFormat="1" applyBorder="1" applyAlignment="1">
      <alignment vertical="top"/>
    </xf>
    <xf numFmtId="49" fontId="11" fillId="0" borderId="46" xfId="0" applyNumberFormat="1" applyFont="1" applyBorder="1" applyAlignment="1">
      <alignment vertical="top" wrapText="1"/>
    </xf>
    <xf numFmtId="3" fontId="11" fillId="0" borderId="46" xfId="0" applyNumberFormat="1" applyFont="1" applyBorder="1" applyAlignment="1">
      <alignment horizontal="center" vertical="top"/>
    </xf>
    <xf numFmtId="3" fontId="2" fillId="0" borderId="46" xfId="0" applyNumberFormat="1" applyFont="1" applyBorder="1" applyAlignment="1">
      <alignment horizontal="center" vertical="top"/>
    </xf>
    <xf numFmtId="0" fontId="26" fillId="0" borderId="0" xfId="0" applyFont="1"/>
    <xf numFmtId="3" fontId="11" fillId="0" borderId="0" xfId="4" applyNumberFormat="1" applyAlignment="1">
      <alignment vertical="top"/>
    </xf>
    <xf numFmtId="3" fontId="16" fillId="0" borderId="0" xfId="0" applyNumberFormat="1" applyFont="1" applyAlignment="1">
      <alignment vertical="top"/>
    </xf>
    <xf numFmtId="3" fontId="32" fillId="0" borderId="0" xfId="0" applyNumberFormat="1" applyFont="1" applyAlignment="1">
      <alignment vertical="top"/>
    </xf>
    <xf numFmtId="3" fontId="30" fillId="0" borderId="0" xfId="0" applyNumberFormat="1" applyFont="1" applyAlignment="1">
      <alignment vertical="top"/>
    </xf>
    <xf numFmtId="3" fontId="27" fillId="0" borderId="0" xfId="0" applyNumberFormat="1" applyFont="1" applyAlignment="1">
      <alignment vertical="top"/>
    </xf>
    <xf numFmtId="0" fontId="11" fillId="0" borderId="59" xfId="4" applyBorder="1" applyAlignment="1">
      <alignment horizontal="center" vertical="top"/>
    </xf>
    <xf numFmtId="49" fontId="11" fillId="0" borderId="59" xfId="4" applyNumberFormat="1" applyBorder="1" applyAlignment="1">
      <alignment vertical="top"/>
    </xf>
    <xf numFmtId="1" fontId="11" fillId="0" borderId="59" xfId="4" applyNumberFormat="1" applyBorder="1" applyAlignment="1">
      <alignment vertical="top"/>
    </xf>
    <xf numFmtId="0" fontId="9" fillId="0" borderId="59" xfId="4" applyFont="1" applyBorder="1" applyAlignment="1">
      <alignment horizontal="center" vertical="top"/>
    </xf>
    <xf numFmtId="0" fontId="25" fillId="0" borderId="46" xfId="0" applyFont="1" applyBorder="1" applyAlignment="1">
      <alignment vertical="top"/>
    </xf>
    <xf numFmtId="0" fontId="11" fillId="0" borderId="51" xfId="4" applyBorder="1" applyAlignment="1">
      <alignment horizontal="center"/>
    </xf>
    <xf numFmtId="0" fontId="11" fillId="0" borderId="52" xfId="4" applyBorder="1" applyAlignment="1">
      <alignment horizontal="center"/>
    </xf>
    <xf numFmtId="0" fontId="19" fillId="0" borderId="48" xfId="0" applyFont="1" applyBorder="1" applyAlignment="1">
      <alignment horizontal="left" vertical="center" wrapText="1"/>
    </xf>
    <xf numFmtId="0" fontId="19" fillId="0" borderId="55" xfId="0" applyFont="1" applyBorder="1" applyAlignment="1">
      <alignment horizontal="left" vertical="center" wrapText="1"/>
    </xf>
    <xf numFmtId="0" fontId="0" fillId="0" borderId="46" xfId="0" applyBorder="1" applyAlignment="1">
      <alignment vertical="top" wrapText="1"/>
    </xf>
    <xf numFmtId="49" fontId="12" fillId="0" borderId="9" xfId="0" applyNumberFormat="1" applyFont="1" applyBorder="1" applyAlignment="1">
      <alignment horizontal="left" vertical="top"/>
    </xf>
    <xf numFmtId="0" fontId="12" fillId="0" borderId="0" xfId="0" applyFont="1" applyAlignment="1">
      <alignment vertical="top" wrapText="1"/>
    </xf>
    <xf numFmtId="3" fontId="9" fillId="0" borderId="44" xfId="0" applyNumberFormat="1" applyFont="1" applyBorder="1" applyAlignment="1">
      <alignment vertical="top"/>
    </xf>
    <xf numFmtId="3" fontId="9" fillId="0" borderId="45" xfId="0" applyNumberFormat="1" applyFont="1" applyBorder="1" applyAlignment="1">
      <alignment vertical="top"/>
    </xf>
    <xf numFmtId="0" fontId="12" fillId="0" borderId="0" xfId="0" applyFont="1" applyAlignment="1">
      <alignment vertical="top"/>
    </xf>
    <xf numFmtId="49" fontId="12" fillId="0" borderId="0" xfId="0" applyNumberFormat="1" applyFont="1" applyAlignment="1">
      <alignment vertical="top"/>
    </xf>
    <xf numFmtId="0" fontId="34" fillId="0" borderId="50" xfId="4" applyFont="1" applyBorder="1"/>
    <xf numFmtId="0" fontId="11" fillId="0" borderId="50" xfId="4" applyBorder="1"/>
    <xf numFmtId="0" fontId="19" fillId="0" borderId="47" xfId="4" applyFont="1" applyBorder="1" applyAlignment="1">
      <alignment horizontal="left" vertical="center"/>
    </xf>
    <xf numFmtId="0" fontId="11" fillId="0" borderId="46" xfId="0" applyFont="1" applyBorder="1" applyAlignment="1">
      <alignment vertical="top"/>
    </xf>
    <xf numFmtId="49" fontId="24" fillId="0" borderId="46" xfId="0" applyNumberFormat="1" applyFont="1" applyBorder="1" applyAlignment="1">
      <alignment horizontal="left" vertical="top"/>
    </xf>
    <xf numFmtId="0" fontId="2" fillId="0" borderId="46" xfId="0" applyFont="1" applyBorder="1" applyAlignment="1">
      <alignment horizontal="right" vertical="top"/>
    </xf>
    <xf numFmtId="49" fontId="0" fillId="0" borderId="46" xfId="0" applyNumberFormat="1" applyBorder="1" applyAlignment="1">
      <alignment horizontal="center" vertical="top"/>
    </xf>
    <xf numFmtId="49" fontId="25" fillId="4" borderId="46" xfId="0" applyNumberFormat="1" applyFont="1" applyFill="1" applyBorder="1" applyAlignment="1">
      <alignment horizontal="left" vertical="top"/>
    </xf>
    <xf numFmtId="0" fontId="25" fillId="4" borderId="46" xfId="0" applyFont="1" applyFill="1" applyBorder="1" applyAlignment="1">
      <alignment vertical="top" wrapText="1"/>
    </xf>
    <xf numFmtId="49" fontId="11" fillId="4" borderId="46" xfId="0" applyNumberFormat="1" applyFont="1" applyFill="1" applyBorder="1" applyAlignment="1">
      <alignment horizontal="center" vertical="top"/>
    </xf>
    <xf numFmtId="1" fontId="11" fillId="4" borderId="46" xfId="0" applyNumberFormat="1" applyFont="1" applyFill="1" applyBorder="1" applyAlignment="1">
      <alignment horizontal="right" vertical="top"/>
    </xf>
    <xf numFmtId="3" fontId="11" fillId="4" borderId="46" xfId="0" applyNumberFormat="1" applyFont="1" applyFill="1" applyBorder="1" applyAlignment="1">
      <alignment vertical="top"/>
    </xf>
    <xf numFmtId="49" fontId="0" fillId="4" borderId="10" xfId="0" applyNumberFormat="1" applyFill="1" applyBorder="1"/>
    <xf numFmtId="0" fontId="35" fillId="4" borderId="0" xfId="0" applyFont="1" applyFill="1"/>
    <xf numFmtId="0" fontId="27" fillId="4" borderId="0" xfId="0" applyFont="1" applyFill="1"/>
    <xf numFmtId="0" fontId="21" fillId="4" borderId="0" xfId="0" applyFont="1" applyFill="1"/>
    <xf numFmtId="49" fontId="5" fillId="4" borderId="9" xfId="0" applyNumberFormat="1" applyFont="1" applyFill="1" applyBorder="1"/>
    <xf numFmtId="0" fontId="36" fillId="4" borderId="0" xfId="0" applyFont="1" applyFill="1"/>
    <xf numFmtId="49" fontId="21" fillId="4" borderId="21" xfId="0" applyNumberFormat="1" applyFont="1" applyFill="1" applyBorder="1" applyAlignment="1">
      <alignment horizontal="left"/>
    </xf>
    <xf numFmtId="49" fontId="7" fillId="4" borderId="25" xfId="0" applyNumberFormat="1" applyFont="1" applyFill="1" applyBorder="1"/>
    <xf numFmtId="0" fontId="7" fillId="4" borderId="26" xfId="0" applyFont="1" applyFill="1" applyBorder="1"/>
    <xf numFmtId="0" fontId="7" fillId="4" borderId="41" xfId="0" applyFont="1" applyFill="1" applyBorder="1"/>
    <xf numFmtId="0" fontId="7" fillId="4" borderId="42" xfId="0" applyFont="1" applyFill="1" applyBorder="1"/>
    <xf numFmtId="0" fontId="7" fillId="4" borderId="43" xfId="0" applyFont="1" applyFill="1" applyBorder="1"/>
    <xf numFmtId="0" fontId="7" fillId="4" borderId="25" xfId="0" applyFont="1" applyFill="1" applyBorder="1" applyAlignment="1">
      <alignment vertical="top"/>
    </xf>
    <xf numFmtId="3" fontId="7" fillId="4" borderId="42" xfId="0" applyNumberFormat="1" applyFont="1" applyFill="1" applyBorder="1" applyAlignment="1">
      <alignment vertical="top"/>
    </xf>
    <xf numFmtId="3" fontId="7" fillId="4" borderId="43" xfId="0" applyNumberFormat="1" applyFont="1" applyFill="1" applyBorder="1" applyAlignment="1">
      <alignment vertical="top"/>
    </xf>
    <xf numFmtId="49" fontId="26" fillId="0" borderId="46" xfId="3" applyNumberFormat="1" applyFont="1" applyBorder="1" applyAlignment="1" applyProtection="1">
      <alignment horizontal="left" vertical="center" wrapText="1"/>
      <protection locked="0"/>
    </xf>
    <xf numFmtId="0" fontId="11" fillId="0" borderId="60" xfId="0" applyFont="1" applyBorder="1" applyAlignment="1">
      <alignment vertical="top"/>
    </xf>
    <xf numFmtId="0" fontId="11" fillId="4" borderId="46" xfId="0" applyFont="1" applyFill="1" applyBorder="1" applyAlignment="1">
      <alignment vertical="top"/>
    </xf>
    <xf numFmtId="1" fontId="11" fillId="4" borderId="46" xfId="0" applyNumberFormat="1" applyFont="1" applyFill="1" applyBorder="1" applyAlignment="1">
      <alignment vertical="top"/>
    </xf>
    <xf numFmtId="3" fontId="4" fillId="4" borderId="46" xfId="0" applyNumberFormat="1" applyFont="1" applyFill="1" applyBorder="1" applyAlignment="1">
      <alignment vertical="top"/>
    </xf>
    <xf numFmtId="49" fontId="25" fillId="4" borderId="46" xfId="0" applyNumberFormat="1" applyFont="1" applyFill="1" applyBorder="1" applyAlignment="1">
      <alignment horizontal="left" vertical="top" wrapText="1"/>
    </xf>
    <xf numFmtId="3" fontId="25" fillId="4" borderId="46" xfId="0" applyNumberFormat="1" applyFont="1" applyFill="1" applyBorder="1" applyAlignment="1">
      <alignment vertical="top"/>
    </xf>
    <xf numFmtId="49" fontId="4" fillId="4" borderId="46" xfId="0" applyNumberFormat="1" applyFont="1" applyFill="1" applyBorder="1" applyAlignment="1">
      <alignment horizontal="left" vertical="top" wrapText="1"/>
    </xf>
    <xf numFmtId="49" fontId="4" fillId="4" borderId="46" xfId="0" applyNumberFormat="1" applyFont="1" applyFill="1" applyBorder="1" applyAlignment="1">
      <alignment horizontal="center" vertical="top"/>
    </xf>
    <xf numFmtId="1" fontId="4" fillId="4" borderId="46" xfId="0" applyNumberFormat="1" applyFont="1" applyFill="1" applyBorder="1" applyAlignment="1">
      <alignment vertical="top"/>
    </xf>
    <xf numFmtId="49" fontId="9" fillId="0" borderId="46" xfId="0" applyNumberFormat="1" applyFont="1" applyBorder="1" applyAlignment="1">
      <alignment horizontal="left" vertical="top" wrapText="1"/>
    </xf>
    <xf numFmtId="49" fontId="29" fillId="0" borderId="46" xfId="0" applyNumberFormat="1" applyFont="1" applyBorder="1" applyAlignment="1">
      <alignment horizontal="left" vertical="top" wrapText="1"/>
    </xf>
    <xf numFmtId="49" fontId="7" fillId="4" borderId="46" xfId="0" applyNumberFormat="1" applyFont="1" applyFill="1" applyBorder="1" applyAlignment="1">
      <alignment horizontal="left" vertical="top"/>
    </xf>
    <xf numFmtId="0" fontId="7" fillId="4" borderId="46" xfId="0" applyFont="1" applyFill="1" applyBorder="1" applyAlignment="1">
      <alignment vertical="top"/>
    </xf>
    <xf numFmtId="49" fontId="2" fillId="4" borderId="46" xfId="0" applyNumberFormat="1" applyFont="1" applyFill="1" applyBorder="1" applyAlignment="1">
      <alignment horizontal="center" vertical="top"/>
    </xf>
    <xf numFmtId="1" fontId="2" fillId="4" borderId="46" xfId="0" applyNumberFormat="1" applyFont="1" applyFill="1" applyBorder="1" applyAlignment="1">
      <alignment vertical="top"/>
    </xf>
    <xf numFmtId="3" fontId="9" fillId="4" borderId="46" xfId="0" applyNumberFormat="1" applyFont="1" applyFill="1" applyBorder="1" applyAlignment="1">
      <alignment vertical="top"/>
    </xf>
    <xf numFmtId="0" fontId="25" fillId="4" borderId="46" xfId="0" applyFont="1" applyFill="1" applyBorder="1" applyAlignment="1">
      <alignment vertical="top"/>
    </xf>
    <xf numFmtId="0" fontId="0" fillId="0" borderId="46" xfId="0" applyBorder="1" applyAlignment="1">
      <alignment horizontal="center" vertical="top"/>
    </xf>
    <xf numFmtId="165" fontId="2" fillId="0" borderId="46" xfId="0" applyNumberFormat="1" applyFont="1" applyBorder="1" applyAlignment="1">
      <alignment vertical="top"/>
    </xf>
    <xf numFmtId="0" fontId="25" fillId="4" borderId="46" xfId="0" applyFont="1" applyFill="1" applyBorder="1" applyAlignment="1">
      <alignment horizontal="left" vertical="top"/>
    </xf>
    <xf numFmtId="0" fontId="26" fillId="0" borderId="46" xfId="0" applyFont="1" applyBorder="1" applyAlignment="1">
      <alignment horizontal="center" vertical="top"/>
    </xf>
    <xf numFmtId="0" fontId="26" fillId="0" borderId="46" xfId="0" applyFont="1" applyBorder="1" applyAlignment="1">
      <alignment horizontal="right" vertical="top"/>
    </xf>
    <xf numFmtId="49" fontId="25" fillId="0" borderId="46" xfId="0" applyNumberFormat="1" applyFont="1" applyBorder="1" applyAlignment="1">
      <alignment horizontal="left" vertical="top" wrapText="1"/>
    </xf>
    <xf numFmtId="3" fontId="25" fillId="0" borderId="46" xfId="0" applyNumberFormat="1" applyFont="1" applyBorder="1" applyAlignment="1">
      <alignment vertical="top"/>
    </xf>
    <xf numFmtId="0" fontId="4" fillId="4" borderId="46" xfId="0" applyFont="1" applyFill="1" applyBorder="1" applyAlignment="1">
      <alignment vertical="top"/>
    </xf>
    <xf numFmtId="49" fontId="28" fillId="4" borderId="46" xfId="0" applyNumberFormat="1" applyFont="1" applyFill="1" applyBorder="1" applyAlignment="1">
      <alignment horizontal="left" vertical="top"/>
    </xf>
    <xf numFmtId="3" fontId="26" fillId="4" borderId="46" xfId="0" applyNumberFormat="1" applyFont="1" applyFill="1" applyBorder="1" applyAlignment="1">
      <alignment horizontal="center" vertical="top"/>
    </xf>
    <xf numFmtId="1" fontId="26" fillId="4" borderId="46" xfId="0" applyNumberFormat="1" applyFont="1" applyFill="1" applyBorder="1" applyAlignment="1">
      <alignment horizontal="right" vertical="top"/>
    </xf>
    <xf numFmtId="3" fontId="26" fillId="4" borderId="46" xfId="0" applyNumberFormat="1" applyFont="1" applyFill="1" applyBorder="1" applyAlignment="1">
      <alignment vertical="top"/>
    </xf>
    <xf numFmtId="3" fontId="22" fillId="0" borderId="46" xfId="0" applyNumberFormat="1" applyFont="1" applyBorder="1" applyAlignment="1">
      <alignment vertical="top"/>
    </xf>
    <xf numFmtId="49" fontId="7" fillId="4" borderId="46" xfId="0" applyNumberFormat="1" applyFont="1" applyFill="1" applyBorder="1" applyAlignment="1">
      <alignment horizontal="left" vertical="top" wrapText="1"/>
    </xf>
    <xf numFmtId="0" fontId="11" fillId="4" borderId="46" xfId="0" applyFont="1" applyFill="1" applyBorder="1" applyAlignment="1">
      <alignment horizontal="center" vertical="top"/>
    </xf>
    <xf numFmtId="3" fontId="25" fillId="4" borderId="46" xfId="0" applyNumberFormat="1" applyFont="1" applyFill="1" applyBorder="1" applyAlignment="1">
      <alignment horizontal="right" vertical="top"/>
    </xf>
    <xf numFmtId="49" fontId="28" fillId="4" borderId="46" xfId="0" applyNumberFormat="1" applyFont="1" applyFill="1" applyBorder="1" applyAlignment="1">
      <alignment vertical="top"/>
    </xf>
    <xf numFmtId="49" fontId="26" fillId="4" borderId="46" xfId="0" applyNumberFormat="1" applyFont="1" applyFill="1" applyBorder="1" applyAlignment="1">
      <alignment horizontal="right" vertical="top"/>
    </xf>
    <xf numFmtId="49" fontId="25" fillId="4" borderId="46" xfId="0" applyNumberFormat="1" applyFont="1" applyFill="1" applyBorder="1" applyAlignment="1">
      <alignment vertical="top"/>
    </xf>
    <xf numFmtId="49" fontId="4" fillId="4" borderId="0" xfId="0" applyNumberFormat="1" applyFont="1" applyFill="1" applyAlignment="1">
      <alignment horizontal="left" vertical="top"/>
    </xf>
    <xf numFmtId="49" fontId="25" fillId="4" borderId="0" xfId="0" applyNumberFormat="1" applyFont="1" applyFill="1" applyAlignment="1">
      <alignment horizontal="left" vertical="top"/>
    </xf>
    <xf numFmtId="49" fontId="11" fillId="4" borderId="0" xfId="0" applyNumberFormat="1" applyFont="1" applyFill="1" applyAlignment="1">
      <alignment horizontal="center" vertical="top"/>
    </xf>
    <xf numFmtId="1" fontId="11" fillId="4" borderId="0" xfId="0" applyNumberFormat="1" applyFont="1" applyFill="1" applyAlignment="1">
      <alignment vertical="top"/>
    </xf>
    <xf numFmtId="3" fontId="11" fillId="4" borderId="0" xfId="0" applyNumberFormat="1" applyFont="1" applyFill="1" applyAlignment="1">
      <alignment vertical="top"/>
    </xf>
    <xf numFmtId="3" fontId="25" fillId="4" borderId="0" xfId="0" applyNumberFormat="1" applyFont="1" applyFill="1" applyAlignment="1">
      <alignment vertical="top"/>
    </xf>
    <xf numFmtId="49" fontId="25" fillId="0" borderId="46" xfId="0" applyNumberFormat="1" applyFont="1" applyBorder="1" applyAlignment="1">
      <alignment vertical="top"/>
    </xf>
    <xf numFmtId="1" fontId="11" fillId="0" borderId="0" xfId="4" applyNumberFormat="1" applyAlignment="1">
      <alignment vertical="top"/>
    </xf>
    <xf numFmtId="1" fontId="16" fillId="0" borderId="0" xfId="0" applyNumberFormat="1" applyFont="1" applyAlignment="1">
      <alignment vertical="top"/>
    </xf>
    <xf numFmtId="1" fontId="24" fillId="0" borderId="0" xfId="0" applyNumberFormat="1" applyFont="1" applyAlignment="1">
      <alignment vertical="top"/>
    </xf>
    <xf numFmtId="1" fontId="32" fillId="0" borderId="0" xfId="0" applyNumberFormat="1" applyFont="1" applyAlignment="1">
      <alignment vertical="top"/>
    </xf>
    <xf numFmtId="1" fontId="30" fillId="0" borderId="0" xfId="0" applyNumberFormat="1" applyFont="1" applyAlignment="1">
      <alignment vertical="top"/>
    </xf>
    <xf numFmtId="1" fontId="27" fillId="0" borderId="0" xfId="0" applyNumberFormat="1" applyFont="1" applyAlignment="1">
      <alignment vertical="top"/>
    </xf>
    <xf numFmtId="0" fontId="0" fillId="0" borderId="0" xfId="0" applyAlignment="1">
      <alignment horizontal="left" wrapText="1"/>
    </xf>
    <xf numFmtId="0" fontId="23" fillId="0" borderId="18" xfId="0" applyFont="1" applyBorder="1" applyAlignment="1">
      <alignment horizontal="left"/>
    </xf>
    <xf numFmtId="0" fontId="23" fillId="0" borderId="32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7" fillId="0" borderId="54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1" fillId="0" borderId="57" xfId="4" applyBorder="1" applyAlignment="1">
      <alignment horizontal="left"/>
    </xf>
    <xf numFmtId="0" fontId="11" fillId="0" borderId="50" xfId="4" applyBorder="1" applyAlignment="1">
      <alignment horizontal="left"/>
    </xf>
    <xf numFmtId="0" fontId="11" fillId="0" borderId="58" xfId="4" applyBorder="1" applyAlignment="1">
      <alignment horizontal="left"/>
    </xf>
    <xf numFmtId="0" fontId="11" fillId="0" borderId="50" xfId="4" applyBorder="1" applyAlignment="1">
      <alignment vertical="top"/>
    </xf>
    <xf numFmtId="0" fontId="11" fillId="0" borderId="50" xfId="0" applyFont="1" applyBorder="1" applyAlignment="1">
      <alignment vertical="top"/>
    </xf>
    <xf numFmtId="0" fontId="11" fillId="0" borderId="56" xfId="0" applyFont="1" applyBorder="1" applyAlignment="1">
      <alignment vertical="top"/>
    </xf>
    <xf numFmtId="0" fontId="13" fillId="0" borderId="0" xfId="4" applyFont="1" applyAlignment="1">
      <alignment horizontal="center" vertical="top"/>
    </xf>
    <xf numFmtId="0" fontId="11" fillId="0" borderId="57" xfId="4" applyBorder="1" applyAlignment="1">
      <alignment horizontal="left" vertical="top" shrinkToFit="1"/>
    </xf>
    <xf numFmtId="0" fontId="11" fillId="0" borderId="58" xfId="0" applyFont="1" applyBorder="1" applyAlignment="1">
      <alignment horizontal="left" vertical="top"/>
    </xf>
    <xf numFmtId="0" fontId="11" fillId="0" borderId="48" xfId="4" applyBorder="1" applyAlignment="1">
      <alignment vertical="top" wrapText="1"/>
    </xf>
    <xf numFmtId="0" fontId="11" fillId="0" borderId="48" xfId="0" applyFont="1" applyBorder="1" applyAlignment="1">
      <alignment vertical="top" wrapText="1"/>
    </xf>
    <xf numFmtId="0" fontId="11" fillId="0" borderId="55" xfId="0" applyFont="1" applyBorder="1" applyAlignment="1">
      <alignment vertical="top" wrapText="1"/>
    </xf>
  </cellXfs>
  <cellStyles count="6">
    <cellStyle name="měny bez des. míst" xfId="1" builtinId="7"/>
    <cellStyle name="Měny bez des. míst 2" xfId="2"/>
    <cellStyle name="normální" xfId="0" builtinId="0"/>
    <cellStyle name="Normální 2" xfId="3"/>
    <cellStyle name="normální_POL.XLS" xfId="4"/>
    <cellStyle name="Podhlavička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3143250</xdr:colOff>
      <xdr:row>444</xdr:row>
      <xdr:rowOff>28575</xdr:rowOff>
    </xdr:from>
    <xdr:to>
      <xdr:col>6</xdr:col>
      <xdr:colOff>85725</xdr:colOff>
      <xdr:row>450</xdr:row>
      <xdr:rowOff>10901</xdr:rowOff>
    </xdr:to>
    <xdr:pic>
      <xdr:nvPicPr>
        <xdr:cNvPr id="3" name="Picture 1" descr="razitko">
          <a:extLst>
            <a:ext uri="{FF2B5EF4-FFF2-40B4-BE49-F238E27FC236}">
              <a16:creationId xmlns="" xmlns:a16="http://schemas.microsoft.com/office/drawing/2014/main" id="{203EE2F4-F4DB-4438-AD6D-46BF2F0DC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86200" y="102860475"/>
          <a:ext cx="1571625" cy="953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BE55"/>
  <sheetViews>
    <sheetView showZeros="0" view="pageBreakPreview" workbookViewId="0">
      <selection activeCell="D17" sqref="D17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19</v>
      </c>
      <c r="B1" s="2"/>
      <c r="C1" s="2"/>
      <c r="D1" s="2"/>
      <c r="E1" s="2"/>
      <c r="F1" s="2"/>
      <c r="G1" s="2"/>
    </row>
    <row r="2" spans="1:57" ht="12.95" customHeight="1">
      <c r="A2" s="3" t="s">
        <v>20</v>
      </c>
      <c r="B2" s="4"/>
      <c r="C2" s="5" t="s">
        <v>410</v>
      </c>
      <c r="D2" s="83">
        <f>Rekapitulace!E2</f>
        <v>0</v>
      </c>
      <c r="E2" s="4"/>
      <c r="F2" s="4"/>
      <c r="G2" s="6"/>
    </row>
    <row r="3" spans="1:57" ht="3" customHeight="1">
      <c r="A3" s="7"/>
      <c r="B3" s="8"/>
      <c r="C3" s="84"/>
      <c r="D3" s="84"/>
      <c r="E3" s="7"/>
      <c r="F3" s="7"/>
      <c r="G3" s="9"/>
    </row>
    <row r="4" spans="1:57" ht="12" customHeight="1">
      <c r="A4" s="10" t="s">
        <v>21</v>
      </c>
      <c r="B4" s="11"/>
      <c r="C4" s="85" t="s">
        <v>22</v>
      </c>
      <c r="D4" s="85"/>
      <c r="F4" s="51" t="s">
        <v>23</v>
      </c>
      <c r="G4" s="12"/>
    </row>
    <row r="5" spans="1:57" ht="12.95" customHeight="1">
      <c r="A5" s="13"/>
      <c r="B5" s="227"/>
      <c r="C5" s="228" t="s">
        <v>266</v>
      </c>
      <c r="D5" s="229"/>
      <c r="E5" s="230"/>
      <c r="F5" s="230"/>
      <c r="G5" s="12"/>
    </row>
    <row r="6" spans="1:57" ht="12.95" customHeight="1">
      <c r="A6" s="14" t="s">
        <v>25</v>
      </c>
      <c r="B6" s="15"/>
      <c r="C6" s="81" t="s">
        <v>26</v>
      </c>
      <c r="D6" s="81"/>
      <c r="E6" s="81"/>
      <c r="F6" s="82" t="s">
        <v>27</v>
      </c>
      <c r="G6" s="18"/>
    </row>
    <row r="7" spans="1:57" ht="12.95" customHeight="1">
      <c r="A7" s="231"/>
      <c r="B7" s="227"/>
      <c r="C7" s="232" t="s">
        <v>265</v>
      </c>
      <c r="D7" s="230"/>
      <c r="E7" s="230"/>
      <c r="F7" s="233"/>
      <c r="G7" s="12"/>
    </row>
    <row r="8" spans="1:57">
      <c r="A8" s="14" t="s">
        <v>28</v>
      </c>
      <c r="B8" s="16"/>
      <c r="C8" s="293"/>
      <c r="D8" s="294"/>
      <c r="E8" s="17" t="s">
        <v>29</v>
      </c>
      <c r="F8" s="16"/>
      <c r="G8" s="18">
        <v>0</v>
      </c>
    </row>
    <row r="9" spans="1:57">
      <c r="A9" s="14" t="s">
        <v>30</v>
      </c>
      <c r="B9" s="16"/>
      <c r="C9" s="295"/>
      <c r="D9" s="296"/>
      <c r="E9" s="17" t="s">
        <v>31</v>
      </c>
      <c r="F9" s="16"/>
      <c r="G9" s="19">
        <f>IF(PocetMJ=0,,ROUND((F30+F32)/PocetMJ,1))</f>
        <v>0</v>
      </c>
    </row>
    <row r="10" spans="1:57">
      <c r="A10" s="20" t="s">
        <v>32</v>
      </c>
      <c r="B10" s="21"/>
      <c r="C10" s="21"/>
      <c r="D10" s="21"/>
      <c r="E10" s="22" t="s">
        <v>33</v>
      </c>
      <c r="F10" s="21"/>
      <c r="G10" s="23">
        <v>0</v>
      </c>
    </row>
    <row r="11" spans="1:57">
      <c r="A11" s="10" t="s">
        <v>398</v>
      </c>
      <c r="E11" s="24" t="s">
        <v>34</v>
      </c>
      <c r="F11" t="s">
        <v>18</v>
      </c>
      <c r="G11" s="12"/>
      <c r="BA11" s="25"/>
      <c r="BB11" s="25"/>
      <c r="BC11" s="25"/>
      <c r="BD11" s="25"/>
      <c r="BE11" s="25"/>
    </row>
    <row r="12" spans="1:57">
      <c r="A12" s="10"/>
      <c r="E12" s="297"/>
      <c r="F12" s="298"/>
      <c r="G12" s="299"/>
    </row>
    <row r="13" spans="1:57" ht="28.5" customHeight="1" thickBot="1">
      <c r="A13" s="26" t="s">
        <v>35</v>
      </c>
      <c r="B13" s="27"/>
      <c r="C13" s="27"/>
      <c r="D13" s="27"/>
      <c r="E13" s="28"/>
      <c r="F13" s="28"/>
      <c r="G13" s="29"/>
    </row>
    <row r="14" spans="1:57" ht="17.25" customHeight="1" thickBot="1">
      <c r="A14" s="30" t="s">
        <v>36</v>
      </c>
      <c r="B14" s="31"/>
      <c r="C14" s="32"/>
      <c r="D14" s="33" t="s">
        <v>37</v>
      </c>
      <c r="E14" s="34"/>
      <c r="F14" s="34"/>
      <c r="G14" s="32"/>
    </row>
    <row r="15" spans="1:57" ht="15.95" customHeight="1">
      <c r="A15" s="35"/>
      <c r="B15" s="7" t="s">
        <v>38</v>
      </c>
      <c r="C15" s="36">
        <f>Dodavka</f>
        <v>0</v>
      </c>
      <c r="D15" s="71" t="s">
        <v>75</v>
      </c>
      <c r="E15" s="37"/>
      <c r="F15" s="38"/>
      <c r="G15" s="36"/>
    </row>
    <row r="16" spans="1:57" ht="15.95" customHeight="1">
      <c r="A16" s="35" t="s">
        <v>39</v>
      </c>
      <c r="B16" s="7" t="s">
        <v>40</v>
      </c>
      <c r="C16" s="36">
        <f>Mont</f>
        <v>0</v>
      </c>
      <c r="D16" s="71" t="s">
        <v>76</v>
      </c>
      <c r="E16" s="39"/>
      <c r="F16" s="40"/>
      <c r="G16" s="36"/>
    </row>
    <row r="17" spans="1:7" ht="15.95" customHeight="1">
      <c r="A17" s="35" t="s">
        <v>41</v>
      </c>
      <c r="B17" s="7" t="s">
        <v>42</v>
      </c>
      <c r="C17" s="36">
        <f>HSV</f>
        <v>0</v>
      </c>
      <c r="D17" s="71" t="s">
        <v>77</v>
      </c>
      <c r="E17" s="39"/>
      <c r="F17" s="40"/>
      <c r="G17" s="36"/>
    </row>
    <row r="18" spans="1:7" ht="15.95" customHeight="1">
      <c r="A18" s="41" t="s">
        <v>43</v>
      </c>
      <c r="B18" s="7" t="s">
        <v>44</v>
      </c>
      <c r="C18" s="36">
        <f>PSV</f>
        <v>0</v>
      </c>
      <c r="D18" s="71" t="s">
        <v>78</v>
      </c>
      <c r="E18" s="39"/>
      <c r="F18" s="40"/>
      <c r="G18" s="36"/>
    </row>
    <row r="19" spans="1:7" ht="15.95" customHeight="1">
      <c r="A19" s="42" t="s">
        <v>45</v>
      </c>
      <c r="B19" s="7"/>
      <c r="C19" s="36">
        <f>SUM(C15:C18)</f>
        <v>0</v>
      </c>
      <c r="D19" s="71" t="s">
        <v>79</v>
      </c>
      <c r="E19" s="39"/>
      <c r="F19" s="40"/>
      <c r="G19" s="36"/>
    </row>
    <row r="20" spans="1:7" ht="15.95" customHeight="1">
      <c r="A20" s="42"/>
      <c r="B20" s="7"/>
      <c r="C20" s="36"/>
      <c r="D20" s="71" t="s">
        <v>80</v>
      </c>
      <c r="E20" s="39"/>
      <c r="F20" s="40"/>
      <c r="G20" s="36"/>
    </row>
    <row r="21" spans="1:7" ht="15.95" customHeight="1">
      <c r="A21" s="42" t="s">
        <v>46</v>
      </c>
      <c r="B21" s="7"/>
      <c r="C21" s="36">
        <f>HZS</f>
        <v>0</v>
      </c>
      <c r="D21" s="71" t="s">
        <v>81</v>
      </c>
      <c r="E21" s="39"/>
      <c r="F21" s="40"/>
      <c r="G21" s="36"/>
    </row>
    <row r="22" spans="1:7" ht="15.95" customHeight="1">
      <c r="A22" s="10" t="s">
        <v>47</v>
      </c>
      <c r="C22" s="36">
        <f>C19+C21</f>
        <v>0</v>
      </c>
      <c r="D22" s="20" t="s">
        <v>48</v>
      </c>
      <c r="E22" s="39"/>
      <c r="F22" s="40"/>
      <c r="G22" s="36"/>
    </row>
    <row r="23" spans="1:7" ht="15.95" customHeight="1" thickBot="1">
      <c r="A23" s="20" t="s">
        <v>49</v>
      </c>
      <c r="B23" s="21"/>
      <c r="C23" s="43">
        <f>C22+G23</f>
        <v>0</v>
      </c>
      <c r="D23" s="44" t="s">
        <v>50</v>
      </c>
      <c r="E23" s="45"/>
      <c r="F23" s="46"/>
      <c r="G23" s="36"/>
    </row>
    <row r="24" spans="1:7">
      <c r="A24" s="47" t="s">
        <v>51</v>
      </c>
      <c r="B24" s="48"/>
      <c r="C24" s="49" t="s">
        <v>52</v>
      </c>
      <c r="D24" s="48"/>
      <c r="E24" s="49" t="s">
        <v>53</v>
      </c>
      <c r="F24" s="48"/>
      <c r="G24" s="50"/>
    </row>
    <row r="25" spans="1:7">
      <c r="A25" s="14"/>
      <c r="B25" s="16"/>
      <c r="C25" s="17" t="s">
        <v>54</v>
      </c>
      <c r="D25" s="16"/>
      <c r="E25" s="17" t="s">
        <v>54</v>
      </c>
      <c r="F25" s="16"/>
      <c r="G25" s="18"/>
    </row>
    <row r="26" spans="1:7">
      <c r="A26" s="10" t="s">
        <v>55</v>
      </c>
      <c r="B26" s="51"/>
      <c r="C26" s="24" t="s">
        <v>55</v>
      </c>
      <c r="E26" s="24" t="s">
        <v>55</v>
      </c>
      <c r="G26" s="12"/>
    </row>
    <row r="27" spans="1:7">
      <c r="A27" s="10"/>
      <c r="B27" s="52"/>
      <c r="C27" s="24" t="s">
        <v>56</v>
      </c>
      <c r="E27" s="24" t="s">
        <v>57</v>
      </c>
      <c r="G27" s="12"/>
    </row>
    <row r="28" spans="1:7">
      <c r="A28" s="10"/>
      <c r="C28" s="24"/>
      <c r="E28" s="24"/>
      <c r="G28" s="12"/>
    </row>
    <row r="29" spans="1:7" ht="94.5" customHeight="1">
      <c r="A29" s="10"/>
      <c r="C29" s="24"/>
      <c r="E29" s="24"/>
      <c r="G29" s="12"/>
    </row>
    <row r="30" spans="1:7">
      <c r="A30" s="14" t="s">
        <v>58</v>
      </c>
      <c r="B30" s="16"/>
      <c r="C30" s="53">
        <v>21</v>
      </c>
      <c r="D30" s="16" t="s">
        <v>59</v>
      </c>
      <c r="E30" s="17"/>
      <c r="F30" s="54">
        <f>ROUND(C23-F32,0)</f>
        <v>0</v>
      </c>
      <c r="G30" s="18"/>
    </row>
    <row r="31" spans="1:7">
      <c r="A31" s="14" t="s">
        <v>60</v>
      </c>
      <c r="B31" s="16"/>
      <c r="C31" s="53">
        <f>SazbaDPH1</f>
        <v>21</v>
      </c>
      <c r="D31" s="16" t="s">
        <v>59</v>
      </c>
      <c r="E31" s="17"/>
      <c r="F31" s="55">
        <f>ROUND(PRODUCT(F30,C31/100),1)</f>
        <v>0</v>
      </c>
      <c r="G31" s="23"/>
    </row>
    <row r="32" spans="1:7">
      <c r="A32" s="14" t="s">
        <v>58</v>
      </c>
      <c r="B32" s="16"/>
      <c r="C32" s="53">
        <v>0</v>
      </c>
      <c r="D32" s="16" t="s">
        <v>59</v>
      </c>
      <c r="E32" s="17"/>
      <c r="F32" s="54">
        <v>0</v>
      </c>
      <c r="G32" s="18"/>
    </row>
    <row r="33" spans="1:8">
      <c r="A33" s="14" t="s">
        <v>60</v>
      </c>
      <c r="B33" s="16"/>
      <c r="C33" s="53">
        <f>SazbaDPH2</f>
        <v>0</v>
      </c>
      <c r="D33" s="16" t="s">
        <v>59</v>
      </c>
      <c r="E33" s="17"/>
      <c r="F33" s="55">
        <f>ROUND(PRODUCT(F32,C33/100),1)</f>
        <v>0</v>
      </c>
      <c r="G33" s="23"/>
    </row>
    <row r="34" spans="1:8" s="61" customFormat="1" ht="19.5" customHeight="1" thickBot="1">
      <c r="A34" s="56" t="s">
        <v>61</v>
      </c>
      <c r="B34" s="57"/>
      <c r="C34" s="57"/>
      <c r="D34" s="57"/>
      <c r="E34" s="58"/>
      <c r="F34" s="59">
        <f>CEILING(SUM(F30:F33),1)</f>
        <v>0</v>
      </c>
      <c r="G34" s="60"/>
    </row>
    <row r="36" spans="1:8">
      <c r="A36" t="s">
        <v>62</v>
      </c>
      <c r="H36" t="s">
        <v>24</v>
      </c>
    </row>
    <row r="37" spans="1:8" ht="14.25" customHeight="1">
      <c r="B37" s="300"/>
      <c r="C37" s="301"/>
      <c r="D37" s="301"/>
      <c r="E37" s="301"/>
      <c r="F37" s="301"/>
      <c r="G37" s="301"/>
      <c r="H37" t="s">
        <v>24</v>
      </c>
    </row>
    <row r="38" spans="1:8" ht="12.75" customHeight="1">
      <c r="A38" s="62"/>
      <c r="B38" s="301"/>
      <c r="C38" s="301"/>
      <c r="D38" s="301"/>
      <c r="E38" s="301"/>
      <c r="F38" s="301"/>
      <c r="G38" s="301"/>
      <c r="H38" t="s">
        <v>24</v>
      </c>
    </row>
    <row r="39" spans="1:8">
      <c r="A39" s="62"/>
      <c r="B39" s="301"/>
      <c r="C39" s="301"/>
      <c r="D39" s="301"/>
      <c r="E39" s="301"/>
      <c r="F39" s="301"/>
      <c r="G39" s="301"/>
      <c r="H39" t="s">
        <v>24</v>
      </c>
    </row>
    <row r="40" spans="1:8">
      <c r="A40" s="62"/>
      <c r="B40" s="301"/>
      <c r="C40" s="301"/>
      <c r="D40" s="301"/>
      <c r="E40" s="301"/>
      <c r="F40" s="301"/>
      <c r="G40" s="301"/>
      <c r="H40" t="s">
        <v>24</v>
      </c>
    </row>
    <row r="41" spans="1:8">
      <c r="A41" s="62"/>
      <c r="B41" s="301"/>
      <c r="C41" s="301"/>
      <c r="D41" s="301"/>
      <c r="E41" s="301"/>
      <c r="F41" s="301"/>
      <c r="G41" s="301"/>
      <c r="H41" t="s">
        <v>24</v>
      </c>
    </row>
    <row r="42" spans="1:8">
      <c r="A42" s="62"/>
      <c r="B42" s="301"/>
      <c r="C42" s="301"/>
      <c r="D42" s="301"/>
      <c r="E42" s="301"/>
      <c r="F42" s="301"/>
      <c r="G42" s="301"/>
      <c r="H42" t="s">
        <v>24</v>
      </c>
    </row>
    <row r="43" spans="1:8">
      <c r="A43" s="62"/>
      <c r="B43" s="301"/>
      <c r="C43" s="301"/>
      <c r="D43" s="301"/>
      <c r="E43" s="301"/>
      <c r="F43" s="301"/>
      <c r="G43" s="301"/>
      <c r="H43" t="s">
        <v>24</v>
      </c>
    </row>
    <row r="44" spans="1:8">
      <c r="A44" s="62"/>
      <c r="B44" s="301"/>
      <c r="C44" s="301"/>
      <c r="D44" s="301"/>
      <c r="E44" s="301"/>
      <c r="F44" s="301"/>
      <c r="G44" s="301"/>
      <c r="H44" t="s">
        <v>24</v>
      </c>
    </row>
    <row r="45" spans="1:8" ht="0.75" customHeight="1">
      <c r="A45" s="62"/>
      <c r="B45" s="301"/>
      <c r="C45" s="301"/>
      <c r="D45" s="301"/>
      <c r="E45" s="301"/>
      <c r="F45" s="301"/>
      <c r="G45" s="301"/>
      <c r="H45" t="s">
        <v>24</v>
      </c>
    </row>
    <row r="46" spans="1:8">
      <c r="B46" s="292"/>
      <c r="C46" s="292"/>
      <c r="D46" s="292"/>
      <c r="E46" s="292"/>
      <c r="F46" s="292"/>
      <c r="G46" s="292"/>
    </row>
    <row r="47" spans="1:8">
      <c r="B47" s="292"/>
      <c r="C47" s="292"/>
      <c r="D47" s="292"/>
      <c r="E47" s="292"/>
      <c r="F47" s="292"/>
      <c r="G47" s="292"/>
    </row>
    <row r="48" spans="1:8">
      <c r="B48" s="292"/>
      <c r="C48" s="292"/>
      <c r="D48" s="292"/>
      <c r="E48" s="292"/>
      <c r="F48" s="292"/>
      <c r="G48" s="292"/>
    </row>
    <row r="49" spans="2:7">
      <c r="B49" s="292"/>
      <c r="C49" s="292"/>
      <c r="D49" s="292"/>
      <c r="E49" s="292"/>
      <c r="F49" s="292"/>
      <c r="G49" s="292"/>
    </row>
    <row r="50" spans="2:7">
      <c r="B50" s="292"/>
      <c r="C50" s="292"/>
      <c r="D50" s="292"/>
      <c r="E50" s="292"/>
      <c r="F50" s="292"/>
      <c r="G50" s="292"/>
    </row>
    <row r="51" spans="2:7">
      <c r="B51" s="292"/>
      <c r="C51" s="292"/>
      <c r="D51" s="292"/>
      <c r="E51" s="292"/>
      <c r="F51" s="292"/>
      <c r="G51" s="292"/>
    </row>
    <row r="52" spans="2:7">
      <c r="B52" s="292"/>
      <c r="C52" s="292"/>
      <c r="D52" s="292"/>
      <c r="E52" s="292"/>
      <c r="F52" s="292"/>
      <c r="G52" s="292"/>
    </row>
    <row r="53" spans="2:7">
      <c r="B53" s="292"/>
      <c r="C53" s="292"/>
      <c r="D53" s="292"/>
      <c r="E53" s="292"/>
      <c r="F53" s="292"/>
      <c r="G53" s="292"/>
    </row>
    <row r="54" spans="2:7">
      <c r="B54" s="292"/>
      <c r="C54" s="292"/>
      <c r="D54" s="292"/>
      <c r="E54" s="292"/>
      <c r="F54" s="292"/>
      <c r="G54" s="292"/>
    </row>
    <row r="55" spans="2:7">
      <c r="B55" s="292"/>
      <c r="C55" s="292"/>
      <c r="D55" s="292"/>
      <c r="E55" s="292"/>
      <c r="F55" s="292"/>
      <c r="G55" s="292"/>
    </row>
  </sheetData>
  <mergeCells count="14">
    <mergeCell ref="B46:G46"/>
    <mergeCell ref="B47:G47"/>
    <mergeCell ref="C8:D8"/>
    <mergeCell ref="C9:D9"/>
    <mergeCell ref="E12:G12"/>
    <mergeCell ref="B37:G45"/>
    <mergeCell ref="B54:G54"/>
    <mergeCell ref="B55:G55"/>
    <mergeCell ref="B48:G48"/>
    <mergeCell ref="B49:G49"/>
    <mergeCell ref="B50:G50"/>
    <mergeCell ref="B51:G51"/>
    <mergeCell ref="B52:G52"/>
    <mergeCell ref="B53:G53"/>
  </mergeCells>
  <phoneticPr fontId="18" type="noConversion"/>
  <pageMargins left="0.59055118110236227" right="0.39370078740157483" top="0.98425196850393704" bottom="0.98425196850393704" header="0.51181102362204722" footer="0.51181102362204722"/>
  <pageSetup paperSize="9" firstPageNumber="2" orientation="portrait" useFirstPageNumber="1" horizontalDpi="300" verticalDpi="300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J48"/>
  <sheetViews>
    <sheetView showZeros="0" view="pageBreakPreview" workbookViewId="0">
      <selection activeCell="D13" sqref="D13"/>
    </sheetView>
  </sheetViews>
  <sheetFormatPr defaultRowHeight="12.75"/>
  <cols>
    <col min="1" max="1" width="6.7109375" customWidth="1"/>
    <col min="2" max="2" width="33.7109375" customWidth="1"/>
    <col min="3" max="3" width="10.7109375" customWidth="1"/>
    <col min="4" max="4" width="12.5703125" customWidth="1"/>
    <col min="5" max="5" width="10.7109375" customWidth="1"/>
    <col min="6" max="6" width="11.140625" customWidth="1"/>
    <col min="7" max="7" width="10.7109375" customWidth="1"/>
  </cols>
  <sheetData>
    <row r="1" spans="1:7" s="128" customFormat="1" ht="13.5" thickTop="1">
      <c r="A1" s="204" t="s">
        <v>237</v>
      </c>
      <c r="B1" s="217" t="s">
        <v>265</v>
      </c>
      <c r="C1" s="206"/>
      <c r="D1" s="207"/>
      <c r="E1" s="105" t="s">
        <v>63</v>
      </c>
      <c r="F1" s="126"/>
      <c r="G1" s="127"/>
    </row>
    <row r="2" spans="1:7" s="128" customFormat="1" ht="13.5" thickBot="1">
      <c r="A2" s="205" t="s">
        <v>238</v>
      </c>
      <c r="B2" s="215" t="s">
        <v>266</v>
      </c>
      <c r="C2" s="129"/>
      <c r="D2" s="216"/>
      <c r="E2" s="302"/>
      <c r="F2" s="303"/>
      <c r="G2" s="304"/>
    </row>
    <row r="3" spans="1:7" ht="13.5" thickTop="1"/>
    <row r="4" spans="1:7" ht="19.5" customHeight="1">
      <c r="A4" s="63" t="s">
        <v>84</v>
      </c>
      <c r="B4" s="64"/>
      <c r="C4" s="64"/>
      <c r="D4" s="64"/>
      <c r="E4" s="64"/>
      <c r="F4" s="64"/>
      <c r="G4" s="64"/>
    </row>
    <row r="5" spans="1:7" ht="13.5" thickBot="1"/>
    <row r="6" spans="1:7" ht="13.5" thickBot="1">
      <c r="A6" s="234"/>
      <c r="B6" s="235" t="s">
        <v>82</v>
      </c>
      <c r="C6" s="236" t="s">
        <v>64</v>
      </c>
      <c r="D6" s="237" t="s">
        <v>65</v>
      </c>
      <c r="E6" s="237" t="s">
        <v>66</v>
      </c>
      <c r="F6" s="237" t="s">
        <v>67</v>
      </c>
      <c r="G6" s="238" t="s">
        <v>46</v>
      </c>
    </row>
    <row r="7" spans="1:7">
      <c r="A7" s="209" t="s">
        <v>240</v>
      </c>
      <c r="B7" s="210" t="str">
        <f>Položky!C8</f>
        <v>Větrání varny</v>
      </c>
      <c r="C7" s="211">
        <v>0</v>
      </c>
      <c r="D7" s="211">
        <f>SUM(Položky!G81:G85)</f>
        <v>0</v>
      </c>
      <c r="E7" s="211">
        <f>Položky!G79</f>
        <v>0</v>
      </c>
      <c r="F7" s="211">
        <f>Položky!G87</f>
        <v>0</v>
      </c>
      <c r="G7" s="212">
        <v>0</v>
      </c>
    </row>
    <row r="8" spans="1:7">
      <c r="A8" s="209" t="s">
        <v>309</v>
      </c>
      <c r="B8" s="210" t="str">
        <f>Položky!C89</f>
        <v>Zdroj chladu pro zař. 1</v>
      </c>
      <c r="C8" s="211">
        <v>0</v>
      </c>
      <c r="D8" s="211"/>
      <c r="E8" s="211">
        <f>Položky!G105</f>
        <v>0</v>
      </c>
      <c r="F8" s="211">
        <f>Položky!G107</f>
        <v>0</v>
      </c>
      <c r="G8" s="212"/>
    </row>
    <row r="9" spans="1:7">
      <c r="A9" s="209" t="s">
        <v>245</v>
      </c>
      <c r="B9" s="213" t="str">
        <f>Položky!C109</f>
        <v>Větrání zázemí</v>
      </c>
      <c r="C9" s="211">
        <v>0</v>
      </c>
      <c r="D9" s="211">
        <f>SUM(Položky!G182:G182)</f>
        <v>0</v>
      </c>
      <c r="E9" s="211">
        <f>Položky!G180</f>
        <v>0</v>
      </c>
      <c r="F9" s="211">
        <f>Položky!G184</f>
        <v>0</v>
      </c>
      <c r="G9" s="212"/>
    </row>
    <row r="10" spans="1:7">
      <c r="A10" s="209" t="s">
        <v>354</v>
      </c>
      <c r="B10" s="213" t="str">
        <f>Položky!C186</f>
        <v>Zdroj chladu pro zař. 2</v>
      </c>
      <c r="C10" s="211">
        <v>0</v>
      </c>
      <c r="D10" s="211"/>
      <c r="E10" s="211">
        <f>Položky!G202</f>
        <v>0</v>
      </c>
      <c r="F10" s="211">
        <f>Položky!G204</f>
        <v>0</v>
      </c>
      <c r="G10" s="212"/>
    </row>
    <row r="11" spans="1:7">
      <c r="A11" s="209" t="s">
        <v>359</v>
      </c>
      <c r="B11" s="213" t="str">
        <f>Položky!C206</f>
        <v xml:space="preserve">Dohřev vzduchu pro šatny </v>
      </c>
      <c r="C11" s="211">
        <v>0</v>
      </c>
      <c r="D11" s="211"/>
      <c r="E11" s="211">
        <f>Položky!G212</f>
        <v>0</v>
      </c>
      <c r="F11" s="211">
        <f>Položky!G214</f>
        <v>0</v>
      </c>
      <c r="G11" s="212"/>
    </row>
    <row r="12" spans="1:7">
      <c r="A12" s="209" t="s">
        <v>87</v>
      </c>
      <c r="B12" s="213" t="str">
        <f>Položky!C216</f>
        <v>Větrání výdeje</v>
      </c>
      <c r="C12" s="211">
        <v>0</v>
      </c>
      <c r="D12" s="211">
        <f>SUM(Položky!G242:G244)</f>
        <v>0</v>
      </c>
      <c r="E12" s="211">
        <f>Položky!G240</f>
        <v>0</v>
      </c>
      <c r="F12" s="211">
        <f>Položky!G246</f>
        <v>0</v>
      </c>
      <c r="G12" s="212">
        <v>0</v>
      </c>
    </row>
    <row r="13" spans="1:7">
      <c r="A13" s="209" t="s">
        <v>249</v>
      </c>
      <c r="B13" s="213" t="str">
        <f>Položky!C248</f>
        <v>Větrání 1.NP</v>
      </c>
      <c r="C13" s="211">
        <v>0</v>
      </c>
      <c r="D13" s="211"/>
      <c r="E13" s="211">
        <f>Položky!G276</f>
        <v>0</v>
      </c>
      <c r="F13" s="211">
        <f>Položky!G278</f>
        <v>0</v>
      </c>
      <c r="G13" s="212">
        <v>0</v>
      </c>
    </row>
    <row r="14" spans="1:7">
      <c r="A14" s="209" t="s">
        <v>89</v>
      </c>
      <c r="B14" s="213" t="str">
        <f>Položky!C280</f>
        <v>Větrání m. chladících agregátů</v>
      </c>
      <c r="C14" s="211">
        <v>0</v>
      </c>
      <c r="D14" s="211">
        <f>SUM(Položky!G304)</f>
        <v>0</v>
      </c>
      <c r="E14" s="211">
        <f>SUM(Položky!G302)</f>
        <v>0</v>
      </c>
      <c r="F14" s="211">
        <f>SUM(Položky!G306)</f>
        <v>0</v>
      </c>
      <c r="G14" s="212">
        <v>0</v>
      </c>
    </row>
    <row r="15" spans="1:7">
      <c r="A15" s="209" t="s">
        <v>88</v>
      </c>
      <c r="B15" s="213" t="str">
        <f>Položky!C308</f>
        <v>Odvětrání radonu</v>
      </c>
      <c r="C15" s="211">
        <v>0</v>
      </c>
      <c r="D15" s="211"/>
      <c r="E15" s="211">
        <f>Položky!G318</f>
        <v>0</v>
      </c>
      <c r="F15" s="211">
        <f>Položky!G320</f>
        <v>0</v>
      </c>
      <c r="G15" s="212">
        <v>0</v>
      </c>
    </row>
    <row r="16" spans="1:7">
      <c r="A16" s="209" t="s">
        <v>92</v>
      </c>
      <c r="B16" s="213" t="str">
        <f>Položky!C322</f>
        <v>Demontáže</v>
      </c>
      <c r="C16" s="211">
        <v>0</v>
      </c>
      <c r="D16" s="211">
        <v>0</v>
      </c>
      <c r="E16" s="211"/>
      <c r="F16" s="211">
        <f>Položky!G340</f>
        <v>0</v>
      </c>
      <c r="G16" s="212">
        <v>0</v>
      </c>
    </row>
    <row r="17" spans="1:10">
      <c r="A17" s="209" t="s">
        <v>256</v>
      </c>
      <c r="B17" s="213" t="str">
        <f>Položky!C343</f>
        <v>Protipožární ucpávky</v>
      </c>
      <c r="C17" s="211">
        <v>0</v>
      </c>
      <c r="D17" s="211">
        <f>Položky!G352</f>
        <v>0</v>
      </c>
      <c r="E17" s="211">
        <v>0</v>
      </c>
      <c r="F17" s="211">
        <v>0</v>
      </c>
      <c r="G17" s="212">
        <v>0</v>
      </c>
    </row>
    <row r="18" spans="1:10">
      <c r="A18" s="209" t="s">
        <v>180</v>
      </c>
      <c r="B18" s="214" t="str">
        <f>Položky!C354</f>
        <v>Zkoušky a zaregulování</v>
      </c>
      <c r="C18" s="211">
        <v>0</v>
      </c>
      <c r="D18" s="211">
        <v>0</v>
      </c>
      <c r="E18" s="211">
        <v>0</v>
      </c>
      <c r="F18" s="211">
        <f>Položky!G411</f>
        <v>0</v>
      </c>
      <c r="G18" s="212">
        <v>0</v>
      </c>
    </row>
    <row r="19" spans="1:10">
      <c r="A19" s="209"/>
      <c r="B19" s="214"/>
      <c r="C19" s="211"/>
      <c r="D19" s="211"/>
      <c r="E19" s="211"/>
      <c r="F19" s="211"/>
      <c r="G19" s="212"/>
      <c r="J19" s="25"/>
    </row>
    <row r="20" spans="1:10">
      <c r="A20" s="209"/>
      <c r="B20" s="214"/>
      <c r="C20" s="211"/>
      <c r="D20" s="211"/>
      <c r="E20" s="211"/>
      <c r="F20" s="211"/>
      <c r="G20" s="212"/>
    </row>
    <row r="21" spans="1:10">
      <c r="A21" s="209"/>
      <c r="B21" s="214"/>
      <c r="C21" s="211"/>
      <c r="D21" s="211"/>
      <c r="E21" s="211"/>
      <c r="F21" s="211"/>
      <c r="G21" s="212"/>
    </row>
    <row r="22" spans="1:10">
      <c r="A22" s="209"/>
      <c r="B22" s="214"/>
      <c r="C22" s="211"/>
      <c r="D22" s="211"/>
      <c r="E22" s="211"/>
      <c r="F22" s="211"/>
      <c r="G22" s="212"/>
    </row>
    <row r="23" spans="1:10" ht="13.5" thickBot="1">
      <c r="A23" s="209"/>
      <c r="B23" s="213"/>
      <c r="C23" s="211"/>
      <c r="D23" s="211"/>
      <c r="E23" s="211"/>
      <c r="F23" s="211"/>
      <c r="G23" s="212"/>
    </row>
    <row r="24" spans="1:10" s="65" customFormat="1" ht="13.5" thickBot="1">
      <c r="A24" s="239"/>
      <c r="B24" s="239" t="s">
        <v>68</v>
      </c>
      <c r="C24" s="240">
        <f>SUM(C7:C23)</f>
        <v>0</v>
      </c>
      <c r="D24" s="240">
        <f>SUM(D7:D23)</f>
        <v>0</v>
      </c>
      <c r="E24" s="240">
        <f>SUM(E7:E23)</f>
        <v>0</v>
      </c>
      <c r="F24" s="240">
        <f>SUM(F7:F23)</f>
        <v>0</v>
      </c>
      <c r="G24" s="241">
        <f>SUM(G7:G23)</f>
        <v>0</v>
      </c>
      <c r="I24" s="72"/>
    </row>
    <row r="26" spans="1:10">
      <c r="D26" s="66"/>
      <c r="E26" s="67"/>
      <c r="F26" s="67"/>
      <c r="G26" s="68"/>
    </row>
    <row r="27" spans="1:10">
      <c r="D27" s="66"/>
      <c r="E27" s="67"/>
      <c r="F27" s="67"/>
      <c r="G27" s="68"/>
    </row>
    <row r="28" spans="1:10">
      <c r="D28" s="66"/>
      <c r="E28" s="67"/>
      <c r="F28" s="67"/>
      <c r="G28" s="68"/>
    </row>
    <row r="29" spans="1:10">
      <c r="D29" s="66"/>
      <c r="E29" s="67"/>
      <c r="F29" s="67"/>
      <c r="G29" s="68"/>
    </row>
    <row r="30" spans="1:10">
      <c r="D30" s="66"/>
      <c r="E30" s="67"/>
      <c r="F30" s="67"/>
      <c r="G30" s="68"/>
    </row>
    <row r="31" spans="1:10">
      <c r="D31" s="66"/>
      <c r="E31" s="67"/>
      <c r="F31" s="67"/>
      <c r="G31" s="68"/>
    </row>
    <row r="32" spans="1:10">
      <c r="D32" s="66"/>
      <c r="E32" s="67"/>
      <c r="F32" s="67"/>
      <c r="G32" s="68"/>
    </row>
    <row r="33" spans="4:7">
      <c r="D33" s="66"/>
      <c r="E33" s="67"/>
      <c r="F33" s="67"/>
      <c r="G33" s="68"/>
    </row>
    <row r="34" spans="4:7">
      <c r="D34" s="66"/>
      <c r="E34" s="67"/>
      <c r="F34" s="67"/>
      <c r="G34" s="68"/>
    </row>
    <row r="35" spans="4:7">
      <c r="D35" s="66"/>
      <c r="E35" s="67"/>
      <c r="F35" s="67"/>
      <c r="G35" s="68"/>
    </row>
    <row r="36" spans="4:7">
      <c r="D36" s="66"/>
      <c r="E36" s="67"/>
      <c r="F36" s="67"/>
      <c r="G36" s="68"/>
    </row>
    <row r="37" spans="4:7">
      <c r="D37" s="66"/>
      <c r="E37" s="67"/>
      <c r="F37" s="67"/>
      <c r="G37" s="68"/>
    </row>
    <row r="38" spans="4:7">
      <c r="D38" s="66"/>
      <c r="E38" s="67"/>
      <c r="F38" s="67"/>
      <c r="G38" s="68"/>
    </row>
    <row r="39" spans="4:7">
      <c r="D39" s="66"/>
      <c r="E39" s="67"/>
      <c r="F39" s="67"/>
      <c r="G39" s="68"/>
    </row>
    <row r="40" spans="4:7">
      <c r="D40" s="66"/>
      <c r="E40" s="67"/>
      <c r="F40" s="67"/>
      <c r="G40" s="68"/>
    </row>
    <row r="41" spans="4:7">
      <c r="D41" s="66"/>
      <c r="E41" s="67"/>
      <c r="F41" s="67"/>
      <c r="G41" s="68"/>
    </row>
    <row r="42" spans="4:7">
      <c r="D42" s="66"/>
      <c r="E42" s="67"/>
      <c r="F42" s="67"/>
      <c r="G42" s="68"/>
    </row>
    <row r="43" spans="4:7">
      <c r="D43" s="66"/>
      <c r="E43" s="67"/>
      <c r="F43" s="67"/>
      <c r="G43" s="68"/>
    </row>
    <row r="44" spans="4:7">
      <c r="D44" s="66"/>
      <c r="E44" s="67"/>
      <c r="F44" s="67"/>
      <c r="G44" s="68"/>
    </row>
    <row r="45" spans="4:7">
      <c r="D45" s="66"/>
      <c r="E45" s="67"/>
      <c r="F45" s="67"/>
      <c r="G45" s="68"/>
    </row>
    <row r="46" spans="4:7">
      <c r="D46" s="66"/>
      <c r="E46" s="67"/>
      <c r="F46" s="67"/>
      <c r="G46" s="68"/>
    </row>
    <row r="47" spans="4:7">
      <c r="D47" s="66"/>
      <c r="E47" s="67"/>
      <c r="F47" s="67"/>
      <c r="G47" s="68"/>
    </row>
    <row r="48" spans="4:7">
      <c r="D48" s="66"/>
      <c r="E48" s="67"/>
      <c r="F48" s="67"/>
      <c r="G48" s="68"/>
    </row>
  </sheetData>
  <mergeCells count="1">
    <mergeCell ref="E2:G2"/>
  </mergeCells>
  <phoneticPr fontId="18" type="noConversion"/>
  <pageMargins left="0.39370078740157483" right="0.39370078740157483" top="0.98425196850393704" bottom="0.98425196850393704" header="0.51181102362204722" footer="0.51181102362204722"/>
  <pageSetup paperSize="9" firstPageNumber="3" orientation="portrait" useFirstPageNumber="1" horizontalDpi="300" verticalDpi="300" r:id="rId1"/>
  <headerFooter alignWithMargins="0">
    <oddHeader>&amp;L&amp;P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/>
  <dimension ref="A1:Q445"/>
  <sheetViews>
    <sheetView showZeros="0" tabSelected="1" view="pageBreakPreview" topLeftCell="A318" zoomScaleSheetLayoutView="100" workbookViewId="0">
      <selection activeCell="F339" sqref="F339"/>
    </sheetView>
  </sheetViews>
  <sheetFormatPr defaultRowHeight="12.75"/>
  <cols>
    <col min="1" max="1" width="4.28515625" style="79" customWidth="1"/>
    <col min="2" max="2" width="6.85546875" style="75" customWidth="1"/>
    <col min="3" max="3" width="50.5703125" style="77" customWidth="1"/>
    <col min="4" max="4" width="4.28515625" style="183" customWidth="1"/>
    <col min="5" max="5" width="4.7109375" style="157" customWidth="1"/>
    <col min="6" max="6" width="9.85546875" style="184" customWidth="1"/>
    <col min="7" max="7" width="10.85546875" style="159" customWidth="1"/>
    <col min="8" max="8" width="9.42578125" style="157" customWidth="1"/>
    <col min="9" max="9" width="11.7109375" style="159" bestFit="1" customWidth="1"/>
    <col min="10" max="16384" width="9.140625" style="76"/>
  </cols>
  <sheetData>
    <row r="1" spans="1:9" s="74" customFormat="1">
      <c r="B1" s="308" t="s">
        <v>409</v>
      </c>
      <c r="C1" s="308"/>
      <c r="D1" s="308"/>
      <c r="E1" s="308"/>
      <c r="F1" s="308"/>
      <c r="G1" s="308"/>
      <c r="H1" s="286"/>
      <c r="I1" s="194"/>
    </row>
    <row r="2" spans="1:9" s="74" customFormat="1" ht="13.5" thickBot="1">
      <c r="B2" s="124"/>
      <c r="C2" s="73"/>
      <c r="D2" s="151"/>
      <c r="E2" s="152"/>
      <c r="F2" s="153"/>
      <c r="G2" s="151"/>
      <c r="H2" s="286"/>
      <c r="I2" s="194"/>
    </row>
    <row r="3" spans="1:9" s="74" customFormat="1" ht="13.5" thickTop="1">
      <c r="A3" s="131"/>
      <c r="B3" s="311" t="s">
        <v>264</v>
      </c>
      <c r="C3" s="312"/>
      <c r="D3" s="312"/>
      <c r="E3" s="313"/>
      <c r="F3" s="154" t="s">
        <v>20</v>
      </c>
      <c r="G3" s="155"/>
      <c r="H3" s="286"/>
      <c r="I3" s="194"/>
    </row>
    <row r="4" spans="1:9" s="74" customFormat="1" ht="13.5" thickBot="1">
      <c r="A4" s="132"/>
      <c r="B4" s="305" t="s">
        <v>263</v>
      </c>
      <c r="C4" s="306"/>
      <c r="D4" s="306"/>
      <c r="E4" s="307"/>
      <c r="F4" s="309" t="s">
        <v>408</v>
      </c>
      <c r="G4" s="310"/>
      <c r="H4" s="286"/>
      <c r="I4" s="194"/>
    </row>
    <row r="5" spans="1:9" ht="13.5" thickTop="1">
      <c r="C5" s="69"/>
      <c r="D5" s="156"/>
      <c r="F5" s="158"/>
    </row>
    <row r="6" spans="1:9" s="70" customFormat="1">
      <c r="A6" s="133"/>
      <c r="B6" s="134" t="s">
        <v>86</v>
      </c>
      <c r="C6" s="135" t="s">
        <v>74</v>
      </c>
      <c r="D6" s="135" t="s">
        <v>71</v>
      </c>
      <c r="E6" s="160" t="s">
        <v>85</v>
      </c>
      <c r="F6" s="161" t="s">
        <v>72</v>
      </c>
      <c r="G6" s="162" t="s">
        <v>73</v>
      </c>
      <c r="H6" s="287"/>
      <c r="I6" s="195"/>
    </row>
    <row r="7" spans="1:9" s="70" customFormat="1">
      <c r="A7" s="199"/>
      <c r="B7" s="200"/>
      <c r="C7" s="199"/>
      <c r="D7" s="199"/>
      <c r="E7" s="201"/>
      <c r="F7" s="202"/>
      <c r="G7" s="202"/>
      <c r="H7" s="287"/>
      <c r="I7" s="195"/>
    </row>
    <row r="8" spans="1:9" s="79" customFormat="1">
      <c r="A8" s="123"/>
      <c r="B8" s="222" t="s">
        <v>240</v>
      </c>
      <c r="C8" s="223" t="s">
        <v>267</v>
      </c>
      <c r="D8" s="224"/>
      <c r="E8" s="225"/>
      <c r="F8" s="226"/>
      <c r="G8" s="226"/>
      <c r="H8" s="180"/>
      <c r="I8" s="130"/>
    </row>
    <row r="9" spans="1:9" s="79" customFormat="1">
      <c r="A9" s="123"/>
      <c r="B9" s="109"/>
      <c r="C9" s="203"/>
      <c r="D9" s="106"/>
      <c r="E9" s="107"/>
      <c r="F9" s="108"/>
      <c r="G9" s="108"/>
      <c r="H9" s="180"/>
      <c r="I9" s="130"/>
    </row>
    <row r="10" spans="1:9" s="79" customFormat="1">
      <c r="A10" s="123"/>
      <c r="B10" s="97" t="s">
        <v>239</v>
      </c>
      <c r="C10" s="148" t="s">
        <v>403</v>
      </c>
      <c r="D10" s="106" t="s">
        <v>147</v>
      </c>
      <c r="E10" s="145">
        <v>1</v>
      </c>
      <c r="F10" s="108">
        <v>0</v>
      </c>
      <c r="G10" s="108">
        <f>PRODUCT(D10:F10)</f>
        <v>0</v>
      </c>
      <c r="H10" s="180"/>
      <c r="I10" s="130"/>
    </row>
    <row r="11" spans="1:9" s="79" customFormat="1" ht="51">
      <c r="A11" s="123"/>
      <c r="B11" s="219"/>
      <c r="C11" s="148" t="s">
        <v>197</v>
      </c>
      <c r="D11" s="147" t="s">
        <v>151</v>
      </c>
      <c r="E11" s="261">
        <v>0.5</v>
      </c>
      <c r="F11" s="102">
        <v>0</v>
      </c>
      <c r="G11" s="102">
        <f>PRODUCT(D11:F11)</f>
        <v>0</v>
      </c>
      <c r="H11" s="180"/>
      <c r="I11" s="130"/>
    </row>
    <row r="12" spans="1:9" s="79" customFormat="1">
      <c r="A12" s="123"/>
      <c r="B12" s="219"/>
      <c r="C12" s="98"/>
      <c r="D12" s="106"/>
      <c r="E12" s="145"/>
      <c r="F12" s="108">
        <v>0</v>
      </c>
      <c r="G12" s="108"/>
      <c r="H12" s="180"/>
      <c r="I12" s="130"/>
    </row>
    <row r="13" spans="1:9" s="79" customFormat="1" ht="76.5">
      <c r="A13" s="123"/>
      <c r="B13" s="97" t="s">
        <v>178</v>
      </c>
      <c r="C13" s="100" t="s">
        <v>268</v>
      </c>
      <c r="D13" s="147" t="s">
        <v>147</v>
      </c>
      <c r="E13" s="144">
        <v>4</v>
      </c>
      <c r="F13" s="102">
        <v>0</v>
      </c>
      <c r="G13" s="102">
        <f>PRODUCT(D13:F13)</f>
        <v>0</v>
      </c>
      <c r="H13" s="180"/>
      <c r="I13" s="130"/>
    </row>
    <row r="14" spans="1:9" s="79" customFormat="1">
      <c r="A14" s="123"/>
      <c r="B14" s="163"/>
      <c r="C14" s="136"/>
      <c r="D14" s="103"/>
      <c r="E14" s="103"/>
      <c r="F14" s="103">
        <v>0</v>
      </c>
      <c r="G14" s="103"/>
      <c r="H14" s="180"/>
      <c r="I14" s="130"/>
    </row>
    <row r="15" spans="1:9" s="79" customFormat="1" ht="76.5">
      <c r="A15" s="123"/>
      <c r="B15" s="97" t="s">
        <v>179</v>
      </c>
      <c r="C15" s="100" t="s">
        <v>334</v>
      </c>
      <c r="D15" s="147" t="s">
        <v>147</v>
      </c>
      <c r="E15" s="144">
        <v>4</v>
      </c>
      <c r="F15" s="102">
        <v>0</v>
      </c>
      <c r="G15" s="102">
        <f>PRODUCT(D15:F15)</f>
        <v>0</v>
      </c>
      <c r="H15" s="180"/>
      <c r="I15" s="130"/>
    </row>
    <row r="16" spans="1:9" s="79" customFormat="1">
      <c r="A16" s="123"/>
      <c r="B16" s="97"/>
      <c r="C16" s="100"/>
      <c r="D16" s="147"/>
      <c r="E16" s="144"/>
      <c r="F16" s="102">
        <v>0</v>
      </c>
      <c r="G16" s="102"/>
      <c r="H16" s="180"/>
      <c r="I16" s="130"/>
    </row>
    <row r="17" spans="1:9" s="79" customFormat="1" ht="76.5">
      <c r="A17" s="123"/>
      <c r="B17" s="97" t="s">
        <v>196</v>
      </c>
      <c r="C17" s="100" t="s">
        <v>335</v>
      </c>
      <c r="D17" s="147" t="s">
        <v>147</v>
      </c>
      <c r="E17" s="144">
        <v>4</v>
      </c>
      <c r="F17" s="102">
        <v>0</v>
      </c>
      <c r="G17" s="102">
        <f>PRODUCT(D17:F17)</f>
        <v>0</v>
      </c>
      <c r="H17" s="180"/>
      <c r="I17" s="130"/>
    </row>
    <row r="18" spans="1:9" s="79" customFormat="1">
      <c r="A18" s="123"/>
      <c r="B18" s="97"/>
      <c r="C18" s="100"/>
      <c r="D18" s="147"/>
      <c r="E18" s="144"/>
      <c r="F18" s="102">
        <v>0</v>
      </c>
      <c r="G18" s="102"/>
      <c r="H18" s="180"/>
      <c r="I18" s="130"/>
    </row>
    <row r="19" spans="1:9" s="79" customFormat="1" ht="76.5">
      <c r="A19" s="123"/>
      <c r="B19" s="97" t="s">
        <v>207</v>
      </c>
      <c r="C19" s="100" t="s">
        <v>336</v>
      </c>
      <c r="D19" s="147" t="s">
        <v>147</v>
      </c>
      <c r="E19" s="144">
        <v>18</v>
      </c>
      <c r="F19" s="102">
        <v>0</v>
      </c>
      <c r="G19" s="102">
        <f>PRODUCT(D19:F19)</f>
        <v>0</v>
      </c>
      <c r="H19" s="180"/>
      <c r="I19" s="130"/>
    </row>
    <row r="20" spans="1:9" s="79" customFormat="1">
      <c r="A20" s="123"/>
      <c r="B20" s="97"/>
      <c r="C20" s="100"/>
      <c r="D20" s="147"/>
      <c r="E20" s="144"/>
      <c r="F20" s="102">
        <v>0</v>
      </c>
      <c r="G20" s="102"/>
      <c r="H20" s="180"/>
      <c r="I20" s="130"/>
    </row>
    <row r="21" spans="1:9" s="79" customFormat="1" ht="38.25">
      <c r="A21" s="123"/>
      <c r="B21" s="97" t="s">
        <v>208</v>
      </c>
      <c r="C21" s="100" t="s">
        <v>269</v>
      </c>
      <c r="D21" s="147" t="s">
        <v>147</v>
      </c>
      <c r="E21" s="144">
        <v>2</v>
      </c>
      <c r="F21" s="112">
        <v>0</v>
      </c>
      <c r="G21" s="112">
        <f>PRODUCT(D21:F21)</f>
        <v>0</v>
      </c>
      <c r="H21" s="180"/>
      <c r="I21" s="130"/>
    </row>
    <row r="22" spans="1:9" s="79" customFormat="1">
      <c r="A22" s="123"/>
      <c r="B22" s="97"/>
      <c r="C22" s="100"/>
      <c r="D22" s="147"/>
      <c r="E22" s="144"/>
      <c r="F22" s="102">
        <v>0</v>
      </c>
      <c r="G22" s="102"/>
      <c r="H22" s="180"/>
      <c r="I22" s="130"/>
    </row>
    <row r="23" spans="1:9" s="79" customFormat="1" ht="38.25">
      <c r="A23" s="123"/>
      <c r="B23" s="97" t="s">
        <v>209</v>
      </c>
      <c r="C23" s="242" t="s">
        <v>333</v>
      </c>
      <c r="D23" s="115" t="s">
        <v>147</v>
      </c>
      <c r="E23" s="113">
        <v>1</v>
      </c>
      <c r="F23" s="189">
        <v>0</v>
      </c>
      <c r="G23" s="189">
        <f>PRODUCT(E23:F23)</f>
        <v>0</v>
      </c>
      <c r="H23" s="180"/>
      <c r="I23" s="130"/>
    </row>
    <row r="24" spans="1:9" s="79" customFormat="1">
      <c r="A24" s="123"/>
      <c r="B24" s="97"/>
      <c r="C24" s="100"/>
      <c r="D24" s="147"/>
      <c r="E24" s="144"/>
      <c r="F24" s="102">
        <v>0</v>
      </c>
      <c r="G24" s="102"/>
      <c r="H24" s="180"/>
      <c r="I24" s="130"/>
    </row>
    <row r="25" spans="1:9" s="79" customFormat="1">
      <c r="A25" s="123"/>
      <c r="B25" s="97" t="s">
        <v>210</v>
      </c>
      <c r="C25" s="100" t="s">
        <v>273</v>
      </c>
      <c r="D25" s="147" t="s">
        <v>147</v>
      </c>
      <c r="E25" s="103">
        <v>1</v>
      </c>
      <c r="F25" s="102">
        <v>0</v>
      </c>
      <c r="G25" s="102">
        <f>PRODUCT(D25:F25)</f>
        <v>0</v>
      </c>
      <c r="H25" s="180"/>
      <c r="I25" s="130"/>
    </row>
    <row r="26" spans="1:9" s="79" customFormat="1">
      <c r="A26" s="123"/>
      <c r="B26" s="97"/>
      <c r="C26" s="111"/>
      <c r="D26" s="111"/>
      <c r="E26" s="111"/>
      <c r="F26" s="111">
        <v>0</v>
      </c>
      <c r="G26" s="111"/>
      <c r="H26" s="180"/>
      <c r="I26" s="130"/>
    </row>
    <row r="27" spans="1:9" s="79" customFormat="1">
      <c r="A27" s="123"/>
      <c r="B27" s="97" t="s">
        <v>211</v>
      </c>
      <c r="C27" s="100" t="s">
        <v>241</v>
      </c>
      <c r="D27" s="147" t="s">
        <v>147</v>
      </c>
      <c r="E27" s="103">
        <v>10</v>
      </c>
      <c r="F27" s="102">
        <v>0</v>
      </c>
      <c r="G27" s="102">
        <f>PRODUCT(D27:F27)</f>
        <v>0</v>
      </c>
      <c r="H27" s="180"/>
      <c r="I27" s="130"/>
    </row>
    <row r="28" spans="1:9" s="79" customFormat="1">
      <c r="A28" s="123"/>
      <c r="B28" s="97"/>
      <c r="C28" s="111"/>
      <c r="D28" s="111"/>
      <c r="E28" s="111"/>
      <c r="F28" s="111">
        <v>0</v>
      </c>
      <c r="G28" s="111"/>
      <c r="H28" s="180"/>
      <c r="I28" s="130"/>
    </row>
    <row r="29" spans="1:9" s="79" customFormat="1">
      <c r="A29" s="123"/>
      <c r="B29" s="97" t="s">
        <v>212</v>
      </c>
      <c r="C29" s="100" t="s">
        <v>399</v>
      </c>
      <c r="D29" s="147" t="s">
        <v>147</v>
      </c>
      <c r="E29" s="103">
        <v>1</v>
      </c>
      <c r="F29" s="102">
        <v>0</v>
      </c>
      <c r="G29" s="102">
        <f>PRODUCT(D29:F29)</f>
        <v>0</v>
      </c>
      <c r="H29" s="180"/>
      <c r="I29" s="130"/>
    </row>
    <row r="30" spans="1:9" s="79" customFormat="1">
      <c r="A30" s="123"/>
      <c r="B30" s="97"/>
      <c r="C30" s="100"/>
      <c r="D30" s="147"/>
      <c r="E30" s="103"/>
      <c r="F30" s="102">
        <v>0</v>
      </c>
      <c r="G30" s="102"/>
      <c r="H30" s="180"/>
      <c r="I30" s="130"/>
    </row>
    <row r="31" spans="1:9" s="79" customFormat="1">
      <c r="A31" s="123"/>
      <c r="B31" s="97" t="s">
        <v>400</v>
      </c>
      <c r="C31" s="100" t="s">
        <v>272</v>
      </c>
      <c r="D31" s="147" t="s">
        <v>147</v>
      </c>
      <c r="E31" s="103">
        <v>1</v>
      </c>
      <c r="F31" s="102">
        <v>0</v>
      </c>
      <c r="G31" s="102">
        <f>PRODUCT(D31:F31)</f>
        <v>0</v>
      </c>
      <c r="H31" s="180"/>
      <c r="I31" s="130"/>
    </row>
    <row r="32" spans="1:9" s="79" customFormat="1">
      <c r="A32" s="123"/>
      <c r="B32" s="97"/>
      <c r="C32" s="111"/>
      <c r="D32" s="111"/>
      <c r="E32" s="111"/>
      <c r="F32" s="111">
        <v>0</v>
      </c>
      <c r="G32" s="111"/>
      <c r="H32" s="180"/>
      <c r="I32" s="130"/>
    </row>
    <row r="33" spans="1:9" s="79" customFormat="1">
      <c r="A33" s="123"/>
      <c r="B33" s="97" t="s">
        <v>213</v>
      </c>
      <c r="C33" s="100" t="s">
        <v>271</v>
      </c>
      <c r="D33" s="147" t="s">
        <v>147</v>
      </c>
      <c r="E33" s="103">
        <v>1</v>
      </c>
      <c r="F33" s="102">
        <v>0</v>
      </c>
      <c r="G33" s="102">
        <f>PRODUCT(D33:F33)</f>
        <v>0</v>
      </c>
      <c r="H33" s="180"/>
      <c r="I33" s="130"/>
    </row>
    <row r="34" spans="1:9" s="79" customFormat="1">
      <c r="A34" s="123"/>
      <c r="B34" s="97"/>
      <c r="C34" s="218"/>
      <c r="D34" s="218"/>
      <c r="E34" s="218"/>
      <c r="F34" s="218">
        <v>0</v>
      </c>
      <c r="G34" s="243"/>
      <c r="H34" s="180"/>
      <c r="I34" s="130"/>
    </row>
    <row r="35" spans="1:9" s="79" customFormat="1" ht="51">
      <c r="A35" s="123"/>
      <c r="B35" s="97" t="s">
        <v>214</v>
      </c>
      <c r="C35" s="110" t="s">
        <v>274</v>
      </c>
      <c r="D35" s="147" t="s">
        <v>147</v>
      </c>
      <c r="E35" s="103">
        <v>2</v>
      </c>
      <c r="F35" s="102">
        <v>0</v>
      </c>
      <c r="G35" s="102">
        <f>PRODUCT(D35:F35)</f>
        <v>0</v>
      </c>
      <c r="H35" s="180"/>
      <c r="I35" s="130"/>
    </row>
    <row r="36" spans="1:9" s="79" customFormat="1">
      <c r="A36" s="123"/>
      <c r="B36" s="97"/>
      <c r="C36" s="111"/>
      <c r="D36" s="111"/>
      <c r="E36" s="111"/>
      <c r="F36" s="111">
        <v>0</v>
      </c>
      <c r="G36" s="111"/>
      <c r="H36" s="180"/>
      <c r="I36" s="130"/>
    </row>
    <row r="37" spans="1:9" s="79" customFormat="1">
      <c r="A37" s="123"/>
      <c r="B37" s="97" t="s">
        <v>262</v>
      </c>
      <c r="C37" s="100" t="s">
        <v>276</v>
      </c>
      <c r="D37" s="147" t="s">
        <v>147</v>
      </c>
      <c r="E37" s="103">
        <v>2</v>
      </c>
      <c r="F37" s="102">
        <v>0</v>
      </c>
      <c r="G37" s="102">
        <f>PRODUCT(D37:F37)</f>
        <v>0</v>
      </c>
      <c r="H37" s="180"/>
      <c r="I37" s="130"/>
    </row>
    <row r="38" spans="1:9" s="79" customFormat="1">
      <c r="A38" s="123"/>
      <c r="B38" s="97"/>
      <c r="C38" s="143"/>
      <c r="D38" s="147"/>
      <c r="E38" s="104"/>
      <c r="F38" s="102">
        <v>0</v>
      </c>
      <c r="G38" s="102"/>
      <c r="H38" s="180"/>
      <c r="I38" s="130"/>
    </row>
    <row r="39" spans="1:9" s="79" customFormat="1">
      <c r="A39" s="123"/>
      <c r="B39" s="187" t="s">
        <v>275</v>
      </c>
      <c r="C39" s="100" t="s">
        <v>277</v>
      </c>
      <c r="D39" s="147" t="s">
        <v>147</v>
      </c>
      <c r="E39" s="103">
        <v>1</v>
      </c>
      <c r="F39" s="102">
        <v>0</v>
      </c>
      <c r="G39" s="102">
        <f>PRODUCT(D39:F39)</f>
        <v>0</v>
      </c>
      <c r="H39" s="180"/>
      <c r="I39" s="130"/>
    </row>
    <row r="40" spans="1:9" s="79" customFormat="1">
      <c r="A40" s="123"/>
      <c r="B40" s="97"/>
      <c r="C40" s="111"/>
      <c r="D40" s="111"/>
      <c r="E40" s="111"/>
      <c r="F40" s="111">
        <v>0</v>
      </c>
      <c r="G40" s="111"/>
      <c r="H40" s="180"/>
      <c r="I40" s="130"/>
    </row>
    <row r="41" spans="1:9" s="79" customFormat="1" ht="25.5">
      <c r="A41" s="123"/>
      <c r="B41" s="97" t="s">
        <v>278</v>
      </c>
      <c r="C41" s="100" t="s">
        <v>279</v>
      </c>
      <c r="D41" s="147" t="s">
        <v>147</v>
      </c>
      <c r="E41" s="164">
        <v>1</v>
      </c>
      <c r="F41" s="102">
        <v>0</v>
      </c>
      <c r="G41" s="102">
        <f>PRODUCT(D41:F41)</f>
        <v>0</v>
      </c>
      <c r="H41" s="180"/>
      <c r="I41" s="130"/>
    </row>
    <row r="42" spans="1:9" s="79" customFormat="1">
      <c r="A42" s="123"/>
      <c r="B42" s="97"/>
      <c r="C42" s="111"/>
      <c r="D42" s="111"/>
      <c r="E42" s="111"/>
      <c r="F42" s="111">
        <v>0</v>
      </c>
      <c r="G42" s="111"/>
      <c r="H42" s="180"/>
      <c r="I42" s="130"/>
    </row>
    <row r="43" spans="1:9" s="78" customFormat="1">
      <c r="A43" s="123"/>
      <c r="B43" s="187" t="s">
        <v>215</v>
      </c>
      <c r="C43" s="100" t="s">
        <v>280</v>
      </c>
      <c r="D43" s="149"/>
      <c r="E43" s="103"/>
      <c r="F43" s="150">
        <v>0</v>
      </c>
      <c r="G43" s="102"/>
      <c r="H43" s="177"/>
      <c r="I43" s="130"/>
    </row>
    <row r="44" spans="1:9" s="78" customFormat="1">
      <c r="A44" s="123"/>
      <c r="B44" s="187"/>
      <c r="C44" s="100"/>
      <c r="D44" s="149"/>
      <c r="E44" s="103"/>
      <c r="F44" s="150">
        <v>0</v>
      </c>
      <c r="G44" s="102"/>
      <c r="H44" s="177"/>
      <c r="I44" s="130"/>
    </row>
    <row r="45" spans="1:9" s="78" customFormat="1" ht="25.5">
      <c r="A45" s="123"/>
      <c r="B45" s="187" t="s">
        <v>216</v>
      </c>
      <c r="C45" s="100" t="s">
        <v>0</v>
      </c>
      <c r="D45" s="149" t="s">
        <v>150</v>
      </c>
      <c r="E45" s="103">
        <v>5</v>
      </c>
      <c r="F45" s="150">
        <v>0</v>
      </c>
      <c r="G45" s="102">
        <f>PRODUCT(D45:F45)</f>
        <v>0</v>
      </c>
      <c r="H45" s="177"/>
      <c r="I45" s="130"/>
    </row>
    <row r="46" spans="1:9" s="78" customFormat="1">
      <c r="A46" s="123"/>
      <c r="B46" s="187"/>
      <c r="C46" s="143"/>
      <c r="D46" s="147"/>
      <c r="E46" s="104"/>
      <c r="F46" s="102">
        <v>0</v>
      </c>
      <c r="G46" s="102"/>
      <c r="H46" s="177"/>
      <c r="I46" s="130"/>
    </row>
    <row r="47" spans="1:9" s="78" customFormat="1" ht="25.5">
      <c r="A47" s="123"/>
      <c r="B47" s="187" t="s">
        <v>217</v>
      </c>
      <c r="C47" s="100" t="s">
        <v>1</v>
      </c>
      <c r="D47" s="149" t="s">
        <v>150</v>
      </c>
      <c r="E47" s="103">
        <v>3</v>
      </c>
      <c r="F47" s="150">
        <v>0</v>
      </c>
      <c r="G47" s="102">
        <f>PRODUCT(D47:F47)</f>
        <v>0</v>
      </c>
      <c r="H47" s="177"/>
      <c r="I47" s="130"/>
    </row>
    <row r="48" spans="1:9" s="78" customFormat="1">
      <c r="A48" s="123"/>
      <c r="B48" s="187"/>
      <c r="C48" s="100"/>
      <c r="D48" s="149"/>
      <c r="E48" s="103"/>
      <c r="F48" s="150">
        <v>0</v>
      </c>
      <c r="G48" s="102"/>
      <c r="H48" s="177"/>
      <c r="I48" s="130"/>
    </row>
    <row r="49" spans="1:9" s="78" customFormat="1" ht="25.5">
      <c r="A49" s="123"/>
      <c r="B49" s="187" t="s">
        <v>218</v>
      </c>
      <c r="C49" s="100" t="s">
        <v>11</v>
      </c>
      <c r="D49" s="149" t="s">
        <v>150</v>
      </c>
      <c r="E49" s="103">
        <v>12</v>
      </c>
      <c r="F49" s="150">
        <v>0</v>
      </c>
      <c r="G49" s="102">
        <f>PRODUCT(D49:F49)</f>
        <v>0</v>
      </c>
      <c r="H49" s="177"/>
      <c r="I49" s="130"/>
    </row>
    <row r="50" spans="1:9" s="78" customFormat="1">
      <c r="A50" s="123"/>
      <c r="B50" s="187"/>
      <c r="C50" s="143"/>
      <c r="D50" s="147"/>
      <c r="E50" s="104"/>
      <c r="F50" s="102">
        <v>0</v>
      </c>
      <c r="G50" s="102"/>
      <c r="H50" s="177"/>
      <c r="I50" s="130"/>
    </row>
    <row r="51" spans="1:9" s="78" customFormat="1" ht="25.5">
      <c r="A51" s="123"/>
      <c r="B51" s="187" t="s">
        <v>219</v>
      </c>
      <c r="C51" s="100" t="s">
        <v>2</v>
      </c>
      <c r="D51" s="149" t="s">
        <v>150</v>
      </c>
      <c r="E51" s="103">
        <v>14</v>
      </c>
      <c r="F51" s="150">
        <v>0</v>
      </c>
      <c r="G51" s="102">
        <f>PRODUCT(D51:F51)</f>
        <v>0</v>
      </c>
      <c r="H51" s="177"/>
      <c r="I51" s="130"/>
    </row>
    <row r="52" spans="1:9" s="78" customFormat="1">
      <c r="A52" s="123"/>
      <c r="B52" s="187"/>
      <c r="C52" s="100"/>
      <c r="D52" s="149"/>
      <c r="E52" s="103"/>
      <c r="F52" s="150">
        <v>0</v>
      </c>
      <c r="G52" s="102"/>
      <c r="H52" s="177"/>
      <c r="I52" s="130"/>
    </row>
    <row r="53" spans="1:9" s="78" customFormat="1" ht="25.5">
      <c r="A53" s="123"/>
      <c r="B53" s="187" t="s">
        <v>281</v>
      </c>
      <c r="C53" s="100" t="s">
        <v>329</v>
      </c>
      <c r="D53" s="149" t="s">
        <v>150</v>
      </c>
      <c r="E53" s="185">
        <v>10</v>
      </c>
      <c r="F53" s="150">
        <v>0</v>
      </c>
      <c r="G53" s="102">
        <f>PRODUCT(D53:F53)</f>
        <v>0</v>
      </c>
      <c r="H53" s="177"/>
      <c r="I53" s="130"/>
    </row>
    <row r="54" spans="1:9" s="78" customFormat="1">
      <c r="A54" s="123"/>
      <c r="B54" s="187"/>
      <c r="C54" s="100"/>
      <c r="D54" s="149"/>
      <c r="E54" s="103"/>
      <c r="F54" s="150">
        <v>0</v>
      </c>
      <c r="G54" s="102"/>
      <c r="H54" s="177"/>
      <c r="I54" s="130"/>
    </row>
    <row r="55" spans="1:9" s="78" customFormat="1">
      <c r="A55" s="123"/>
      <c r="B55" s="187" t="s">
        <v>282</v>
      </c>
      <c r="C55" s="100" t="s">
        <v>283</v>
      </c>
      <c r="D55" s="221" t="s">
        <v>147</v>
      </c>
      <c r="E55" s="102">
        <v>2</v>
      </c>
      <c r="F55" s="102">
        <v>0</v>
      </c>
      <c r="G55" s="102">
        <f>PRODUCT(D55:F55)</f>
        <v>0</v>
      </c>
      <c r="H55" s="177"/>
      <c r="I55" s="130"/>
    </row>
    <row r="56" spans="1:9" s="78" customFormat="1">
      <c r="A56" s="123"/>
      <c r="B56" s="187"/>
      <c r="C56" s="100"/>
      <c r="D56" s="149"/>
      <c r="E56" s="103"/>
      <c r="F56" s="150">
        <v>0</v>
      </c>
      <c r="G56" s="102"/>
      <c r="H56" s="177"/>
      <c r="I56" s="130"/>
    </row>
    <row r="57" spans="1:9" s="78" customFormat="1">
      <c r="A57" s="123"/>
      <c r="B57" s="187" t="s">
        <v>286</v>
      </c>
      <c r="C57" s="100" t="s">
        <v>284</v>
      </c>
      <c r="D57" s="221" t="s">
        <v>147</v>
      </c>
      <c r="E57" s="102">
        <v>1</v>
      </c>
      <c r="F57" s="102">
        <v>0</v>
      </c>
      <c r="G57" s="102">
        <f>PRODUCT(D57:F57)</f>
        <v>0</v>
      </c>
      <c r="H57" s="177"/>
      <c r="I57" s="130"/>
    </row>
    <row r="58" spans="1:9" s="78" customFormat="1">
      <c r="A58" s="123"/>
      <c r="B58" s="187"/>
      <c r="C58" s="100"/>
      <c r="D58" s="149"/>
      <c r="E58" s="103"/>
      <c r="F58" s="150">
        <v>0</v>
      </c>
      <c r="G58" s="102"/>
      <c r="H58" s="177"/>
      <c r="I58" s="130"/>
    </row>
    <row r="59" spans="1:9" s="78" customFormat="1">
      <c r="A59" s="123"/>
      <c r="B59" s="187" t="s">
        <v>220</v>
      </c>
      <c r="C59" s="100" t="s">
        <v>285</v>
      </c>
      <c r="D59" s="221" t="s">
        <v>147</v>
      </c>
      <c r="E59" s="102">
        <v>10</v>
      </c>
      <c r="F59" s="102">
        <v>0</v>
      </c>
      <c r="G59" s="102">
        <f>PRODUCT(D59:F59)</f>
        <v>0</v>
      </c>
      <c r="H59" s="177"/>
      <c r="I59" s="130"/>
    </row>
    <row r="60" spans="1:9" s="78" customFormat="1">
      <c r="A60" s="123"/>
      <c r="B60" s="187"/>
      <c r="C60" s="100"/>
      <c r="D60" s="221"/>
      <c r="E60" s="102"/>
      <c r="F60" s="102">
        <v>0</v>
      </c>
      <c r="G60" s="102"/>
      <c r="H60" s="177"/>
      <c r="I60" s="130"/>
    </row>
    <row r="61" spans="1:9" s="78" customFormat="1">
      <c r="A61" s="123"/>
      <c r="B61" s="187" t="s">
        <v>221</v>
      </c>
      <c r="C61" s="100" t="s">
        <v>294</v>
      </c>
      <c r="D61" s="221" t="s">
        <v>147</v>
      </c>
      <c r="E61" s="102">
        <v>1</v>
      </c>
      <c r="F61" s="102">
        <v>0</v>
      </c>
      <c r="G61" s="102">
        <f>PRODUCT(D61:F61)</f>
        <v>0</v>
      </c>
      <c r="H61" s="177"/>
      <c r="I61" s="130"/>
    </row>
    <row r="62" spans="1:9" s="78" customFormat="1">
      <c r="A62" s="123"/>
      <c r="B62" s="187"/>
      <c r="C62" s="100"/>
      <c r="D62" s="149"/>
      <c r="E62" s="103"/>
      <c r="F62" s="150">
        <v>0</v>
      </c>
      <c r="G62" s="102"/>
      <c r="H62" s="177"/>
      <c r="I62" s="130"/>
    </row>
    <row r="63" spans="1:9" s="78" customFormat="1">
      <c r="A63" s="123"/>
      <c r="B63" s="187" t="s">
        <v>293</v>
      </c>
      <c r="C63" s="100" t="s">
        <v>287</v>
      </c>
      <c r="D63" s="149"/>
      <c r="E63" s="103"/>
      <c r="F63" s="150">
        <v>0</v>
      </c>
      <c r="G63" s="102"/>
      <c r="H63" s="177"/>
      <c r="I63" s="130"/>
    </row>
    <row r="64" spans="1:9" s="78" customFormat="1">
      <c r="A64" s="123"/>
      <c r="B64" s="187"/>
      <c r="C64" s="100"/>
      <c r="D64" s="149"/>
      <c r="E64" s="103"/>
      <c r="F64" s="150">
        <v>0</v>
      </c>
      <c r="G64" s="102"/>
      <c r="H64" s="177"/>
      <c r="I64" s="130"/>
    </row>
    <row r="65" spans="1:9" s="78" customFormat="1" ht="25.5">
      <c r="A65" s="123"/>
      <c r="B65" s="187" t="s">
        <v>288</v>
      </c>
      <c r="C65" s="100" t="s">
        <v>14</v>
      </c>
      <c r="D65" s="147"/>
      <c r="E65" s="103"/>
      <c r="F65" s="102">
        <v>0</v>
      </c>
      <c r="G65" s="102"/>
      <c r="H65" s="177"/>
      <c r="I65" s="130"/>
    </row>
    <row r="66" spans="1:9" s="78" customFormat="1">
      <c r="A66" s="123"/>
      <c r="B66" s="187"/>
      <c r="C66" s="100" t="s">
        <v>395</v>
      </c>
      <c r="D66" s="147" t="s">
        <v>150</v>
      </c>
      <c r="E66" s="103">
        <v>8</v>
      </c>
      <c r="F66" s="112">
        <v>0</v>
      </c>
      <c r="G66" s="112">
        <f t="shared" ref="G66" si="0">PRODUCT(D66:F66)</f>
        <v>0</v>
      </c>
      <c r="H66" s="177"/>
      <c r="I66" s="130"/>
    </row>
    <row r="67" spans="1:9" s="78" customFormat="1">
      <c r="A67" s="123"/>
      <c r="B67" s="187"/>
      <c r="C67" s="100" t="s">
        <v>161</v>
      </c>
      <c r="D67" s="147" t="s">
        <v>150</v>
      </c>
      <c r="E67" s="103">
        <v>14</v>
      </c>
      <c r="F67" s="112">
        <v>0</v>
      </c>
      <c r="G67" s="112">
        <f>PRODUCT(D67:F67)</f>
        <v>0</v>
      </c>
      <c r="H67" s="177"/>
      <c r="I67" s="130"/>
    </row>
    <row r="68" spans="1:9" s="78" customFormat="1">
      <c r="A68" s="123"/>
      <c r="B68" s="187"/>
      <c r="C68" s="100" t="s">
        <v>162</v>
      </c>
      <c r="D68" s="147" t="s">
        <v>150</v>
      </c>
      <c r="E68" s="103">
        <v>21</v>
      </c>
      <c r="F68" s="112">
        <v>0</v>
      </c>
      <c r="G68" s="112">
        <f>PRODUCT(D68:F68)</f>
        <v>0</v>
      </c>
      <c r="H68" s="177"/>
      <c r="I68" s="130"/>
    </row>
    <row r="69" spans="1:9" s="78" customFormat="1">
      <c r="A69" s="123"/>
      <c r="B69" s="187"/>
      <c r="C69" s="100" t="s">
        <v>163</v>
      </c>
      <c r="D69" s="147" t="s">
        <v>150</v>
      </c>
      <c r="E69" s="103">
        <v>15</v>
      </c>
      <c r="F69" s="102">
        <v>0</v>
      </c>
      <c r="G69" s="102">
        <f>PRODUCT(D69:F69)</f>
        <v>0</v>
      </c>
      <c r="H69" s="177"/>
      <c r="I69" s="130"/>
    </row>
    <row r="70" spans="1:9" s="78" customFormat="1">
      <c r="A70" s="123"/>
      <c r="B70" s="187"/>
      <c r="C70" s="100" t="s">
        <v>158</v>
      </c>
      <c r="D70" s="147" t="s">
        <v>150</v>
      </c>
      <c r="E70" s="103">
        <v>4</v>
      </c>
      <c r="F70" s="102">
        <v>0</v>
      </c>
      <c r="G70" s="102">
        <f>PRODUCT(D70:F70)</f>
        <v>0</v>
      </c>
      <c r="H70" s="177"/>
      <c r="I70" s="130"/>
    </row>
    <row r="71" spans="1:9" s="78" customFormat="1">
      <c r="A71" s="123"/>
      <c r="B71" s="187"/>
      <c r="C71" s="100" t="s">
        <v>159</v>
      </c>
      <c r="D71" s="147" t="s">
        <v>150</v>
      </c>
      <c r="E71" s="103">
        <v>22</v>
      </c>
      <c r="F71" s="102">
        <v>0</v>
      </c>
      <c r="G71" s="102">
        <f>PRODUCT(D71:F71)</f>
        <v>0</v>
      </c>
      <c r="H71" s="177"/>
      <c r="I71" s="130"/>
    </row>
    <row r="72" spans="1:9" s="78" customFormat="1">
      <c r="A72" s="123"/>
      <c r="B72" s="187"/>
      <c r="C72" s="100"/>
      <c r="D72" s="147"/>
      <c r="E72" s="103"/>
      <c r="F72" s="102">
        <v>0</v>
      </c>
      <c r="G72" s="102"/>
      <c r="H72" s="177"/>
      <c r="I72" s="130"/>
    </row>
    <row r="73" spans="1:9" s="78" customFormat="1" ht="25.5">
      <c r="A73" s="123"/>
      <c r="B73" s="187" t="s">
        <v>289</v>
      </c>
      <c r="C73" s="100" t="s">
        <v>15</v>
      </c>
      <c r="D73" s="147"/>
      <c r="E73" s="103"/>
      <c r="F73" s="102">
        <v>0</v>
      </c>
      <c r="G73" s="102"/>
      <c r="H73" s="177"/>
      <c r="I73" s="130"/>
    </row>
    <row r="74" spans="1:9" s="78" customFormat="1">
      <c r="A74" s="123"/>
      <c r="B74" s="187"/>
      <c r="C74" s="100" t="s">
        <v>161</v>
      </c>
      <c r="D74" s="147" t="s">
        <v>150</v>
      </c>
      <c r="E74" s="103">
        <v>38</v>
      </c>
      <c r="F74" s="112">
        <v>0</v>
      </c>
      <c r="G74" s="112">
        <f>PRODUCT(D74:F74)</f>
        <v>0</v>
      </c>
      <c r="H74" s="177"/>
      <c r="I74" s="130"/>
    </row>
    <row r="75" spans="1:9" s="78" customFormat="1">
      <c r="A75" s="123"/>
      <c r="B75" s="187"/>
      <c r="C75" s="100" t="s">
        <v>162</v>
      </c>
      <c r="D75" s="147" t="s">
        <v>150</v>
      </c>
      <c r="E75" s="103">
        <v>37</v>
      </c>
      <c r="F75" s="112">
        <v>0</v>
      </c>
      <c r="G75" s="112">
        <f>PRODUCT(D75:F75)</f>
        <v>0</v>
      </c>
      <c r="H75" s="177"/>
      <c r="I75" s="130"/>
    </row>
    <row r="76" spans="1:9" s="78" customFormat="1">
      <c r="A76" s="123"/>
      <c r="B76" s="187"/>
      <c r="C76" s="100"/>
      <c r="D76" s="149"/>
      <c r="E76" s="103"/>
      <c r="F76" s="150">
        <v>0</v>
      </c>
      <c r="G76" s="102"/>
      <c r="H76" s="177"/>
      <c r="I76" s="130"/>
    </row>
    <row r="77" spans="1:9" s="80" customFormat="1" ht="25.5">
      <c r="A77" s="123"/>
      <c r="B77" s="187" t="s">
        <v>290</v>
      </c>
      <c r="C77" s="98" t="s">
        <v>160</v>
      </c>
      <c r="D77" s="106" t="s">
        <v>148</v>
      </c>
      <c r="E77" s="107">
        <v>165</v>
      </c>
      <c r="F77" s="108">
        <v>0</v>
      </c>
      <c r="G77" s="102">
        <f>PRODUCT(D77:F77)</f>
        <v>0</v>
      </c>
      <c r="H77" s="288"/>
      <c r="I77" s="130"/>
    </row>
    <row r="78" spans="1:9" s="78" customFormat="1">
      <c r="A78" s="123"/>
      <c r="B78" s="187"/>
      <c r="C78" s="143"/>
      <c r="D78" s="147"/>
      <c r="E78" s="103"/>
      <c r="F78" s="102"/>
      <c r="G78" s="102"/>
      <c r="H78" s="177"/>
      <c r="I78" s="178"/>
    </row>
    <row r="79" spans="1:9" s="79" customFormat="1">
      <c r="A79" s="123"/>
      <c r="B79" s="246" t="s">
        <v>38</v>
      </c>
      <c r="C79" s="249"/>
      <c r="D79" s="250"/>
      <c r="E79" s="251"/>
      <c r="F79" s="246"/>
      <c r="G79" s="246">
        <f>SUM(G10:G78)</f>
        <v>0</v>
      </c>
      <c r="H79" s="180"/>
      <c r="I79" s="130"/>
    </row>
    <row r="80" spans="1:9" s="79" customFormat="1">
      <c r="A80" s="123"/>
      <c r="B80" s="187"/>
      <c r="C80" s="123"/>
      <c r="D80" s="123"/>
      <c r="E80" s="123"/>
      <c r="F80" s="123"/>
      <c r="G80" s="123"/>
      <c r="H80" s="180"/>
      <c r="I80" s="130"/>
    </row>
    <row r="81" spans="1:9" s="79" customFormat="1" ht="51">
      <c r="A81" s="123"/>
      <c r="B81" s="187" t="s">
        <v>291</v>
      </c>
      <c r="C81" s="100" t="s">
        <v>331</v>
      </c>
      <c r="D81" s="147" t="s">
        <v>151</v>
      </c>
      <c r="E81" s="166">
        <v>230</v>
      </c>
      <c r="F81" s="102">
        <v>0</v>
      </c>
      <c r="G81" s="102">
        <f>PRODUCT(D81:F81)</f>
        <v>0</v>
      </c>
      <c r="H81" s="180"/>
      <c r="I81" s="130"/>
    </row>
    <row r="82" spans="1:9" s="79" customFormat="1">
      <c r="A82" s="123"/>
      <c r="B82" s="187"/>
      <c r="C82" s="100"/>
      <c r="D82" s="147"/>
      <c r="E82" s="166"/>
      <c r="F82" s="102"/>
      <c r="G82" s="102"/>
      <c r="H82" s="180"/>
      <c r="I82" s="130"/>
    </row>
    <row r="83" spans="1:9" s="79" customFormat="1" ht="38.25">
      <c r="A83" s="123"/>
      <c r="B83" s="187" t="s">
        <v>292</v>
      </c>
      <c r="C83" s="100" t="s">
        <v>252</v>
      </c>
      <c r="D83" s="147" t="s">
        <v>151</v>
      </c>
      <c r="E83" s="167">
        <v>75</v>
      </c>
      <c r="F83" s="102">
        <v>0</v>
      </c>
      <c r="G83" s="102">
        <f>PRODUCT(D83:F83)</f>
        <v>0</v>
      </c>
      <c r="H83" s="180"/>
      <c r="I83" s="130"/>
    </row>
    <row r="84" spans="1:9" s="79" customFormat="1">
      <c r="A84" s="123"/>
      <c r="B84" s="187"/>
      <c r="C84" s="100"/>
      <c r="D84" s="147"/>
      <c r="E84" s="167"/>
      <c r="F84" s="102"/>
      <c r="G84" s="102"/>
      <c r="H84" s="180"/>
      <c r="I84" s="130"/>
    </row>
    <row r="85" spans="1:9" s="79" customFormat="1" ht="38.25">
      <c r="A85" s="123"/>
      <c r="B85" s="187" t="s">
        <v>330</v>
      </c>
      <c r="C85" s="100" t="s">
        <v>236</v>
      </c>
      <c r="D85" s="260" t="s">
        <v>151</v>
      </c>
      <c r="E85" s="103">
        <v>7</v>
      </c>
      <c r="F85" s="150">
        <v>0</v>
      </c>
      <c r="G85" s="102">
        <f>PRODUCT(D85:F85)</f>
        <v>0</v>
      </c>
      <c r="H85" s="180"/>
      <c r="I85" s="130"/>
    </row>
    <row r="86" spans="1:9" s="79" customFormat="1">
      <c r="A86" s="123"/>
      <c r="B86" s="187"/>
      <c r="C86" s="100"/>
      <c r="D86" s="147"/>
      <c r="E86" s="166"/>
      <c r="F86" s="102"/>
      <c r="G86" s="102"/>
      <c r="H86" s="180"/>
      <c r="I86" s="130"/>
    </row>
    <row r="87" spans="1:9" s="79" customFormat="1">
      <c r="A87" s="123"/>
      <c r="B87" s="222" t="s">
        <v>242</v>
      </c>
      <c r="C87" s="244"/>
      <c r="D87" s="224" t="s">
        <v>195</v>
      </c>
      <c r="E87" s="245">
        <v>1</v>
      </c>
      <c r="F87" s="226">
        <v>0</v>
      </c>
      <c r="G87" s="246">
        <f>PRODUCT(D87:F87)</f>
        <v>0</v>
      </c>
      <c r="H87" s="180"/>
      <c r="I87" s="130"/>
    </row>
    <row r="88" spans="1:9" s="79" customFormat="1">
      <c r="A88" s="123"/>
      <c r="B88" s="109"/>
      <c r="C88" s="218"/>
      <c r="D88" s="106"/>
      <c r="E88" s="145"/>
      <c r="F88" s="108"/>
      <c r="G88" s="169"/>
      <c r="H88" s="180"/>
      <c r="I88" s="130"/>
    </row>
    <row r="89" spans="1:9" s="79" customFormat="1">
      <c r="A89" s="123"/>
      <c r="B89" s="254" t="s">
        <v>295</v>
      </c>
      <c r="C89" s="255" t="s">
        <v>296</v>
      </c>
      <c r="D89" s="256"/>
      <c r="E89" s="257"/>
      <c r="F89" s="258"/>
      <c r="G89" s="258"/>
      <c r="H89" s="180"/>
      <c r="I89" s="130"/>
    </row>
    <row r="90" spans="1:9" s="79" customFormat="1">
      <c r="A90" s="123"/>
      <c r="B90" s="146"/>
      <c r="C90" s="143"/>
      <c r="D90" s="147"/>
      <c r="E90" s="144"/>
      <c r="F90" s="102"/>
      <c r="G90" s="112"/>
      <c r="H90" s="180"/>
      <c r="I90" s="130"/>
    </row>
    <row r="91" spans="1:9" s="79" customFormat="1" ht="63.75">
      <c r="A91" s="123"/>
      <c r="B91" s="146" t="s">
        <v>297</v>
      </c>
      <c r="C91" s="100" t="s">
        <v>314</v>
      </c>
      <c r="D91" s="192" t="s">
        <v>147</v>
      </c>
      <c r="E91" s="103">
        <v>1</v>
      </c>
      <c r="F91" s="102">
        <v>0</v>
      </c>
      <c r="G91" s="112">
        <f>PRODUCT(E91:F91)</f>
        <v>0</v>
      </c>
      <c r="H91" s="180"/>
      <c r="I91" s="130"/>
    </row>
    <row r="92" spans="1:9" s="79" customFormat="1">
      <c r="A92" s="123"/>
      <c r="B92" s="146"/>
      <c r="C92" s="100" t="s">
        <v>298</v>
      </c>
      <c r="D92" s="192" t="s">
        <v>147</v>
      </c>
      <c r="E92" s="103">
        <v>1</v>
      </c>
      <c r="F92" s="102">
        <v>0</v>
      </c>
      <c r="G92" s="112">
        <f>PRODUCT(E92:F92)</f>
        <v>0</v>
      </c>
      <c r="H92" s="180"/>
      <c r="I92" s="130"/>
    </row>
    <row r="93" spans="1:9" s="79" customFormat="1">
      <c r="A93" s="123"/>
      <c r="B93" s="146"/>
      <c r="C93" s="100" t="s">
        <v>299</v>
      </c>
      <c r="D93" s="192" t="s">
        <v>147</v>
      </c>
      <c r="E93" s="103">
        <v>1</v>
      </c>
      <c r="F93" s="102">
        <v>0</v>
      </c>
      <c r="G93" s="112">
        <f>PRODUCT(E93:F93)</f>
        <v>0</v>
      </c>
      <c r="H93" s="180"/>
      <c r="I93" s="130"/>
    </row>
    <row r="94" spans="1:9" s="79" customFormat="1">
      <c r="A94" s="123"/>
      <c r="B94" s="146"/>
      <c r="C94" s="252" t="s">
        <v>300</v>
      </c>
      <c r="D94" s="188" t="s">
        <v>195</v>
      </c>
      <c r="E94" s="103">
        <v>1</v>
      </c>
      <c r="F94" s="102">
        <v>0</v>
      </c>
      <c r="G94" s="112">
        <f>PRODUCT(E94:F94)</f>
        <v>0</v>
      </c>
      <c r="H94" s="180"/>
      <c r="I94" s="130"/>
    </row>
    <row r="95" spans="1:9" s="79" customFormat="1" ht="38.25">
      <c r="A95" s="123"/>
      <c r="B95" s="146"/>
      <c r="C95" s="190" t="s">
        <v>327</v>
      </c>
      <c r="D95" s="149" t="s">
        <v>147</v>
      </c>
      <c r="E95" s="220">
        <v>1</v>
      </c>
      <c r="F95" s="189">
        <v>0</v>
      </c>
      <c r="G95" s="112">
        <f>PRODUCT(E95:F95)</f>
        <v>0</v>
      </c>
      <c r="H95" s="180"/>
      <c r="I95" s="130"/>
    </row>
    <row r="96" spans="1:9" s="79" customFormat="1">
      <c r="A96" s="123"/>
      <c r="B96" s="146"/>
      <c r="C96" s="143"/>
      <c r="D96" s="192"/>
      <c r="E96" s="144"/>
      <c r="F96" s="102">
        <v>0</v>
      </c>
      <c r="G96" s="112"/>
      <c r="H96" s="180"/>
      <c r="I96" s="130"/>
    </row>
    <row r="97" spans="1:9" s="79" customFormat="1" ht="25.5">
      <c r="A97" s="123"/>
      <c r="B97" s="146" t="s">
        <v>301</v>
      </c>
      <c r="C97" s="100" t="s">
        <v>302</v>
      </c>
      <c r="D97" s="192"/>
      <c r="E97" s="103"/>
      <c r="F97" s="102">
        <v>0</v>
      </c>
      <c r="G97" s="112"/>
      <c r="H97" s="180"/>
      <c r="I97" s="130"/>
    </row>
    <row r="98" spans="1:9" s="79" customFormat="1">
      <c r="A98" s="123"/>
      <c r="B98" s="146"/>
      <c r="C98" s="253" t="s">
        <v>306</v>
      </c>
      <c r="D98" s="192" t="s">
        <v>150</v>
      </c>
      <c r="E98" s="103">
        <v>40</v>
      </c>
      <c r="F98" s="102">
        <v>0</v>
      </c>
      <c r="G98" s="112">
        <f>PRODUCT(E98:F98)</f>
        <v>0</v>
      </c>
      <c r="H98" s="180"/>
      <c r="I98" s="130"/>
    </row>
    <row r="99" spans="1:9" s="79" customFormat="1">
      <c r="A99" s="123"/>
      <c r="B99" s="146"/>
      <c r="C99" s="253" t="s">
        <v>307</v>
      </c>
      <c r="D99" s="192" t="s">
        <v>150</v>
      </c>
      <c r="E99" s="103">
        <v>40</v>
      </c>
      <c r="F99" s="102">
        <v>0</v>
      </c>
      <c r="G99" s="112">
        <f>PRODUCT(E99:F99)</f>
        <v>0</v>
      </c>
      <c r="H99" s="180"/>
      <c r="I99" s="130"/>
    </row>
    <row r="100" spans="1:9" s="79" customFormat="1">
      <c r="A100" s="123"/>
      <c r="B100" s="146"/>
      <c r="C100" s="253"/>
      <c r="D100" s="192"/>
      <c r="E100" s="103"/>
      <c r="F100" s="102">
        <v>0</v>
      </c>
      <c r="G100" s="112"/>
      <c r="H100" s="180"/>
      <c r="I100" s="130"/>
    </row>
    <row r="101" spans="1:9" s="79" customFormat="1" ht="38.25">
      <c r="A101" s="123"/>
      <c r="B101" s="146"/>
      <c r="C101" s="100" t="s">
        <v>303</v>
      </c>
      <c r="D101" s="192" t="s">
        <v>150</v>
      </c>
      <c r="E101" s="103">
        <v>80</v>
      </c>
      <c r="F101" s="102">
        <v>0</v>
      </c>
      <c r="G101" s="112">
        <f>PRODUCT(E101:F101)</f>
        <v>0</v>
      </c>
      <c r="H101" s="180"/>
      <c r="I101" s="130"/>
    </row>
    <row r="102" spans="1:9" s="79" customFormat="1">
      <c r="A102" s="123"/>
      <c r="B102" s="146"/>
      <c r="C102" s="100"/>
      <c r="D102" s="192"/>
      <c r="E102" s="103"/>
      <c r="F102" s="102">
        <v>0</v>
      </c>
      <c r="G102" s="112"/>
      <c r="H102" s="180"/>
      <c r="I102" s="130"/>
    </row>
    <row r="103" spans="1:9" s="79" customFormat="1" ht="25.5">
      <c r="A103" s="123"/>
      <c r="B103" s="97" t="s">
        <v>304</v>
      </c>
      <c r="C103" s="98" t="s">
        <v>308</v>
      </c>
      <c r="D103" s="106" t="s">
        <v>148</v>
      </c>
      <c r="E103" s="107">
        <v>35</v>
      </c>
      <c r="F103" s="108">
        <v>0</v>
      </c>
      <c r="G103" s="112">
        <f>PRODUCT(E103:F103)</f>
        <v>0</v>
      </c>
      <c r="H103" s="180"/>
      <c r="I103" s="130"/>
    </row>
    <row r="104" spans="1:9" s="79" customFormat="1">
      <c r="A104" s="123"/>
      <c r="B104" s="97"/>
      <c r="C104" s="100"/>
      <c r="D104" s="147"/>
      <c r="E104" s="103"/>
      <c r="F104" s="102"/>
      <c r="G104" s="102"/>
      <c r="H104" s="180"/>
      <c r="I104" s="130"/>
    </row>
    <row r="105" spans="1:9" s="79" customFormat="1">
      <c r="A105" s="123"/>
      <c r="B105" s="222" t="s">
        <v>38</v>
      </c>
      <c r="C105" s="247"/>
      <c r="D105" s="224"/>
      <c r="E105" s="245"/>
      <c r="F105" s="226"/>
      <c r="G105" s="248">
        <f>SUM(G91:G104)</f>
        <v>0</v>
      </c>
      <c r="H105" s="180"/>
      <c r="I105" s="130"/>
    </row>
    <row r="106" spans="1:9" s="79" customFormat="1">
      <c r="A106" s="123"/>
      <c r="B106" s="123"/>
      <c r="C106" s="123"/>
      <c r="D106" s="123"/>
      <c r="E106" s="123"/>
      <c r="F106" s="108"/>
      <c r="G106" s="123"/>
      <c r="H106" s="180"/>
      <c r="I106" s="130"/>
    </row>
    <row r="107" spans="1:9" s="79" customFormat="1">
      <c r="A107" s="123"/>
      <c r="B107" s="222" t="s">
        <v>305</v>
      </c>
      <c r="C107" s="244"/>
      <c r="D107" s="224" t="s">
        <v>195</v>
      </c>
      <c r="E107" s="245">
        <v>1</v>
      </c>
      <c r="F107" s="226">
        <v>0</v>
      </c>
      <c r="G107" s="246">
        <f>PRODUCT(D107:F107)</f>
        <v>0</v>
      </c>
      <c r="H107" s="180"/>
      <c r="I107" s="130"/>
    </row>
    <row r="108" spans="1:9" s="79" customFormat="1">
      <c r="A108" s="123"/>
      <c r="B108" s="109"/>
      <c r="C108" s="218"/>
      <c r="D108" s="106"/>
      <c r="E108" s="145"/>
      <c r="F108" s="108"/>
      <c r="G108" s="169"/>
      <c r="H108" s="180"/>
      <c r="I108" s="130"/>
    </row>
    <row r="109" spans="1:9" s="79" customFormat="1">
      <c r="A109" s="123"/>
      <c r="B109" s="222" t="s">
        <v>91</v>
      </c>
      <c r="C109" s="259" t="s">
        <v>321</v>
      </c>
      <c r="D109" s="224"/>
      <c r="E109" s="225"/>
      <c r="F109" s="226"/>
      <c r="G109" s="226"/>
      <c r="H109" s="180"/>
      <c r="I109" s="130"/>
    </row>
    <row r="110" spans="1:9" s="137" customFormat="1">
      <c r="A110" s="123"/>
      <c r="B110" s="99"/>
      <c r="C110" s="100"/>
      <c r="D110" s="147"/>
      <c r="E110" s="103"/>
      <c r="F110" s="102"/>
      <c r="G110" s="102"/>
      <c r="H110" s="289"/>
      <c r="I110" s="196"/>
    </row>
    <row r="111" spans="1:9" s="79" customFormat="1">
      <c r="A111" s="123"/>
      <c r="B111" s="97" t="s">
        <v>153</v>
      </c>
      <c r="C111" s="148" t="s">
        <v>401</v>
      </c>
      <c r="D111" s="106" t="s">
        <v>147</v>
      </c>
      <c r="E111" s="145">
        <v>1</v>
      </c>
      <c r="F111" s="108">
        <v>0</v>
      </c>
      <c r="G111" s="108">
        <f>PRODUCT(D111:F111)</f>
        <v>0</v>
      </c>
      <c r="H111" s="180"/>
      <c r="I111" s="130"/>
    </row>
    <row r="112" spans="1:9" s="79" customFormat="1" ht="51">
      <c r="A112" s="123"/>
      <c r="B112" s="97"/>
      <c r="C112" s="148" t="s">
        <v>197</v>
      </c>
      <c r="D112" s="147" t="s">
        <v>151</v>
      </c>
      <c r="E112" s="261">
        <v>0.5</v>
      </c>
      <c r="F112" s="102">
        <v>0</v>
      </c>
      <c r="G112" s="102">
        <f>PRODUCT(D112:F112)</f>
        <v>0</v>
      </c>
      <c r="H112" s="180"/>
      <c r="I112" s="130"/>
    </row>
    <row r="113" spans="1:9" s="137" customFormat="1">
      <c r="A113" s="123"/>
      <c r="B113" s="99"/>
      <c r="C113" s="100"/>
      <c r="D113" s="147"/>
      <c r="E113" s="103"/>
      <c r="F113" s="102">
        <v>0</v>
      </c>
      <c r="G113" s="102"/>
      <c r="H113" s="289"/>
      <c r="I113" s="130"/>
    </row>
    <row r="114" spans="1:9" s="137" customFormat="1" ht="76.5">
      <c r="A114" s="123"/>
      <c r="B114" s="99" t="s">
        <v>154</v>
      </c>
      <c r="C114" s="100" t="s">
        <v>337</v>
      </c>
      <c r="D114" s="147" t="s">
        <v>147</v>
      </c>
      <c r="E114" s="144">
        <v>2</v>
      </c>
      <c r="F114" s="102">
        <v>0</v>
      </c>
      <c r="G114" s="102">
        <f>PRODUCT(D114:F114)</f>
        <v>0</v>
      </c>
      <c r="H114" s="289"/>
      <c r="I114" s="130"/>
    </row>
    <row r="115" spans="1:9" s="137" customFormat="1">
      <c r="A115" s="123"/>
      <c r="B115" s="99"/>
      <c r="C115" s="100"/>
      <c r="D115" s="147"/>
      <c r="E115" s="103"/>
      <c r="F115" s="102">
        <v>0</v>
      </c>
      <c r="G115" s="102"/>
      <c r="H115" s="289"/>
      <c r="I115" s="130"/>
    </row>
    <row r="116" spans="1:9" s="137" customFormat="1" ht="76.5">
      <c r="A116" s="123"/>
      <c r="B116" s="99" t="s">
        <v>3</v>
      </c>
      <c r="C116" s="100" t="s">
        <v>338</v>
      </c>
      <c r="D116" s="147" t="s">
        <v>147</v>
      </c>
      <c r="E116" s="144">
        <v>4</v>
      </c>
      <c r="F116" s="102">
        <v>0</v>
      </c>
      <c r="G116" s="102">
        <f>PRODUCT(D116:F116)</f>
        <v>0</v>
      </c>
      <c r="H116" s="289"/>
      <c r="I116" s="130"/>
    </row>
    <row r="117" spans="1:9" s="137" customFormat="1">
      <c r="A117" s="123"/>
      <c r="B117" s="99"/>
      <c r="C117" s="100"/>
      <c r="D117" s="147"/>
      <c r="E117" s="103"/>
      <c r="F117" s="102">
        <v>0</v>
      </c>
      <c r="G117" s="102"/>
      <c r="H117" s="289"/>
      <c r="I117" s="130"/>
    </row>
    <row r="118" spans="1:9" s="137" customFormat="1" ht="38.25">
      <c r="A118" s="123"/>
      <c r="B118" s="99" t="s">
        <v>155</v>
      </c>
      <c r="C118" s="100" t="s">
        <v>270</v>
      </c>
      <c r="D118" s="147" t="s">
        <v>147</v>
      </c>
      <c r="E118" s="144">
        <v>2</v>
      </c>
      <c r="F118" s="112">
        <v>0</v>
      </c>
      <c r="G118" s="112">
        <f>PRODUCT(D118:F118)</f>
        <v>0</v>
      </c>
      <c r="H118" s="289"/>
      <c r="I118" s="130"/>
    </row>
    <row r="119" spans="1:9" s="137" customFormat="1">
      <c r="A119" s="123"/>
      <c r="B119" s="99"/>
      <c r="C119" s="100"/>
      <c r="D119" s="147"/>
      <c r="E119" s="103"/>
      <c r="F119" s="102">
        <v>0</v>
      </c>
      <c r="G119" s="102"/>
      <c r="H119" s="289"/>
      <c r="I119" s="130"/>
    </row>
    <row r="120" spans="1:9" s="80" customFormat="1">
      <c r="A120" s="123"/>
      <c r="B120" s="187" t="s">
        <v>184</v>
      </c>
      <c r="C120" s="100" t="s">
        <v>276</v>
      </c>
      <c r="D120" s="147" t="s">
        <v>147</v>
      </c>
      <c r="E120" s="103">
        <v>1</v>
      </c>
      <c r="F120" s="102">
        <v>0</v>
      </c>
      <c r="G120" s="102">
        <f>PRODUCT(D120:F120)</f>
        <v>0</v>
      </c>
      <c r="H120" s="288"/>
      <c r="I120" s="130"/>
    </row>
    <row r="121" spans="1:9" s="137" customFormat="1">
      <c r="A121" s="123"/>
      <c r="B121" s="146"/>
      <c r="C121" s="143"/>
      <c r="D121" s="147"/>
      <c r="E121" s="104"/>
      <c r="F121" s="102">
        <v>0</v>
      </c>
      <c r="G121" s="102"/>
      <c r="H121" s="289"/>
      <c r="I121" s="130"/>
    </row>
    <row r="122" spans="1:9" s="80" customFormat="1">
      <c r="A122" s="123"/>
      <c r="B122" s="187" t="s">
        <v>185</v>
      </c>
      <c r="C122" s="100" t="s">
        <v>277</v>
      </c>
      <c r="D122" s="147" t="s">
        <v>147</v>
      </c>
      <c r="E122" s="103">
        <v>7</v>
      </c>
      <c r="F122" s="102">
        <v>0</v>
      </c>
      <c r="G122" s="102">
        <f>PRODUCT(D122:F122)</f>
        <v>0</v>
      </c>
      <c r="H122" s="288"/>
      <c r="I122" s="130"/>
    </row>
    <row r="123" spans="1:9" s="80" customFormat="1">
      <c r="A123" s="123"/>
      <c r="B123" s="146"/>
      <c r="C123" s="100"/>
      <c r="D123" s="147"/>
      <c r="E123" s="144"/>
      <c r="F123" s="102">
        <v>0</v>
      </c>
      <c r="G123" s="102"/>
      <c r="H123" s="288"/>
      <c r="I123" s="130"/>
    </row>
    <row r="124" spans="1:9" s="80" customFormat="1">
      <c r="A124" s="123"/>
      <c r="B124" s="187" t="s">
        <v>149</v>
      </c>
      <c r="C124" s="100" t="s">
        <v>323</v>
      </c>
      <c r="D124" s="147" t="s">
        <v>147</v>
      </c>
      <c r="E124" s="103">
        <v>7</v>
      </c>
      <c r="F124" s="102">
        <v>0</v>
      </c>
      <c r="G124" s="102">
        <f>PRODUCT(D124:F124)</f>
        <v>0</v>
      </c>
      <c r="H124" s="288"/>
      <c r="I124" s="130"/>
    </row>
    <row r="125" spans="1:9" s="80" customFormat="1">
      <c r="A125" s="123"/>
      <c r="B125" s="146"/>
      <c r="C125" s="100"/>
      <c r="D125" s="147"/>
      <c r="E125" s="144"/>
      <c r="F125" s="112">
        <v>0</v>
      </c>
      <c r="G125" s="112"/>
      <c r="H125" s="288"/>
      <c r="I125" s="130"/>
    </row>
    <row r="126" spans="1:9" s="80" customFormat="1">
      <c r="A126" s="123"/>
      <c r="B126" s="187" t="s">
        <v>156</v>
      </c>
      <c r="C126" s="100" t="s">
        <v>322</v>
      </c>
      <c r="D126" s="147" t="s">
        <v>147</v>
      </c>
      <c r="E126" s="103">
        <v>7</v>
      </c>
      <c r="F126" s="102">
        <v>0</v>
      </c>
      <c r="G126" s="102">
        <f>PRODUCT(D126:F126)</f>
        <v>0</v>
      </c>
      <c r="H126" s="288"/>
      <c r="I126" s="130"/>
    </row>
    <row r="127" spans="1:9" s="80" customFormat="1">
      <c r="A127" s="123"/>
      <c r="B127" s="187"/>
      <c r="C127" s="100"/>
      <c r="D127" s="147"/>
      <c r="E127" s="144"/>
      <c r="F127" s="112">
        <v>0</v>
      </c>
      <c r="G127" s="112"/>
      <c r="H127" s="288"/>
      <c r="I127" s="130"/>
    </row>
    <row r="128" spans="1:9" s="80" customFormat="1">
      <c r="A128" s="123"/>
      <c r="B128" s="187" t="s">
        <v>157</v>
      </c>
      <c r="C128" s="100" t="s">
        <v>324</v>
      </c>
      <c r="D128" s="147" t="s">
        <v>147</v>
      </c>
      <c r="E128" s="144">
        <v>2</v>
      </c>
      <c r="F128" s="102">
        <v>0</v>
      </c>
      <c r="G128" s="112">
        <f>PRODUCT(D128:F128)</f>
        <v>0</v>
      </c>
      <c r="H128" s="288"/>
      <c r="I128" s="130"/>
    </row>
    <row r="129" spans="1:9" s="80" customFormat="1">
      <c r="A129" s="123"/>
      <c r="B129" s="146"/>
      <c r="C129" s="100"/>
      <c r="D129" s="147"/>
      <c r="E129" s="144"/>
      <c r="F129" s="112">
        <v>0</v>
      </c>
      <c r="G129" s="112"/>
      <c r="H129" s="288"/>
      <c r="I129" s="130"/>
    </row>
    <row r="130" spans="1:9" s="79" customFormat="1">
      <c r="A130" s="123"/>
      <c r="B130" s="187" t="s">
        <v>164</v>
      </c>
      <c r="C130" s="100" t="s">
        <v>325</v>
      </c>
      <c r="D130" s="147" t="s">
        <v>147</v>
      </c>
      <c r="E130" s="144">
        <v>12</v>
      </c>
      <c r="F130" s="102">
        <v>0</v>
      </c>
      <c r="G130" s="112">
        <f>PRODUCT(D130:F130)</f>
        <v>0</v>
      </c>
      <c r="H130" s="180"/>
      <c r="I130" s="130"/>
    </row>
    <row r="131" spans="1:9" s="137" customFormat="1">
      <c r="A131" s="123"/>
      <c r="B131" s="146"/>
      <c r="C131" s="148"/>
      <c r="D131" s="147"/>
      <c r="E131" s="103"/>
      <c r="F131" s="102">
        <v>0</v>
      </c>
      <c r="G131" s="102"/>
      <c r="H131" s="289"/>
      <c r="I131" s="130"/>
    </row>
    <row r="132" spans="1:9" s="80" customFormat="1" ht="25.5">
      <c r="A132" s="123"/>
      <c r="B132" s="97" t="s">
        <v>165</v>
      </c>
      <c r="C132" s="100" t="s">
        <v>0</v>
      </c>
      <c r="D132" s="149" t="s">
        <v>150</v>
      </c>
      <c r="E132" s="103">
        <v>3</v>
      </c>
      <c r="F132" s="150">
        <v>0</v>
      </c>
      <c r="G132" s="102">
        <f>PRODUCT(D132:F132)</f>
        <v>0</v>
      </c>
      <c r="H132" s="288"/>
      <c r="I132" s="130"/>
    </row>
    <row r="133" spans="1:9" s="80" customFormat="1">
      <c r="A133" s="123"/>
      <c r="B133" s="146"/>
      <c r="C133" s="143"/>
      <c r="D133" s="147"/>
      <c r="E133" s="104"/>
      <c r="F133" s="102">
        <v>0</v>
      </c>
      <c r="G133" s="102"/>
      <c r="H133" s="288"/>
      <c r="I133" s="130"/>
    </row>
    <row r="134" spans="1:9" s="80" customFormat="1" ht="25.5">
      <c r="A134" s="123"/>
      <c r="B134" s="97" t="s">
        <v>166</v>
      </c>
      <c r="C134" s="100" t="s">
        <v>1</v>
      </c>
      <c r="D134" s="149" t="s">
        <v>150</v>
      </c>
      <c r="E134" s="103">
        <v>23</v>
      </c>
      <c r="F134" s="150">
        <v>0</v>
      </c>
      <c r="G134" s="102">
        <f>PRODUCT(D134:F134)</f>
        <v>0</v>
      </c>
      <c r="H134" s="288"/>
      <c r="I134" s="130"/>
    </row>
    <row r="135" spans="1:9" s="80" customFormat="1">
      <c r="A135" s="123"/>
      <c r="B135" s="146"/>
      <c r="C135" s="100"/>
      <c r="D135" s="147"/>
      <c r="E135" s="103"/>
      <c r="F135" s="102">
        <v>0</v>
      </c>
      <c r="G135" s="102"/>
      <c r="H135" s="288"/>
      <c r="I135" s="130"/>
    </row>
    <row r="136" spans="1:9" s="80" customFormat="1" ht="25.5">
      <c r="A136" s="123"/>
      <c r="B136" s="97" t="s">
        <v>167</v>
      </c>
      <c r="C136" s="100" t="s">
        <v>6</v>
      </c>
      <c r="D136" s="149" t="s">
        <v>150</v>
      </c>
      <c r="E136" s="103">
        <v>15</v>
      </c>
      <c r="F136" s="150">
        <v>0</v>
      </c>
      <c r="G136" s="102">
        <f>PRODUCT(D136:F136)</f>
        <v>0</v>
      </c>
      <c r="H136" s="288"/>
      <c r="I136" s="130"/>
    </row>
    <row r="137" spans="1:9" s="80" customFormat="1">
      <c r="A137" s="123"/>
      <c r="B137" s="97"/>
      <c r="C137" s="100"/>
      <c r="D137" s="149"/>
      <c r="E137" s="103"/>
      <c r="F137" s="150">
        <v>0</v>
      </c>
      <c r="G137" s="102"/>
      <c r="H137" s="288"/>
      <c r="I137" s="130"/>
    </row>
    <row r="138" spans="1:9" s="80" customFormat="1" ht="25.5">
      <c r="A138" s="123"/>
      <c r="B138" s="187" t="s">
        <v>168</v>
      </c>
      <c r="C138" s="100" t="s">
        <v>7</v>
      </c>
      <c r="D138" s="149" t="s">
        <v>150</v>
      </c>
      <c r="E138" s="103">
        <v>20</v>
      </c>
      <c r="F138" s="150">
        <v>0</v>
      </c>
      <c r="G138" s="102">
        <f>PRODUCT(D138:F138)</f>
        <v>0</v>
      </c>
      <c r="H138" s="288"/>
      <c r="I138" s="130"/>
    </row>
    <row r="139" spans="1:9" s="80" customFormat="1">
      <c r="A139" s="123"/>
      <c r="B139" s="187"/>
      <c r="C139" s="110"/>
      <c r="D139" s="147"/>
      <c r="E139" s="103"/>
      <c r="F139" s="102">
        <v>0</v>
      </c>
      <c r="G139" s="102"/>
      <c r="H139" s="288"/>
      <c r="I139" s="130"/>
    </row>
    <row r="140" spans="1:9" s="80" customFormat="1" ht="25.5">
      <c r="A140" s="123"/>
      <c r="B140" s="187" t="s">
        <v>169</v>
      </c>
      <c r="C140" s="100" t="s">
        <v>11</v>
      </c>
      <c r="D140" s="149" t="s">
        <v>150</v>
      </c>
      <c r="E140" s="103">
        <v>5</v>
      </c>
      <c r="F140" s="150">
        <v>0</v>
      </c>
      <c r="G140" s="102">
        <f>PRODUCT(D140:F140)</f>
        <v>0</v>
      </c>
      <c r="H140" s="288"/>
      <c r="I140" s="130"/>
    </row>
    <row r="141" spans="1:9" s="80" customFormat="1">
      <c r="A141" s="123"/>
      <c r="B141" s="187"/>
      <c r="C141" s="143"/>
      <c r="D141" s="147"/>
      <c r="E141" s="104"/>
      <c r="F141" s="102">
        <v>0</v>
      </c>
      <c r="G141" s="102"/>
      <c r="H141" s="288"/>
      <c r="I141" s="130"/>
    </row>
    <row r="142" spans="1:9" s="79" customFormat="1" ht="25.5">
      <c r="A142" s="123"/>
      <c r="B142" s="97" t="s">
        <v>170</v>
      </c>
      <c r="C142" s="100" t="s">
        <v>2</v>
      </c>
      <c r="D142" s="149" t="s">
        <v>150</v>
      </c>
      <c r="E142" s="103">
        <v>19</v>
      </c>
      <c r="F142" s="150">
        <v>0</v>
      </c>
      <c r="G142" s="102">
        <f>PRODUCT(D142:F142)</f>
        <v>0</v>
      </c>
      <c r="H142" s="180"/>
      <c r="I142" s="130"/>
    </row>
    <row r="143" spans="1:9" s="80" customFormat="1">
      <c r="A143" s="123"/>
      <c r="B143" s="146"/>
      <c r="C143" s="100"/>
      <c r="D143" s="149"/>
      <c r="E143" s="103"/>
      <c r="F143" s="150">
        <v>0</v>
      </c>
      <c r="G143" s="102"/>
      <c r="H143" s="288"/>
      <c r="I143" s="130"/>
    </row>
    <row r="144" spans="1:9" s="80" customFormat="1" ht="25.5">
      <c r="A144" s="123"/>
      <c r="B144" s="187" t="s">
        <v>4</v>
      </c>
      <c r="C144" s="100" t="s">
        <v>12</v>
      </c>
      <c r="D144" s="149" t="s">
        <v>150</v>
      </c>
      <c r="E144" s="103">
        <v>10</v>
      </c>
      <c r="F144" s="150">
        <v>0</v>
      </c>
      <c r="G144" s="102">
        <f>PRODUCT(D144:F144)</f>
        <v>0</v>
      </c>
      <c r="H144" s="288"/>
      <c r="I144" s="130"/>
    </row>
    <row r="145" spans="1:9" s="80" customFormat="1">
      <c r="A145" s="123"/>
      <c r="B145" s="146"/>
      <c r="C145" s="100"/>
      <c r="D145" s="149"/>
      <c r="E145" s="103"/>
      <c r="F145" s="150">
        <v>0</v>
      </c>
      <c r="G145" s="102"/>
      <c r="H145" s="288"/>
      <c r="I145" s="130"/>
    </row>
    <row r="146" spans="1:9" s="80" customFormat="1" ht="25.5">
      <c r="A146" s="123"/>
      <c r="B146" s="187" t="s">
        <v>5</v>
      </c>
      <c r="C146" s="100" t="s">
        <v>10</v>
      </c>
      <c r="D146" s="149" t="s">
        <v>150</v>
      </c>
      <c r="E146" s="103">
        <v>7</v>
      </c>
      <c r="F146" s="150">
        <v>0</v>
      </c>
      <c r="G146" s="102">
        <f>PRODUCT(D146:F146)</f>
        <v>0</v>
      </c>
      <c r="H146" s="288"/>
      <c r="I146" s="130"/>
    </row>
    <row r="147" spans="1:9" s="80" customFormat="1">
      <c r="A147" s="123"/>
      <c r="B147" s="97"/>
      <c r="C147" s="143"/>
      <c r="D147" s="147"/>
      <c r="E147" s="104"/>
      <c r="F147" s="150">
        <v>0</v>
      </c>
      <c r="G147" s="102"/>
      <c r="H147" s="288"/>
      <c r="I147" s="130"/>
    </row>
    <row r="148" spans="1:9" s="80" customFormat="1" ht="25.5">
      <c r="A148" s="123"/>
      <c r="B148" s="97" t="s">
        <v>171</v>
      </c>
      <c r="C148" s="100" t="s">
        <v>329</v>
      </c>
      <c r="D148" s="149" t="s">
        <v>150</v>
      </c>
      <c r="E148" s="185">
        <v>25</v>
      </c>
      <c r="F148" s="150">
        <v>0</v>
      </c>
      <c r="G148" s="102">
        <f>PRODUCT(D148:F148)</f>
        <v>0</v>
      </c>
      <c r="H148" s="288"/>
      <c r="I148" s="130"/>
    </row>
    <row r="149" spans="1:9" s="80" customFormat="1">
      <c r="A149" s="123"/>
      <c r="B149" s="97"/>
      <c r="C149" s="143"/>
      <c r="D149" s="147"/>
      <c r="E149" s="104"/>
      <c r="F149" s="102">
        <v>0</v>
      </c>
      <c r="G149" s="102"/>
      <c r="H149" s="288"/>
      <c r="I149" s="130"/>
    </row>
    <row r="150" spans="1:9" s="80" customFormat="1">
      <c r="A150" s="123"/>
      <c r="B150" s="187" t="s">
        <v>172</v>
      </c>
      <c r="C150" s="100" t="s">
        <v>283</v>
      </c>
      <c r="D150" s="221" t="s">
        <v>147</v>
      </c>
      <c r="E150" s="102">
        <v>2</v>
      </c>
      <c r="F150" s="102">
        <v>0</v>
      </c>
      <c r="G150" s="102">
        <f>PRODUCT(D150:F150)</f>
        <v>0</v>
      </c>
      <c r="H150" s="288"/>
      <c r="I150" s="130"/>
    </row>
    <row r="151" spans="1:9" s="80" customFormat="1">
      <c r="A151" s="123"/>
      <c r="B151" s="97"/>
      <c r="C151" s="100"/>
      <c r="D151" s="149"/>
      <c r="E151" s="103"/>
      <c r="F151" s="150">
        <v>0</v>
      </c>
      <c r="G151" s="102"/>
      <c r="H151" s="288"/>
      <c r="I151" s="130"/>
    </row>
    <row r="152" spans="1:9" s="80" customFormat="1">
      <c r="A152" s="123"/>
      <c r="B152" s="97" t="s">
        <v>173</v>
      </c>
      <c r="C152" s="100" t="s">
        <v>284</v>
      </c>
      <c r="D152" s="221" t="s">
        <v>147</v>
      </c>
      <c r="E152" s="102">
        <v>8</v>
      </c>
      <c r="F152" s="102">
        <v>0</v>
      </c>
      <c r="G152" s="102">
        <f>PRODUCT(D152:F152)</f>
        <v>0</v>
      </c>
      <c r="H152" s="288"/>
      <c r="I152" s="130"/>
    </row>
    <row r="153" spans="1:9" s="80" customFormat="1">
      <c r="A153" s="123"/>
      <c r="B153" s="97"/>
      <c r="C153" s="100"/>
      <c r="D153" s="147"/>
      <c r="E153" s="103"/>
      <c r="F153" s="102">
        <v>0</v>
      </c>
      <c r="G153" s="102"/>
      <c r="H153" s="288"/>
      <c r="I153" s="130"/>
    </row>
    <row r="154" spans="1:9" s="80" customFormat="1">
      <c r="A154" s="123"/>
      <c r="B154" s="187" t="s">
        <v>174</v>
      </c>
      <c r="C154" s="100" t="s">
        <v>326</v>
      </c>
      <c r="D154" s="221" t="s">
        <v>147</v>
      </c>
      <c r="E154" s="102">
        <v>3</v>
      </c>
      <c r="F154" s="102">
        <v>0</v>
      </c>
      <c r="G154" s="102">
        <f>PRODUCT(D154:F154)</f>
        <v>0</v>
      </c>
      <c r="H154" s="288"/>
      <c r="I154" s="130"/>
    </row>
    <row r="155" spans="1:9" s="80" customFormat="1">
      <c r="A155" s="123"/>
      <c r="B155" s="146"/>
      <c r="C155" s="110"/>
      <c r="D155" s="147"/>
      <c r="E155" s="103"/>
      <c r="F155" s="102">
        <v>0</v>
      </c>
      <c r="G155" s="102"/>
      <c r="H155" s="288"/>
      <c r="I155" s="130"/>
    </row>
    <row r="156" spans="1:9" s="80" customFormat="1">
      <c r="A156" s="123"/>
      <c r="B156" s="187" t="s">
        <v>8</v>
      </c>
      <c r="C156" s="100" t="s">
        <v>285</v>
      </c>
      <c r="D156" s="221" t="s">
        <v>147</v>
      </c>
      <c r="E156" s="102">
        <v>4</v>
      </c>
      <c r="F156" s="102">
        <v>0</v>
      </c>
      <c r="G156" s="102">
        <f>PRODUCT(D156:F156)</f>
        <v>0</v>
      </c>
      <c r="H156" s="288"/>
      <c r="I156" s="130"/>
    </row>
    <row r="157" spans="1:9" s="80" customFormat="1">
      <c r="A157" s="123"/>
      <c r="B157" s="146"/>
      <c r="C157" s="100"/>
      <c r="D157" s="149"/>
      <c r="E157" s="103"/>
      <c r="F157" s="150">
        <v>0</v>
      </c>
      <c r="G157" s="102"/>
      <c r="H157" s="288"/>
      <c r="I157" s="130"/>
    </row>
    <row r="158" spans="1:9" s="80" customFormat="1">
      <c r="A158" s="123"/>
      <c r="B158" s="187" t="s">
        <v>175</v>
      </c>
      <c r="C158" s="100" t="s">
        <v>284</v>
      </c>
      <c r="D158" s="221" t="s">
        <v>147</v>
      </c>
      <c r="E158" s="102">
        <v>8</v>
      </c>
      <c r="F158" s="102">
        <v>0</v>
      </c>
      <c r="G158" s="102">
        <f>PRODUCT(D158:F158)</f>
        <v>0</v>
      </c>
      <c r="H158" s="288"/>
      <c r="I158" s="130"/>
    </row>
    <row r="159" spans="1:9" s="80" customFormat="1">
      <c r="A159" s="123"/>
      <c r="B159" s="146"/>
      <c r="C159" s="100"/>
      <c r="D159" s="147"/>
      <c r="E159" s="103"/>
      <c r="F159" s="102">
        <v>0</v>
      </c>
      <c r="G159" s="102"/>
      <c r="H159" s="288"/>
      <c r="I159" s="130"/>
    </row>
    <row r="160" spans="1:9" s="80" customFormat="1">
      <c r="A160" s="123"/>
      <c r="B160" s="187" t="s">
        <v>176</v>
      </c>
      <c r="C160" s="100" t="s">
        <v>326</v>
      </c>
      <c r="D160" s="221" t="s">
        <v>147</v>
      </c>
      <c r="E160" s="102">
        <v>3</v>
      </c>
      <c r="F160" s="102">
        <v>0</v>
      </c>
      <c r="G160" s="102">
        <f>PRODUCT(D160:F160)</f>
        <v>0</v>
      </c>
      <c r="H160" s="288"/>
      <c r="I160" s="130"/>
    </row>
    <row r="161" spans="1:9" s="80" customFormat="1">
      <c r="A161" s="123"/>
      <c r="B161" s="146"/>
      <c r="C161" s="110"/>
      <c r="D161" s="147"/>
      <c r="E161" s="103"/>
      <c r="F161" s="102">
        <v>0</v>
      </c>
      <c r="G161" s="102"/>
      <c r="H161" s="288"/>
      <c r="I161" s="130"/>
    </row>
    <row r="162" spans="1:9" s="80" customFormat="1">
      <c r="A162" s="123"/>
      <c r="B162" s="187" t="s">
        <v>9</v>
      </c>
      <c r="C162" s="100" t="s">
        <v>285</v>
      </c>
      <c r="D162" s="221" t="s">
        <v>147</v>
      </c>
      <c r="E162" s="102">
        <v>4</v>
      </c>
      <c r="F162" s="102">
        <v>0</v>
      </c>
      <c r="G162" s="102">
        <f>PRODUCT(D162:F162)</f>
        <v>0</v>
      </c>
      <c r="H162" s="288"/>
      <c r="I162" s="130"/>
    </row>
    <row r="163" spans="1:9" s="80" customFormat="1">
      <c r="A163" s="123"/>
      <c r="B163" s="146"/>
      <c r="C163" s="100"/>
      <c r="D163" s="149"/>
      <c r="E163" s="103"/>
      <c r="F163" s="150">
        <v>0</v>
      </c>
      <c r="G163" s="102"/>
      <c r="H163" s="288"/>
      <c r="I163" s="130"/>
    </row>
    <row r="164" spans="1:9" s="80" customFormat="1">
      <c r="A164" s="123"/>
      <c r="B164" s="187" t="s">
        <v>244</v>
      </c>
      <c r="C164" s="100" t="s">
        <v>13</v>
      </c>
      <c r="D164" s="149"/>
      <c r="E164" s="103"/>
      <c r="F164" s="150">
        <v>0</v>
      </c>
      <c r="G164" s="102"/>
      <c r="H164" s="288"/>
      <c r="I164" s="130"/>
    </row>
    <row r="165" spans="1:9" s="80" customFormat="1">
      <c r="A165" s="123"/>
      <c r="B165" s="146"/>
      <c r="C165" s="100"/>
      <c r="D165" s="149"/>
      <c r="E165" s="103"/>
      <c r="F165" s="150">
        <v>0</v>
      </c>
      <c r="G165" s="102"/>
      <c r="H165" s="288"/>
      <c r="I165" s="130"/>
    </row>
    <row r="166" spans="1:9" s="80" customFormat="1" ht="25.5">
      <c r="A166" s="123"/>
      <c r="B166" s="97" t="s">
        <v>177</v>
      </c>
      <c r="C166" s="100" t="s">
        <v>14</v>
      </c>
      <c r="D166" s="147"/>
      <c r="E166" s="103"/>
      <c r="F166" s="102">
        <v>0</v>
      </c>
      <c r="G166" s="102"/>
      <c r="H166" s="288"/>
      <c r="I166" s="130"/>
    </row>
    <row r="167" spans="1:9" s="80" customFormat="1">
      <c r="A167" s="123"/>
      <c r="B167" s="97"/>
      <c r="C167" s="100" t="s">
        <v>396</v>
      </c>
      <c r="D167" s="147" t="s">
        <v>150</v>
      </c>
      <c r="E167" s="103">
        <v>3</v>
      </c>
      <c r="F167" s="112">
        <v>0</v>
      </c>
      <c r="G167" s="112">
        <f>PRODUCT(D167:F167)</f>
        <v>0</v>
      </c>
      <c r="H167" s="288"/>
      <c r="I167" s="130"/>
    </row>
    <row r="168" spans="1:9" s="80" customFormat="1">
      <c r="A168" s="123"/>
      <c r="B168" s="97"/>
      <c r="C168" s="100" t="s">
        <v>163</v>
      </c>
      <c r="D168" s="147" t="s">
        <v>150</v>
      </c>
      <c r="E168" s="103">
        <v>5</v>
      </c>
      <c r="F168" s="102">
        <v>0</v>
      </c>
      <c r="G168" s="102">
        <f>PRODUCT(D168:F168)</f>
        <v>0</v>
      </c>
      <c r="H168" s="288"/>
      <c r="I168" s="130"/>
    </row>
    <row r="169" spans="1:9" s="80" customFormat="1">
      <c r="A169" s="123"/>
      <c r="B169" s="97"/>
      <c r="C169" s="100" t="s">
        <v>158</v>
      </c>
      <c r="D169" s="147" t="s">
        <v>150</v>
      </c>
      <c r="E169" s="103">
        <v>8</v>
      </c>
      <c r="F169" s="102">
        <v>0</v>
      </c>
      <c r="G169" s="102">
        <f>PRODUCT(D169:F169)</f>
        <v>0</v>
      </c>
      <c r="H169" s="288"/>
      <c r="I169" s="130"/>
    </row>
    <row r="170" spans="1:9" s="80" customFormat="1">
      <c r="A170" s="123"/>
      <c r="B170" s="97"/>
      <c r="C170" s="100" t="s">
        <v>159</v>
      </c>
      <c r="D170" s="147" t="s">
        <v>150</v>
      </c>
      <c r="E170" s="103">
        <v>31</v>
      </c>
      <c r="F170" s="102">
        <v>0</v>
      </c>
      <c r="G170" s="102">
        <f>PRODUCT(D170:F170)</f>
        <v>0</v>
      </c>
      <c r="H170" s="288"/>
      <c r="I170" s="130"/>
    </row>
    <row r="171" spans="1:9" s="80" customFormat="1">
      <c r="A171" s="123"/>
      <c r="B171" s="97"/>
      <c r="C171" s="100"/>
      <c r="D171" s="147"/>
      <c r="E171" s="103"/>
      <c r="F171" s="102">
        <v>0</v>
      </c>
      <c r="G171" s="102"/>
      <c r="H171" s="288"/>
      <c r="I171" s="130"/>
    </row>
    <row r="172" spans="1:9" s="80" customFormat="1" ht="25.5">
      <c r="A172" s="123"/>
      <c r="B172" s="97" t="s">
        <v>186</v>
      </c>
      <c r="C172" s="100" t="s">
        <v>15</v>
      </c>
      <c r="D172" s="147"/>
      <c r="E172" s="103"/>
      <c r="F172" s="102">
        <v>0</v>
      </c>
      <c r="G172" s="102"/>
      <c r="H172" s="288"/>
      <c r="I172" s="130"/>
    </row>
    <row r="173" spans="1:9" s="137" customFormat="1">
      <c r="A173" s="123"/>
      <c r="B173" s="97"/>
      <c r="C173" s="100" t="s">
        <v>396</v>
      </c>
      <c r="D173" s="147" t="s">
        <v>150</v>
      </c>
      <c r="E173" s="103">
        <v>3</v>
      </c>
      <c r="F173" s="112">
        <v>0</v>
      </c>
      <c r="G173" s="112">
        <f>PRODUCT(D173:F173)</f>
        <v>0</v>
      </c>
      <c r="H173" s="289"/>
      <c r="I173" s="130"/>
    </row>
    <row r="174" spans="1:9" s="80" customFormat="1">
      <c r="A174" s="123"/>
      <c r="B174" s="97"/>
      <c r="C174" s="100" t="s">
        <v>163</v>
      </c>
      <c r="D174" s="147" t="s">
        <v>150</v>
      </c>
      <c r="E174" s="103">
        <v>4</v>
      </c>
      <c r="F174" s="102">
        <v>0</v>
      </c>
      <c r="G174" s="102">
        <f>PRODUCT(D174:F174)</f>
        <v>0</v>
      </c>
      <c r="H174" s="288"/>
      <c r="I174" s="130"/>
    </row>
    <row r="175" spans="1:9" s="80" customFormat="1">
      <c r="A175" s="123"/>
      <c r="B175" s="97"/>
      <c r="C175" s="100" t="s">
        <v>158</v>
      </c>
      <c r="D175" s="147" t="s">
        <v>150</v>
      </c>
      <c r="E175" s="103">
        <v>7</v>
      </c>
      <c r="F175" s="102">
        <v>0</v>
      </c>
      <c r="G175" s="102">
        <f>PRODUCT(D175:F175)</f>
        <v>0</v>
      </c>
      <c r="H175" s="288"/>
      <c r="I175" s="130"/>
    </row>
    <row r="176" spans="1:9" s="80" customFormat="1">
      <c r="A176" s="123"/>
      <c r="B176" s="97"/>
      <c r="C176" s="100" t="s">
        <v>159</v>
      </c>
      <c r="D176" s="147" t="s">
        <v>150</v>
      </c>
      <c r="E176" s="103">
        <v>48</v>
      </c>
      <c r="F176" s="102">
        <v>0</v>
      </c>
      <c r="G176" s="102">
        <f>PRODUCT(D176:F176)</f>
        <v>0</v>
      </c>
      <c r="H176" s="288"/>
      <c r="I176" s="130"/>
    </row>
    <row r="177" spans="1:9" s="80" customFormat="1">
      <c r="A177" s="123"/>
      <c r="B177" s="97"/>
      <c r="C177" s="143"/>
      <c r="D177" s="106"/>
      <c r="E177" s="107"/>
      <c r="F177" s="108">
        <v>0</v>
      </c>
      <c r="G177" s="108"/>
      <c r="H177" s="288"/>
      <c r="I177" s="130"/>
    </row>
    <row r="178" spans="1:9" s="80" customFormat="1" ht="25.5">
      <c r="A178" s="123"/>
      <c r="B178" s="97" t="s">
        <v>16</v>
      </c>
      <c r="C178" s="98" t="s">
        <v>160</v>
      </c>
      <c r="D178" s="106" t="s">
        <v>148</v>
      </c>
      <c r="E178" s="107">
        <v>185</v>
      </c>
      <c r="F178" s="108">
        <v>0</v>
      </c>
      <c r="G178" s="102">
        <f>PRODUCT(D178:F178)</f>
        <v>0</v>
      </c>
      <c r="H178" s="288"/>
      <c r="I178" s="130"/>
    </row>
    <row r="179" spans="1:9" s="137" customFormat="1">
      <c r="A179" s="123"/>
      <c r="B179" s="97"/>
      <c r="C179" s="100"/>
      <c r="D179" s="147"/>
      <c r="E179" s="103"/>
      <c r="F179" s="102"/>
      <c r="G179" s="102"/>
      <c r="H179" s="289"/>
      <c r="I179" s="196"/>
    </row>
    <row r="180" spans="1:9" s="79" customFormat="1">
      <c r="A180" s="123"/>
      <c r="B180" s="222" t="s">
        <v>38</v>
      </c>
      <c r="C180" s="247"/>
      <c r="D180" s="224"/>
      <c r="E180" s="245"/>
      <c r="F180" s="226"/>
      <c r="G180" s="248">
        <f>SUM(G111:G179)</f>
        <v>0</v>
      </c>
      <c r="H180" s="180"/>
      <c r="I180" s="130"/>
    </row>
    <row r="181" spans="1:9" s="80" customFormat="1">
      <c r="A181" s="123"/>
      <c r="B181" s="123"/>
      <c r="C181" s="123"/>
      <c r="D181" s="123"/>
      <c r="E181" s="123"/>
      <c r="F181" s="123"/>
      <c r="G181" s="123"/>
      <c r="H181" s="288"/>
      <c r="I181" s="140"/>
    </row>
    <row r="182" spans="1:9" s="80" customFormat="1" ht="51">
      <c r="A182" s="123"/>
      <c r="B182" s="97" t="s">
        <v>17</v>
      </c>
      <c r="C182" s="100" t="s">
        <v>331</v>
      </c>
      <c r="D182" s="147" t="s">
        <v>151</v>
      </c>
      <c r="E182" s="166">
        <v>145</v>
      </c>
      <c r="F182" s="102">
        <v>0</v>
      </c>
      <c r="G182" s="102">
        <f>PRODUCT(D182:F182)</f>
        <v>0</v>
      </c>
      <c r="H182" s="288"/>
      <c r="I182" s="130"/>
    </row>
    <row r="183" spans="1:9" s="80" customFormat="1">
      <c r="A183" s="123"/>
      <c r="B183" s="97"/>
      <c r="C183" s="100"/>
      <c r="D183" s="147"/>
      <c r="E183" s="167"/>
      <c r="F183" s="102"/>
      <c r="G183" s="102"/>
      <c r="H183" s="288"/>
      <c r="I183" s="140"/>
    </row>
    <row r="184" spans="1:9" s="79" customFormat="1">
      <c r="A184" s="123"/>
      <c r="B184" s="222" t="s">
        <v>312</v>
      </c>
      <c r="C184" s="244"/>
      <c r="D184" s="224" t="s">
        <v>195</v>
      </c>
      <c r="E184" s="245">
        <v>1</v>
      </c>
      <c r="F184" s="226">
        <v>0</v>
      </c>
      <c r="G184" s="246">
        <f>PRODUCT(D184:F184)</f>
        <v>0</v>
      </c>
      <c r="H184" s="180"/>
      <c r="I184" s="130"/>
    </row>
    <row r="185" spans="1:9" s="79" customFormat="1">
      <c r="A185" s="123"/>
      <c r="B185" s="109"/>
      <c r="C185" s="218"/>
      <c r="D185" s="106"/>
      <c r="E185" s="145"/>
      <c r="F185" s="108"/>
      <c r="G185" s="169"/>
      <c r="H185" s="180"/>
      <c r="I185" s="130"/>
    </row>
    <row r="186" spans="1:9" s="79" customFormat="1">
      <c r="A186" s="123"/>
      <c r="B186" s="254" t="s">
        <v>310</v>
      </c>
      <c r="C186" s="255" t="s">
        <v>311</v>
      </c>
      <c r="D186" s="256"/>
      <c r="E186" s="257"/>
      <c r="F186" s="258"/>
      <c r="G186" s="258"/>
      <c r="H186" s="180"/>
      <c r="I186" s="130"/>
    </row>
    <row r="187" spans="1:9" s="79" customFormat="1">
      <c r="A187" s="123"/>
      <c r="B187" s="146"/>
      <c r="C187" s="143"/>
      <c r="D187" s="147"/>
      <c r="E187" s="144"/>
      <c r="F187" s="102"/>
      <c r="G187" s="112"/>
      <c r="H187" s="180"/>
      <c r="I187" s="130"/>
    </row>
    <row r="188" spans="1:9" s="79" customFormat="1" ht="63.75">
      <c r="A188" s="123"/>
      <c r="B188" s="187" t="s">
        <v>313</v>
      </c>
      <c r="C188" s="100" t="s">
        <v>320</v>
      </c>
      <c r="D188" s="192" t="s">
        <v>147</v>
      </c>
      <c r="E188" s="103">
        <v>1</v>
      </c>
      <c r="F188" s="102">
        <v>0</v>
      </c>
      <c r="G188" s="112">
        <f>PRODUCT(E188:F188)</f>
        <v>0</v>
      </c>
      <c r="H188" s="180"/>
      <c r="I188" s="130"/>
    </row>
    <row r="189" spans="1:9" s="79" customFormat="1">
      <c r="A189" s="123"/>
      <c r="B189" s="146"/>
      <c r="C189" s="100" t="s">
        <v>298</v>
      </c>
      <c r="D189" s="192" t="s">
        <v>147</v>
      </c>
      <c r="E189" s="103">
        <v>1</v>
      </c>
      <c r="F189" s="102">
        <v>0</v>
      </c>
      <c r="G189" s="112">
        <f>PRODUCT(E189:F189)</f>
        <v>0</v>
      </c>
      <c r="H189" s="180"/>
      <c r="I189" s="130"/>
    </row>
    <row r="190" spans="1:9" s="79" customFormat="1">
      <c r="A190" s="123"/>
      <c r="B190" s="146"/>
      <c r="C190" s="100" t="s">
        <v>299</v>
      </c>
      <c r="D190" s="192" t="s">
        <v>147</v>
      </c>
      <c r="E190" s="103">
        <v>1</v>
      </c>
      <c r="F190" s="102">
        <v>0</v>
      </c>
      <c r="G190" s="112">
        <f>PRODUCT(E190:F190)</f>
        <v>0</v>
      </c>
      <c r="H190" s="180"/>
      <c r="I190" s="130"/>
    </row>
    <row r="191" spans="1:9" s="79" customFormat="1">
      <c r="A191" s="123"/>
      <c r="B191" s="146"/>
      <c r="C191" s="252" t="s">
        <v>300</v>
      </c>
      <c r="D191" s="192" t="s">
        <v>147</v>
      </c>
      <c r="E191" s="103">
        <v>1</v>
      </c>
      <c r="F191" s="102">
        <v>0</v>
      </c>
      <c r="G191" s="112">
        <f>PRODUCT(E191:F191)</f>
        <v>0</v>
      </c>
      <c r="H191" s="180"/>
      <c r="I191" s="130"/>
    </row>
    <row r="192" spans="1:9" s="79" customFormat="1" ht="38.25">
      <c r="A192" s="123"/>
      <c r="B192" s="146"/>
      <c r="C192" s="190" t="s">
        <v>328</v>
      </c>
      <c r="D192" s="149" t="s">
        <v>147</v>
      </c>
      <c r="E192" s="220">
        <v>1</v>
      </c>
      <c r="F192" s="189">
        <v>0</v>
      </c>
      <c r="G192" s="112">
        <f>PRODUCT(E192:F192)</f>
        <v>0</v>
      </c>
      <c r="H192" s="180"/>
      <c r="I192" s="130"/>
    </row>
    <row r="193" spans="1:9" s="79" customFormat="1">
      <c r="A193" s="123"/>
      <c r="B193" s="146"/>
      <c r="C193" s="143"/>
      <c r="D193" s="192"/>
      <c r="E193" s="144"/>
      <c r="F193" s="102">
        <v>0</v>
      </c>
      <c r="G193" s="112"/>
      <c r="H193" s="180"/>
      <c r="I193" s="130"/>
    </row>
    <row r="194" spans="1:9" s="79" customFormat="1" ht="25.5">
      <c r="A194" s="123"/>
      <c r="B194" s="187" t="s">
        <v>317</v>
      </c>
      <c r="C194" s="100" t="s">
        <v>302</v>
      </c>
      <c r="D194" s="192"/>
      <c r="E194" s="103"/>
      <c r="F194" s="102">
        <v>0</v>
      </c>
      <c r="G194" s="112"/>
      <c r="H194" s="180"/>
      <c r="I194" s="130"/>
    </row>
    <row r="195" spans="1:9" s="79" customFormat="1">
      <c r="A195" s="123"/>
      <c r="B195" s="146"/>
      <c r="C195" s="253" t="s">
        <v>315</v>
      </c>
      <c r="D195" s="192" t="s">
        <v>150</v>
      </c>
      <c r="E195" s="103">
        <v>40</v>
      </c>
      <c r="F195" s="102">
        <v>0</v>
      </c>
      <c r="G195" s="112">
        <f>PRODUCT(E195:F195)</f>
        <v>0</v>
      </c>
      <c r="H195" s="180"/>
      <c r="I195" s="130"/>
    </row>
    <row r="196" spans="1:9" s="79" customFormat="1">
      <c r="A196" s="123"/>
      <c r="B196" s="146"/>
      <c r="C196" s="253" t="s">
        <v>316</v>
      </c>
      <c r="D196" s="192" t="s">
        <v>150</v>
      </c>
      <c r="E196" s="103">
        <v>40</v>
      </c>
      <c r="F196" s="102">
        <v>0</v>
      </c>
      <c r="G196" s="112">
        <f>PRODUCT(E196:F196)</f>
        <v>0</v>
      </c>
      <c r="H196" s="180"/>
      <c r="I196" s="130"/>
    </row>
    <row r="197" spans="1:9" s="79" customFormat="1">
      <c r="A197" s="123"/>
      <c r="B197" s="146"/>
      <c r="C197" s="253"/>
      <c r="D197" s="192"/>
      <c r="E197" s="103"/>
      <c r="F197" s="102">
        <v>0</v>
      </c>
      <c r="G197" s="112"/>
      <c r="H197" s="180"/>
      <c r="I197" s="130"/>
    </row>
    <row r="198" spans="1:9" s="79" customFormat="1" ht="38.25">
      <c r="A198" s="123"/>
      <c r="B198" s="146"/>
      <c r="C198" s="100" t="s">
        <v>303</v>
      </c>
      <c r="D198" s="192" t="s">
        <v>150</v>
      </c>
      <c r="E198" s="103">
        <v>80</v>
      </c>
      <c r="F198" s="102">
        <v>0</v>
      </c>
      <c r="G198" s="112">
        <f>PRODUCT(E198:F198)</f>
        <v>0</v>
      </c>
      <c r="H198" s="180"/>
      <c r="I198" s="130"/>
    </row>
    <row r="199" spans="1:9" s="79" customFormat="1">
      <c r="A199" s="123"/>
      <c r="B199" s="146"/>
      <c r="C199" s="100"/>
      <c r="D199" s="192"/>
      <c r="E199" s="103"/>
      <c r="F199" s="102">
        <v>0</v>
      </c>
      <c r="G199" s="112"/>
      <c r="H199" s="180"/>
      <c r="I199" s="130"/>
    </row>
    <row r="200" spans="1:9" s="79" customFormat="1" ht="25.5">
      <c r="A200" s="123"/>
      <c r="B200" s="97" t="s">
        <v>318</v>
      </c>
      <c r="C200" s="98" t="s">
        <v>319</v>
      </c>
      <c r="D200" s="106" t="s">
        <v>148</v>
      </c>
      <c r="E200" s="107">
        <v>35</v>
      </c>
      <c r="F200" s="108">
        <v>0</v>
      </c>
      <c r="G200" s="112">
        <f>PRODUCT(E200:F200)</f>
        <v>0</v>
      </c>
      <c r="H200" s="180"/>
      <c r="I200" s="130"/>
    </row>
    <row r="201" spans="1:9" s="79" customFormat="1">
      <c r="A201" s="123"/>
      <c r="B201" s="97"/>
      <c r="C201" s="100"/>
      <c r="D201" s="147"/>
      <c r="E201" s="103"/>
      <c r="F201" s="102"/>
      <c r="G201" s="102"/>
      <c r="H201" s="180"/>
      <c r="I201" s="130"/>
    </row>
    <row r="202" spans="1:9" s="79" customFormat="1">
      <c r="A202" s="123"/>
      <c r="B202" s="222" t="s">
        <v>38</v>
      </c>
      <c r="C202" s="247"/>
      <c r="D202" s="224"/>
      <c r="E202" s="245"/>
      <c r="F202" s="226"/>
      <c r="G202" s="248">
        <f>SUM(G188:G201)</f>
        <v>0</v>
      </c>
      <c r="H202" s="180"/>
      <c r="I202" s="130"/>
    </row>
    <row r="203" spans="1:9" s="79" customFormat="1">
      <c r="A203" s="123"/>
      <c r="B203" s="123"/>
      <c r="C203" s="123"/>
      <c r="D203" s="123"/>
      <c r="E203" s="123"/>
      <c r="F203" s="108"/>
      <c r="G203" s="123"/>
      <c r="H203" s="180"/>
      <c r="I203" s="130"/>
    </row>
    <row r="204" spans="1:9" s="79" customFormat="1">
      <c r="A204" s="123"/>
      <c r="B204" s="222" t="s">
        <v>305</v>
      </c>
      <c r="C204" s="244"/>
      <c r="D204" s="224" t="s">
        <v>195</v>
      </c>
      <c r="E204" s="245">
        <v>1</v>
      </c>
      <c r="F204" s="226">
        <v>0</v>
      </c>
      <c r="G204" s="246">
        <f>PRODUCT(D204:F204)</f>
        <v>0</v>
      </c>
      <c r="H204" s="180"/>
      <c r="I204" s="130"/>
    </row>
    <row r="205" spans="1:9" s="79" customFormat="1">
      <c r="A205" s="123"/>
      <c r="B205" s="109"/>
      <c r="C205" s="218"/>
      <c r="D205" s="106"/>
      <c r="E205" s="145"/>
      <c r="F205" s="108"/>
      <c r="G205" s="169"/>
      <c r="H205" s="180"/>
      <c r="I205" s="130"/>
    </row>
    <row r="206" spans="1:9" s="79" customFormat="1">
      <c r="A206" s="123"/>
      <c r="B206" s="254" t="s">
        <v>355</v>
      </c>
      <c r="C206" s="255" t="s">
        <v>344</v>
      </c>
      <c r="D206" s="256"/>
      <c r="E206" s="257"/>
      <c r="F206" s="258"/>
      <c r="G206" s="258"/>
      <c r="H206" s="180"/>
      <c r="I206" s="130"/>
    </row>
    <row r="207" spans="1:9" s="79" customFormat="1">
      <c r="A207" s="123"/>
      <c r="B207" s="146"/>
      <c r="C207" s="143"/>
      <c r="D207" s="147"/>
      <c r="E207" s="144"/>
      <c r="F207" s="102"/>
      <c r="G207" s="112"/>
      <c r="H207" s="180"/>
      <c r="I207" s="130"/>
    </row>
    <row r="208" spans="1:9" s="79" customFormat="1">
      <c r="A208" s="123"/>
      <c r="B208" s="187" t="s">
        <v>356</v>
      </c>
      <c r="C208" s="100" t="s">
        <v>345</v>
      </c>
      <c r="D208" s="192" t="s">
        <v>147</v>
      </c>
      <c r="E208" s="103">
        <v>1</v>
      </c>
      <c r="F208" s="102">
        <v>0</v>
      </c>
      <c r="G208" s="112">
        <f>PRODUCT(E208:F208)</f>
        <v>0</v>
      </c>
      <c r="H208" s="180"/>
      <c r="I208" s="130"/>
    </row>
    <row r="209" spans="1:9" s="79" customFormat="1">
      <c r="A209" s="123"/>
      <c r="B209" s="146"/>
      <c r="C209" s="100"/>
      <c r="D209" s="192"/>
      <c r="E209" s="103"/>
      <c r="F209" s="102"/>
      <c r="G209" s="112"/>
      <c r="H209" s="180"/>
      <c r="I209" s="130"/>
    </row>
    <row r="210" spans="1:9" s="79" customFormat="1" ht="25.5">
      <c r="A210" s="123"/>
      <c r="B210" s="97" t="s">
        <v>357</v>
      </c>
      <c r="C210" s="98" t="s">
        <v>358</v>
      </c>
      <c r="D210" s="106" t="s">
        <v>148</v>
      </c>
      <c r="E210" s="107">
        <v>5</v>
      </c>
      <c r="F210" s="108">
        <v>0</v>
      </c>
      <c r="G210" s="112">
        <f>PRODUCT(E210:F210)</f>
        <v>0</v>
      </c>
      <c r="H210" s="180"/>
      <c r="I210" s="130"/>
    </row>
    <row r="211" spans="1:9" s="79" customFormat="1">
      <c r="A211" s="123"/>
      <c r="B211" s="97"/>
      <c r="C211" s="100"/>
      <c r="D211" s="147"/>
      <c r="E211" s="103"/>
      <c r="F211" s="102"/>
      <c r="G211" s="102"/>
      <c r="H211" s="180"/>
      <c r="I211" s="130"/>
    </row>
    <row r="212" spans="1:9" s="79" customFormat="1">
      <c r="A212" s="123"/>
      <c r="B212" s="222" t="s">
        <v>38</v>
      </c>
      <c r="C212" s="247"/>
      <c r="D212" s="224"/>
      <c r="E212" s="245"/>
      <c r="F212" s="226"/>
      <c r="G212" s="248">
        <f>SUM(G208:G211)</f>
        <v>0</v>
      </c>
      <c r="H212" s="180"/>
      <c r="I212" s="130"/>
    </row>
    <row r="213" spans="1:9" s="79" customFormat="1">
      <c r="A213" s="123"/>
      <c r="B213" s="109"/>
      <c r="C213" s="218"/>
      <c r="D213" s="106"/>
      <c r="E213" s="145"/>
      <c r="F213" s="108"/>
      <c r="G213" s="169"/>
      <c r="H213" s="180"/>
      <c r="I213" s="130"/>
    </row>
    <row r="214" spans="1:9" s="79" customFormat="1">
      <c r="A214" s="123"/>
      <c r="B214" s="222" t="s">
        <v>346</v>
      </c>
      <c r="C214" s="222"/>
      <c r="D214" s="224" t="s">
        <v>195</v>
      </c>
      <c r="E214" s="226">
        <v>1</v>
      </c>
      <c r="F214" s="226">
        <v>0</v>
      </c>
      <c r="G214" s="246">
        <f>PRODUCT(D214:F214)</f>
        <v>0</v>
      </c>
      <c r="H214" s="180"/>
      <c r="I214" s="130"/>
    </row>
    <row r="215" spans="1:9" s="79" customFormat="1">
      <c r="A215" s="123"/>
      <c r="B215" s="109"/>
      <c r="C215" s="218"/>
      <c r="D215" s="106"/>
      <c r="E215" s="145"/>
      <c r="F215" s="108"/>
      <c r="G215" s="169"/>
      <c r="H215" s="180"/>
      <c r="I215" s="130"/>
    </row>
    <row r="216" spans="1:9" s="79" customFormat="1">
      <c r="A216" s="123"/>
      <c r="B216" s="222" t="s">
        <v>87</v>
      </c>
      <c r="C216" s="259" t="s">
        <v>332</v>
      </c>
      <c r="D216" s="224"/>
      <c r="E216" s="225"/>
      <c r="F216" s="226"/>
      <c r="G216" s="226"/>
      <c r="H216" s="180"/>
      <c r="I216" s="130"/>
    </row>
    <row r="217" spans="1:9" s="137" customFormat="1">
      <c r="A217" s="123"/>
      <c r="B217" s="99"/>
      <c r="C217" s="100"/>
      <c r="D217" s="147"/>
      <c r="E217" s="103"/>
      <c r="F217" s="102"/>
      <c r="G217" s="102"/>
      <c r="H217" s="289"/>
      <c r="I217" s="196"/>
    </row>
    <row r="218" spans="1:9" s="79" customFormat="1">
      <c r="A218" s="123"/>
      <c r="B218" s="97" t="s">
        <v>146</v>
      </c>
      <c r="C218" s="148" t="s">
        <v>402</v>
      </c>
      <c r="D218" s="106" t="s">
        <v>147</v>
      </c>
      <c r="E218" s="145">
        <v>1</v>
      </c>
      <c r="F218" s="108">
        <v>0</v>
      </c>
      <c r="G218" s="108">
        <f>PRODUCT(D218:F218)</f>
        <v>0</v>
      </c>
      <c r="H218" s="180"/>
      <c r="I218" s="130"/>
    </row>
    <row r="219" spans="1:9" s="79" customFormat="1">
      <c r="A219" s="123"/>
      <c r="B219" s="97"/>
      <c r="C219" s="148"/>
      <c r="D219" s="106"/>
      <c r="E219" s="145"/>
      <c r="F219" s="108">
        <v>0</v>
      </c>
      <c r="G219" s="102"/>
      <c r="H219" s="180"/>
      <c r="I219" s="130"/>
    </row>
    <row r="220" spans="1:9" s="79" customFormat="1" ht="51">
      <c r="A220" s="123"/>
      <c r="B220" s="97"/>
      <c r="C220" s="148" t="s">
        <v>197</v>
      </c>
      <c r="D220" s="147" t="s">
        <v>151</v>
      </c>
      <c r="E220" s="261">
        <v>0.5</v>
      </c>
      <c r="F220" s="102">
        <v>0</v>
      </c>
      <c r="G220" s="102">
        <f>PRODUCT(D220:F220)</f>
        <v>0</v>
      </c>
      <c r="H220" s="180"/>
      <c r="I220" s="130"/>
    </row>
    <row r="221" spans="1:9" s="137" customFormat="1">
      <c r="A221" s="123"/>
      <c r="B221" s="99"/>
      <c r="C221" s="100"/>
      <c r="D221" s="147"/>
      <c r="E221" s="103"/>
      <c r="F221" s="102">
        <v>0</v>
      </c>
      <c r="G221" s="102"/>
      <c r="H221" s="289"/>
      <c r="I221" s="130"/>
    </row>
    <row r="222" spans="1:9" s="80" customFormat="1" ht="76.5">
      <c r="A222" s="123"/>
      <c r="B222" s="187" t="s">
        <v>152</v>
      </c>
      <c r="C222" s="100" t="s">
        <v>339</v>
      </c>
      <c r="D222" s="147" t="s">
        <v>147</v>
      </c>
      <c r="E222" s="144">
        <v>6</v>
      </c>
      <c r="F222" s="102">
        <v>0</v>
      </c>
      <c r="G222" s="102">
        <f>PRODUCT(D222:F222)</f>
        <v>0</v>
      </c>
      <c r="H222" s="288"/>
      <c r="I222" s="130"/>
    </row>
    <row r="223" spans="1:9" s="137" customFormat="1">
      <c r="A223" s="123"/>
      <c r="B223" s="146"/>
      <c r="C223" s="100"/>
      <c r="D223" s="147"/>
      <c r="E223" s="103"/>
      <c r="F223" s="102">
        <v>0</v>
      </c>
      <c r="G223" s="102"/>
      <c r="H223" s="289"/>
      <c r="I223" s="130"/>
    </row>
    <row r="224" spans="1:9" s="137" customFormat="1" ht="76.5">
      <c r="A224" s="123"/>
      <c r="B224" s="187" t="s">
        <v>201</v>
      </c>
      <c r="C224" s="100" t="s">
        <v>340</v>
      </c>
      <c r="D224" s="147" t="s">
        <v>147</v>
      </c>
      <c r="E224" s="144">
        <v>3</v>
      </c>
      <c r="F224" s="102">
        <v>0</v>
      </c>
      <c r="G224" s="102">
        <f>PRODUCT(D224:F224)</f>
        <v>0</v>
      </c>
      <c r="H224" s="289"/>
      <c r="I224" s="130"/>
    </row>
    <row r="225" spans="1:9" s="80" customFormat="1">
      <c r="A225" s="123"/>
      <c r="B225" s="146"/>
      <c r="C225" s="136"/>
      <c r="D225" s="103"/>
      <c r="E225" s="103"/>
      <c r="F225" s="103">
        <v>0</v>
      </c>
      <c r="G225" s="103"/>
      <c r="H225" s="288"/>
      <c r="I225" s="130"/>
    </row>
    <row r="226" spans="1:9" s="80" customFormat="1" ht="38.25">
      <c r="A226" s="123"/>
      <c r="B226" s="187" t="s">
        <v>202</v>
      </c>
      <c r="C226" s="100" t="s">
        <v>341</v>
      </c>
      <c r="D226" s="147" t="s">
        <v>147</v>
      </c>
      <c r="E226" s="144">
        <v>2</v>
      </c>
      <c r="F226" s="112">
        <v>0</v>
      </c>
      <c r="G226" s="112">
        <f>PRODUCT(D226:F226)</f>
        <v>0</v>
      </c>
      <c r="H226" s="288"/>
      <c r="I226" s="130"/>
    </row>
    <row r="227" spans="1:9" s="80" customFormat="1">
      <c r="A227" s="123"/>
      <c r="B227" s="146"/>
      <c r="C227" s="136"/>
      <c r="D227" s="103"/>
      <c r="E227" s="103"/>
      <c r="F227" s="103">
        <v>0</v>
      </c>
      <c r="G227" s="103"/>
      <c r="H227" s="288"/>
      <c r="I227" s="130"/>
    </row>
    <row r="228" spans="1:9" s="80" customFormat="1">
      <c r="A228" s="123"/>
      <c r="B228" s="187" t="s">
        <v>203</v>
      </c>
      <c r="C228" s="100" t="s">
        <v>342</v>
      </c>
      <c r="D228" s="147"/>
      <c r="E228" s="144"/>
      <c r="F228" s="112">
        <v>0</v>
      </c>
      <c r="G228" s="112"/>
      <c r="H228" s="288"/>
      <c r="I228" s="130"/>
    </row>
    <row r="229" spans="1:9" s="80" customFormat="1">
      <c r="A229" s="123"/>
      <c r="B229" s="146"/>
      <c r="C229" s="100"/>
      <c r="D229" s="147"/>
      <c r="E229" s="144"/>
      <c r="F229" s="112">
        <v>0</v>
      </c>
      <c r="G229" s="112"/>
      <c r="H229" s="288"/>
      <c r="I229" s="130"/>
    </row>
    <row r="230" spans="1:9" s="80" customFormat="1" ht="25.5">
      <c r="A230" s="123"/>
      <c r="B230" s="187" t="s">
        <v>204</v>
      </c>
      <c r="C230" s="100" t="s">
        <v>14</v>
      </c>
      <c r="D230" s="147"/>
      <c r="E230" s="103"/>
      <c r="F230" s="102">
        <v>0</v>
      </c>
      <c r="G230" s="102"/>
      <c r="H230" s="288"/>
      <c r="I230" s="130"/>
    </row>
    <row r="231" spans="1:9" s="80" customFormat="1">
      <c r="A231" s="123"/>
      <c r="B231" s="146"/>
      <c r="C231" s="100" t="s">
        <v>162</v>
      </c>
      <c r="D231" s="147" t="s">
        <v>150</v>
      </c>
      <c r="E231" s="103">
        <v>14</v>
      </c>
      <c r="F231" s="112">
        <v>0</v>
      </c>
      <c r="G231" s="112">
        <f>PRODUCT(D231:F231)</f>
        <v>0</v>
      </c>
      <c r="H231" s="288"/>
      <c r="I231" s="130"/>
    </row>
    <row r="232" spans="1:9" s="80" customFormat="1">
      <c r="A232" s="123"/>
      <c r="B232" s="146"/>
      <c r="C232" s="100" t="s">
        <v>247</v>
      </c>
      <c r="D232" s="147" t="s">
        <v>150</v>
      </c>
      <c r="E232" s="103">
        <v>31</v>
      </c>
      <c r="F232" s="102">
        <v>0</v>
      </c>
      <c r="G232" s="102">
        <f>PRODUCT(D232:F232)</f>
        <v>0</v>
      </c>
      <c r="H232" s="288"/>
      <c r="I232" s="130"/>
    </row>
    <row r="233" spans="1:9" s="80" customFormat="1">
      <c r="A233" s="123"/>
      <c r="B233" s="146"/>
      <c r="C233" s="100"/>
      <c r="D233" s="147"/>
      <c r="E233" s="103"/>
      <c r="F233" s="102">
        <v>0</v>
      </c>
      <c r="G233" s="102"/>
      <c r="H233" s="288"/>
      <c r="I233" s="130"/>
    </row>
    <row r="234" spans="1:9" s="80" customFormat="1" ht="25.5">
      <c r="A234" s="123"/>
      <c r="B234" s="97" t="s">
        <v>205</v>
      </c>
      <c r="C234" s="100" t="s">
        <v>14</v>
      </c>
      <c r="D234" s="147"/>
      <c r="E234" s="103"/>
      <c r="F234" s="102">
        <v>0</v>
      </c>
      <c r="G234" s="102"/>
      <c r="H234" s="288"/>
      <c r="I234" s="130"/>
    </row>
    <row r="235" spans="1:9" s="80" customFormat="1">
      <c r="A235" s="123"/>
      <c r="B235" s="97"/>
      <c r="C235" s="100" t="s">
        <v>162</v>
      </c>
      <c r="D235" s="147" t="s">
        <v>150</v>
      </c>
      <c r="E235" s="103">
        <v>12</v>
      </c>
      <c r="F235" s="112">
        <v>0</v>
      </c>
      <c r="G235" s="112">
        <f>PRODUCT(D235:F235)</f>
        <v>0</v>
      </c>
      <c r="H235" s="288"/>
      <c r="I235" s="130"/>
    </row>
    <row r="236" spans="1:9" s="80" customFormat="1">
      <c r="A236" s="123"/>
      <c r="B236" s="97"/>
      <c r="C236" s="100" t="s">
        <v>247</v>
      </c>
      <c r="D236" s="147" t="s">
        <v>150</v>
      </c>
      <c r="E236" s="103">
        <v>32</v>
      </c>
      <c r="F236" s="102">
        <v>0</v>
      </c>
      <c r="G236" s="102">
        <f>PRODUCT(D236:F236)</f>
        <v>0</v>
      </c>
      <c r="H236" s="288"/>
      <c r="I236" s="130"/>
    </row>
    <row r="237" spans="1:9" s="80" customFormat="1">
      <c r="A237" s="123"/>
      <c r="B237" s="97"/>
      <c r="C237" s="148"/>
      <c r="D237" s="147"/>
      <c r="E237" s="103"/>
      <c r="F237" s="102">
        <v>0</v>
      </c>
      <c r="G237" s="102"/>
      <c r="H237" s="288"/>
      <c r="I237" s="130"/>
    </row>
    <row r="238" spans="1:9" s="80" customFormat="1" ht="25.5">
      <c r="A238" s="123"/>
      <c r="B238" s="187" t="s">
        <v>206</v>
      </c>
      <c r="C238" s="98" t="s">
        <v>160</v>
      </c>
      <c r="D238" s="106" t="s">
        <v>148</v>
      </c>
      <c r="E238" s="107">
        <v>110</v>
      </c>
      <c r="F238" s="108">
        <v>0</v>
      </c>
      <c r="G238" s="102">
        <f>PRODUCT(D238:F238)</f>
        <v>0</v>
      </c>
      <c r="H238" s="288"/>
      <c r="I238" s="130"/>
    </row>
    <row r="239" spans="1:9" s="137" customFormat="1">
      <c r="A239" s="123"/>
      <c r="B239" s="97"/>
      <c r="C239" s="100"/>
      <c r="D239" s="147"/>
      <c r="E239" s="103"/>
      <c r="F239" s="102"/>
      <c r="G239" s="102"/>
      <c r="H239" s="289"/>
      <c r="I239" s="196"/>
    </row>
    <row r="240" spans="1:9" s="79" customFormat="1">
      <c r="A240" s="123"/>
      <c r="B240" s="222" t="s">
        <v>38</v>
      </c>
      <c r="C240" s="247"/>
      <c r="D240" s="224"/>
      <c r="E240" s="245"/>
      <c r="F240" s="226"/>
      <c r="G240" s="248">
        <f>SUM(G218:G239)</f>
        <v>0</v>
      </c>
      <c r="H240" s="180"/>
      <c r="I240" s="130"/>
    </row>
    <row r="241" spans="1:9" s="80" customFormat="1">
      <c r="A241" s="123"/>
      <c r="B241" s="123"/>
      <c r="C241" s="123"/>
      <c r="D241" s="123"/>
      <c r="E241" s="123"/>
      <c r="F241" s="123"/>
      <c r="G241" s="123"/>
      <c r="H241" s="288"/>
      <c r="I241" s="140"/>
    </row>
    <row r="242" spans="1:9" s="80" customFormat="1" ht="38.25">
      <c r="A242" s="123"/>
      <c r="B242" s="97" t="s">
        <v>246</v>
      </c>
      <c r="C242" s="100" t="s">
        <v>343</v>
      </c>
      <c r="D242" s="147" t="s">
        <v>151</v>
      </c>
      <c r="E242" s="166">
        <v>75</v>
      </c>
      <c r="F242" s="102">
        <v>0</v>
      </c>
      <c r="G242" s="102">
        <f>PRODUCT(D242:F242)</f>
        <v>0</v>
      </c>
      <c r="H242" s="288"/>
      <c r="I242" s="130"/>
    </row>
    <row r="243" spans="1:9" s="80" customFormat="1">
      <c r="A243" s="123"/>
      <c r="B243" s="123"/>
      <c r="C243" s="123"/>
      <c r="D243" s="123"/>
      <c r="E243" s="123"/>
      <c r="F243" s="123"/>
      <c r="G243" s="123"/>
      <c r="H243" s="288"/>
      <c r="I243" s="140"/>
    </row>
    <row r="244" spans="1:9" s="80" customFormat="1" ht="38.25">
      <c r="A244" s="123"/>
      <c r="B244" s="97" t="s">
        <v>248</v>
      </c>
      <c r="C244" s="100" t="s">
        <v>252</v>
      </c>
      <c r="D244" s="147" t="s">
        <v>151</v>
      </c>
      <c r="E244" s="167">
        <v>110</v>
      </c>
      <c r="F244" s="102">
        <v>0</v>
      </c>
      <c r="G244" s="102">
        <f>PRODUCT(D244:F244)</f>
        <v>0</v>
      </c>
      <c r="H244" s="288"/>
      <c r="I244" s="130"/>
    </row>
    <row r="245" spans="1:9" s="80" customFormat="1">
      <c r="A245" s="123"/>
      <c r="B245" s="97"/>
      <c r="C245" s="100"/>
      <c r="D245" s="147"/>
      <c r="E245" s="167"/>
      <c r="F245" s="102"/>
      <c r="G245" s="102"/>
      <c r="H245" s="288"/>
      <c r="I245" s="140"/>
    </row>
    <row r="246" spans="1:9" s="79" customFormat="1">
      <c r="A246" s="123"/>
      <c r="B246" s="222" t="s">
        <v>250</v>
      </c>
      <c r="C246" s="244"/>
      <c r="D246" s="224" t="s">
        <v>195</v>
      </c>
      <c r="E246" s="245">
        <v>1</v>
      </c>
      <c r="F246" s="226">
        <v>0</v>
      </c>
      <c r="G246" s="246">
        <f>PRODUCT(D246:F246)</f>
        <v>0</v>
      </c>
      <c r="H246" s="180"/>
      <c r="I246" s="130"/>
    </row>
    <row r="247" spans="1:9" s="79" customFormat="1">
      <c r="A247" s="123"/>
      <c r="B247" s="109"/>
      <c r="C247" s="218"/>
      <c r="D247" s="106"/>
      <c r="E247" s="145"/>
      <c r="F247" s="108"/>
      <c r="G247" s="169"/>
      <c r="H247" s="180"/>
      <c r="I247" s="130"/>
    </row>
    <row r="248" spans="1:9" s="79" customFormat="1">
      <c r="A248" s="123"/>
      <c r="B248" s="222" t="s">
        <v>90</v>
      </c>
      <c r="C248" s="262" t="s">
        <v>347</v>
      </c>
      <c r="D248" s="224"/>
      <c r="E248" s="226"/>
      <c r="F248" s="226"/>
      <c r="G248" s="226"/>
      <c r="H248" s="180"/>
      <c r="I248" s="130"/>
    </row>
    <row r="249" spans="1:9" s="79" customFormat="1">
      <c r="A249" s="123"/>
      <c r="B249" s="120"/>
      <c r="C249" s="141"/>
      <c r="D249" s="147"/>
      <c r="E249" s="112"/>
      <c r="F249" s="102"/>
      <c r="G249" s="102"/>
      <c r="H249" s="180"/>
      <c r="I249" s="130"/>
    </row>
    <row r="250" spans="1:9" s="79" customFormat="1" ht="25.5">
      <c r="A250" s="123"/>
      <c r="B250" s="99" t="s">
        <v>198</v>
      </c>
      <c r="C250" s="170" t="s">
        <v>351</v>
      </c>
      <c r="D250" s="263" t="s">
        <v>147</v>
      </c>
      <c r="E250" s="264">
        <v>1</v>
      </c>
      <c r="F250" s="102">
        <v>0</v>
      </c>
      <c r="G250" s="102">
        <f>PRODUCT(D250:F250)</f>
        <v>0</v>
      </c>
      <c r="H250" s="180"/>
      <c r="I250" s="130"/>
    </row>
    <row r="251" spans="1:9" s="79" customFormat="1">
      <c r="A251" s="123"/>
      <c r="B251" s="99"/>
      <c r="C251" s="148" t="s">
        <v>348</v>
      </c>
      <c r="D251" s="147" t="s">
        <v>147</v>
      </c>
      <c r="E251" s="168">
        <v>1</v>
      </c>
      <c r="F251" s="112">
        <v>0</v>
      </c>
      <c r="G251" s="108">
        <f>PRODUCT(D251:F251)</f>
        <v>0</v>
      </c>
      <c r="H251" s="180"/>
      <c r="I251" s="130"/>
    </row>
    <row r="252" spans="1:9" s="79" customFormat="1">
      <c r="A252" s="123"/>
      <c r="B252" s="99"/>
      <c r="C252" s="143"/>
      <c r="D252" s="147"/>
      <c r="E252" s="168"/>
      <c r="F252" s="112">
        <v>0</v>
      </c>
      <c r="G252" s="108"/>
      <c r="H252" s="180"/>
      <c r="I252" s="130"/>
    </row>
    <row r="253" spans="1:9" s="79" customFormat="1" ht="25.5">
      <c r="A253" s="123"/>
      <c r="B253" s="99" t="s">
        <v>199</v>
      </c>
      <c r="C253" s="170" t="s">
        <v>350</v>
      </c>
      <c r="D253" s="263" t="s">
        <v>147</v>
      </c>
      <c r="E253" s="264">
        <v>1</v>
      </c>
      <c r="F253" s="102">
        <v>0</v>
      </c>
      <c r="G253" s="102">
        <f>PRODUCT(D253:F253)</f>
        <v>0</v>
      </c>
      <c r="H253" s="180"/>
      <c r="I253" s="130"/>
    </row>
    <row r="254" spans="1:9" s="79" customFormat="1">
      <c r="A254" s="123"/>
      <c r="B254" s="99"/>
      <c r="C254" s="148" t="s">
        <v>349</v>
      </c>
      <c r="D254" s="147" t="s">
        <v>147</v>
      </c>
      <c r="E254" s="168">
        <v>1</v>
      </c>
      <c r="F254" s="112">
        <v>0</v>
      </c>
      <c r="G254" s="108">
        <f>PRODUCT(D254:F254)</f>
        <v>0</v>
      </c>
      <c r="H254" s="180"/>
      <c r="I254" s="130"/>
    </row>
    <row r="255" spans="1:9" s="79" customFormat="1">
      <c r="A255" s="123"/>
      <c r="B255" s="99"/>
      <c r="C255" s="143"/>
      <c r="D255" s="147"/>
      <c r="E255" s="168"/>
      <c r="F255" s="112">
        <v>0</v>
      </c>
      <c r="G255" s="108"/>
      <c r="H255" s="180"/>
      <c r="I255" s="130"/>
    </row>
    <row r="256" spans="1:9" s="79" customFormat="1" ht="25.5">
      <c r="A256" s="123"/>
      <c r="B256" s="99" t="s">
        <v>200</v>
      </c>
      <c r="C256" s="101" t="s">
        <v>367</v>
      </c>
      <c r="D256" s="147" t="s">
        <v>147</v>
      </c>
      <c r="E256" s="164">
        <v>1</v>
      </c>
      <c r="F256" s="102">
        <v>0</v>
      </c>
      <c r="G256" s="102">
        <f>PRODUCT(D256:F256)</f>
        <v>0</v>
      </c>
      <c r="H256" s="180"/>
      <c r="I256" s="130"/>
    </row>
    <row r="257" spans="1:9" s="79" customFormat="1">
      <c r="A257" s="123"/>
      <c r="B257" s="146"/>
      <c r="C257" s="96"/>
      <c r="D257" s="115"/>
      <c r="E257" s="113"/>
      <c r="F257" s="114">
        <v>0</v>
      </c>
      <c r="G257" s="114"/>
      <c r="H257" s="180"/>
      <c r="I257" s="130"/>
    </row>
    <row r="258" spans="1:9" s="79" customFormat="1">
      <c r="A258" s="123"/>
      <c r="B258" s="99" t="s">
        <v>229</v>
      </c>
      <c r="C258" s="100" t="s">
        <v>322</v>
      </c>
      <c r="D258" s="147" t="s">
        <v>147</v>
      </c>
      <c r="E258" s="103">
        <v>1</v>
      </c>
      <c r="F258" s="102">
        <v>0</v>
      </c>
      <c r="G258" s="102">
        <f>PRODUCT(D258:F258)</f>
        <v>0</v>
      </c>
      <c r="H258" s="180"/>
      <c r="I258" s="130"/>
    </row>
    <row r="259" spans="1:9" s="79" customFormat="1">
      <c r="A259" s="123"/>
      <c r="B259" s="146"/>
      <c r="C259" s="100"/>
      <c r="D259" s="147"/>
      <c r="E259" s="144"/>
      <c r="F259" s="112">
        <v>0</v>
      </c>
      <c r="G259" s="112"/>
      <c r="H259" s="180"/>
      <c r="I259" s="130"/>
    </row>
    <row r="260" spans="1:9" s="79" customFormat="1">
      <c r="A260" s="123"/>
      <c r="B260" s="97" t="s">
        <v>230</v>
      </c>
      <c r="C260" s="100" t="s">
        <v>324</v>
      </c>
      <c r="D260" s="147" t="s">
        <v>147</v>
      </c>
      <c r="E260" s="144">
        <v>1</v>
      </c>
      <c r="F260" s="102">
        <v>0</v>
      </c>
      <c r="G260" s="112">
        <f>PRODUCT(D260:F260)</f>
        <v>0</v>
      </c>
      <c r="H260" s="180"/>
      <c r="I260" s="130"/>
    </row>
    <row r="261" spans="1:9" s="79" customFormat="1">
      <c r="A261" s="123"/>
      <c r="B261" s="97"/>
      <c r="C261" s="96"/>
      <c r="D261" s="115"/>
      <c r="E261" s="113"/>
      <c r="F261" s="114">
        <v>0</v>
      </c>
      <c r="G261" s="114"/>
      <c r="H261" s="180"/>
      <c r="I261" s="130"/>
    </row>
    <row r="262" spans="1:9" s="79" customFormat="1" ht="25.5">
      <c r="A262" s="123"/>
      <c r="B262" s="97" t="s">
        <v>231</v>
      </c>
      <c r="C262" s="101" t="s">
        <v>352</v>
      </c>
      <c r="D262" s="221" t="s">
        <v>147</v>
      </c>
      <c r="E262" s="103">
        <v>1</v>
      </c>
      <c r="F262" s="112">
        <v>0</v>
      </c>
      <c r="G262" s="112">
        <f>PRODUCT(D262:F262)</f>
        <v>0</v>
      </c>
      <c r="H262" s="180"/>
      <c r="I262" s="130"/>
    </row>
    <row r="263" spans="1:9" s="79" customFormat="1">
      <c r="A263" s="123"/>
      <c r="B263" s="97"/>
      <c r="C263" s="96"/>
      <c r="D263" s="115"/>
      <c r="E263" s="113"/>
      <c r="F263" s="114">
        <v>0</v>
      </c>
      <c r="G263" s="114"/>
      <c r="H263" s="180"/>
      <c r="I263" s="130"/>
    </row>
    <row r="264" spans="1:9" s="79" customFormat="1" ht="25.5">
      <c r="A264" s="123"/>
      <c r="B264" s="97" t="s">
        <v>232</v>
      </c>
      <c r="C264" s="100" t="s">
        <v>243</v>
      </c>
      <c r="D264" s="149" t="s">
        <v>150</v>
      </c>
      <c r="E264" s="103">
        <v>3</v>
      </c>
      <c r="F264" s="150">
        <v>0</v>
      </c>
      <c r="G264" s="102">
        <f>PRODUCT(D264:F264)</f>
        <v>0</v>
      </c>
      <c r="H264" s="180"/>
      <c r="I264" s="130"/>
    </row>
    <row r="265" spans="1:9" s="79" customFormat="1">
      <c r="A265" s="123"/>
      <c r="B265" s="97"/>
      <c r="C265" s="101"/>
      <c r="D265" s="147"/>
      <c r="E265" s="164"/>
      <c r="F265" s="102">
        <v>0</v>
      </c>
      <c r="G265" s="102"/>
      <c r="H265" s="180"/>
      <c r="I265" s="130"/>
    </row>
    <row r="266" spans="1:9" s="79" customFormat="1" ht="25.5">
      <c r="A266" s="123"/>
      <c r="B266" s="97" t="s">
        <v>233</v>
      </c>
      <c r="C266" s="100" t="s">
        <v>1</v>
      </c>
      <c r="D266" s="149" t="s">
        <v>150</v>
      </c>
      <c r="E266" s="103">
        <v>3</v>
      </c>
      <c r="F266" s="150">
        <v>0</v>
      </c>
      <c r="G266" s="102">
        <f>PRODUCT(D266:F266)</f>
        <v>0</v>
      </c>
      <c r="H266" s="180"/>
      <c r="I266" s="130"/>
    </row>
    <row r="267" spans="1:9" s="79" customFormat="1">
      <c r="A267" s="123"/>
      <c r="B267" s="97"/>
      <c r="C267" s="101"/>
      <c r="D267" s="147"/>
      <c r="E267" s="164"/>
      <c r="F267" s="102">
        <v>0</v>
      </c>
      <c r="G267" s="102"/>
      <c r="H267" s="180"/>
      <c r="I267" s="130"/>
    </row>
    <row r="268" spans="1:9" s="79" customFormat="1" ht="25.5">
      <c r="A268" s="123"/>
      <c r="B268" s="97" t="s">
        <v>234</v>
      </c>
      <c r="C268" s="100" t="s">
        <v>353</v>
      </c>
      <c r="D268" s="149" t="s">
        <v>150</v>
      </c>
      <c r="E268" s="103">
        <v>12</v>
      </c>
      <c r="F268" s="150">
        <v>0</v>
      </c>
      <c r="G268" s="102">
        <f>PRODUCT(D268:F268)</f>
        <v>0</v>
      </c>
      <c r="H268" s="180"/>
      <c r="I268" s="130"/>
    </row>
    <row r="269" spans="1:9" s="79" customFormat="1">
      <c r="A269" s="123"/>
      <c r="B269" s="97"/>
      <c r="C269" s="101"/>
      <c r="D269" s="147"/>
      <c r="E269" s="164"/>
      <c r="F269" s="102">
        <v>0</v>
      </c>
      <c r="G269" s="102"/>
      <c r="H269" s="180"/>
      <c r="I269" s="130"/>
    </row>
    <row r="270" spans="1:9" s="79" customFormat="1" ht="25.5">
      <c r="A270" s="123"/>
      <c r="B270" s="97" t="s">
        <v>251</v>
      </c>
      <c r="C270" s="100" t="s">
        <v>2</v>
      </c>
      <c r="D270" s="149" t="s">
        <v>150</v>
      </c>
      <c r="E270" s="103">
        <v>8</v>
      </c>
      <c r="F270" s="150">
        <v>0</v>
      </c>
      <c r="G270" s="102">
        <f>PRODUCT(D270:F270)</f>
        <v>0</v>
      </c>
      <c r="H270" s="180"/>
      <c r="I270" s="130"/>
    </row>
    <row r="271" spans="1:9" s="79" customFormat="1">
      <c r="A271" s="123"/>
      <c r="B271" s="97"/>
      <c r="C271" s="101"/>
      <c r="D271" s="147"/>
      <c r="E271" s="164"/>
      <c r="F271" s="102">
        <v>0</v>
      </c>
      <c r="G271" s="102"/>
      <c r="H271" s="180"/>
      <c r="I271" s="130"/>
    </row>
    <row r="272" spans="1:9" s="79" customFormat="1" ht="25.5">
      <c r="A272" s="123"/>
      <c r="B272" s="97" t="s">
        <v>405</v>
      </c>
      <c r="C272" s="100" t="s">
        <v>10</v>
      </c>
      <c r="D272" s="149" t="s">
        <v>150</v>
      </c>
      <c r="E272" s="103">
        <v>1</v>
      </c>
      <c r="F272" s="150">
        <v>0</v>
      </c>
      <c r="G272" s="102">
        <f>PRODUCT(D272:F272)</f>
        <v>0</v>
      </c>
      <c r="H272" s="180"/>
      <c r="I272" s="130"/>
    </row>
    <row r="273" spans="1:9" s="79" customFormat="1">
      <c r="A273" s="123"/>
      <c r="B273" s="97"/>
      <c r="C273" s="96"/>
      <c r="D273" s="115"/>
      <c r="E273" s="113"/>
      <c r="F273" s="114">
        <v>0</v>
      </c>
      <c r="G273" s="114"/>
      <c r="H273" s="180"/>
      <c r="I273" s="130"/>
    </row>
    <row r="274" spans="1:9" s="79" customFormat="1" ht="25.5">
      <c r="A274" s="123"/>
      <c r="B274" s="97" t="s">
        <v>406</v>
      </c>
      <c r="C274" s="98" t="s">
        <v>187</v>
      </c>
      <c r="D274" s="106" t="s">
        <v>148</v>
      </c>
      <c r="E274" s="107">
        <v>25</v>
      </c>
      <c r="F274" s="108">
        <v>0</v>
      </c>
      <c r="G274" s="102">
        <f>PRODUCT(D274:F274)</f>
        <v>0</v>
      </c>
      <c r="H274" s="180"/>
      <c r="I274" s="130"/>
    </row>
    <row r="275" spans="1:9" s="137" customFormat="1">
      <c r="A275" s="123"/>
      <c r="B275" s="99"/>
      <c r="C275" s="165"/>
      <c r="D275" s="149"/>
      <c r="E275" s="103"/>
      <c r="F275" s="150"/>
      <c r="G275" s="102"/>
      <c r="H275" s="289"/>
      <c r="I275" s="196"/>
    </row>
    <row r="276" spans="1:9" s="79" customFormat="1">
      <c r="A276" s="123"/>
      <c r="B276" s="222" t="s">
        <v>38</v>
      </c>
      <c r="C276" s="247"/>
      <c r="D276" s="224"/>
      <c r="E276" s="226"/>
      <c r="F276" s="226"/>
      <c r="G276" s="248">
        <f>SUM(G250:G275)</f>
        <v>0</v>
      </c>
      <c r="H276" s="180"/>
      <c r="I276" s="130"/>
    </row>
    <row r="277" spans="1:9" s="79" customFormat="1">
      <c r="A277" s="123"/>
      <c r="B277" s="123"/>
      <c r="C277" s="123"/>
      <c r="D277" s="123"/>
      <c r="E277" s="123"/>
      <c r="F277" s="123"/>
      <c r="G277" s="123"/>
      <c r="H277" s="180"/>
      <c r="I277" s="130"/>
    </row>
    <row r="278" spans="1:9" s="79" customFormat="1">
      <c r="A278" s="123"/>
      <c r="B278" s="222" t="s">
        <v>235</v>
      </c>
      <c r="C278" s="222"/>
      <c r="D278" s="224" t="s">
        <v>195</v>
      </c>
      <c r="E278" s="226">
        <v>1</v>
      </c>
      <c r="F278" s="226">
        <v>0</v>
      </c>
      <c r="G278" s="246">
        <f>PRODUCT(D278:F278)</f>
        <v>0</v>
      </c>
      <c r="H278" s="180"/>
      <c r="I278" s="130"/>
    </row>
    <row r="279" spans="1:9" s="79" customFormat="1">
      <c r="A279" s="123"/>
      <c r="B279" s="123"/>
      <c r="C279" s="123"/>
      <c r="D279" s="123"/>
      <c r="E279" s="123"/>
      <c r="F279" s="123"/>
      <c r="G279" s="123"/>
      <c r="H279" s="180"/>
      <c r="I279" s="130"/>
    </row>
    <row r="280" spans="1:9" s="79" customFormat="1">
      <c r="A280" s="123"/>
      <c r="B280" s="222" t="s">
        <v>253</v>
      </c>
      <c r="C280" s="267" t="s">
        <v>360</v>
      </c>
      <c r="D280" s="224"/>
      <c r="E280" s="226"/>
      <c r="F280" s="226"/>
      <c r="G280" s="226"/>
      <c r="H280" s="180"/>
      <c r="I280" s="130"/>
    </row>
    <row r="281" spans="1:9" s="79" customFormat="1">
      <c r="A281" s="123"/>
      <c r="B281" s="120"/>
      <c r="C281" s="141"/>
      <c r="D281" s="147"/>
      <c r="E281" s="112"/>
      <c r="F281" s="102"/>
      <c r="G281" s="102"/>
      <c r="H281" s="180"/>
      <c r="I281" s="130"/>
    </row>
    <row r="282" spans="1:9" s="78" customFormat="1" ht="25.5">
      <c r="A282" s="123"/>
      <c r="B282" s="99" t="s">
        <v>222</v>
      </c>
      <c r="C282" s="170" t="s">
        <v>371</v>
      </c>
      <c r="D282" s="263" t="s">
        <v>147</v>
      </c>
      <c r="E282" s="264">
        <v>1</v>
      </c>
      <c r="F282" s="102">
        <v>0</v>
      </c>
      <c r="G282" s="102">
        <f>PRODUCT(D282:F282)</f>
        <v>0</v>
      </c>
      <c r="H282" s="177"/>
      <c r="I282" s="130"/>
    </row>
    <row r="283" spans="1:9" s="78" customFormat="1">
      <c r="A283" s="123"/>
      <c r="B283" s="99"/>
      <c r="C283" s="170" t="s">
        <v>366</v>
      </c>
      <c r="D283" s="263" t="s">
        <v>147</v>
      </c>
      <c r="E283" s="264">
        <v>2</v>
      </c>
      <c r="F283" s="102">
        <v>0</v>
      </c>
      <c r="G283" s="102">
        <f>PRODUCT(D283:F283)</f>
        <v>0</v>
      </c>
      <c r="H283" s="177"/>
      <c r="I283" s="130"/>
    </row>
    <row r="284" spans="1:9" s="86" customFormat="1">
      <c r="A284" s="123"/>
      <c r="B284" s="99"/>
      <c r="C284" s="143"/>
      <c r="D284" s="106"/>
      <c r="E284" s="145"/>
      <c r="F284" s="108">
        <v>0</v>
      </c>
      <c r="G284" s="102"/>
      <c r="H284" s="290"/>
      <c r="I284" s="130"/>
    </row>
    <row r="285" spans="1:9" s="78" customFormat="1" ht="76.5">
      <c r="A285" s="123"/>
      <c r="B285" s="99" t="s">
        <v>223</v>
      </c>
      <c r="C285" s="100" t="s">
        <v>268</v>
      </c>
      <c r="D285" s="147" t="s">
        <v>147</v>
      </c>
      <c r="E285" s="144">
        <v>2</v>
      </c>
      <c r="F285" s="102">
        <v>0</v>
      </c>
      <c r="G285" s="102">
        <f>PRODUCT(D285:F285)</f>
        <v>0</v>
      </c>
      <c r="H285" s="177"/>
      <c r="I285" s="130"/>
    </row>
    <row r="286" spans="1:9" s="78" customFormat="1">
      <c r="A286" s="123"/>
      <c r="B286" s="99"/>
      <c r="C286" s="143"/>
      <c r="D286" s="106"/>
      <c r="E286" s="145"/>
      <c r="F286" s="108">
        <v>0</v>
      </c>
      <c r="G286" s="102"/>
      <c r="H286" s="177"/>
      <c r="I286" s="130"/>
    </row>
    <row r="287" spans="1:9" s="78" customFormat="1" ht="76.5">
      <c r="A287" s="123"/>
      <c r="B287" s="99" t="s">
        <v>224</v>
      </c>
      <c r="C287" s="100" t="s">
        <v>336</v>
      </c>
      <c r="D287" s="147" t="s">
        <v>147</v>
      </c>
      <c r="E287" s="144">
        <v>10</v>
      </c>
      <c r="F287" s="102">
        <v>0</v>
      </c>
      <c r="G287" s="102">
        <f>PRODUCT(D287:F287)</f>
        <v>0</v>
      </c>
      <c r="H287" s="177"/>
      <c r="I287" s="130"/>
    </row>
    <row r="288" spans="1:9" s="78" customFormat="1">
      <c r="A288" s="123"/>
      <c r="B288" s="99"/>
      <c r="C288" s="143"/>
      <c r="D288" s="106"/>
      <c r="E288" s="145"/>
      <c r="F288" s="108">
        <v>0</v>
      </c>
      <c r="G288" s="102"/>
      <c r="H288" s="177"/>
      <c r="I288" s="130"/>
    </row>
    <row r="289" spans="1:9" s="78" customFormat="1" ht="25.5">
      <c r="A289" s="123"/>
      <c r="B289" s="187" t="s">
        <v>225</v>
      </c>
      <c r="C289" s="101" t="s">
        <v>368</v>
      </c>
      <c r="D289" s="147" t="s">
        <v>147</v>
      </c>
      <c r="E289" s="164">
        <v>2</v>
      </c>
      <c r="F289" s="102">
        <v>0</v>
      </c>
      <c r="G289" s="102">
        <f>PRODUCT(D289:F289)</f>
        <v>0</v>
      </c>
      <c r="H289" s="177"/>
      <c r="I289" s="130"/>
    </row>
    <row r="290" spans="1:9" s="78" customFormat="1">
      <c r="A290" s="123"/>
      <c r="B290" s="99"/>
      <c r="C290" s="143"/>
      <c r="D290" s="147"/>
      <c r="E290" s="104"/>
      <c r="F290" s="102">
        <v>0</v>
      </c>
      <c r="G290" s="102"/>
      <c r="H290" s="177"/>
      <c r="I290" s="130"/>
    </row>
    <row r="291" spans="1:9" s="78" customFormat="1">
      <c r="A291" s="123"/>
      <c r="B291" s="99" t="s">
        <v>361</v>
      </c>
      <c r="C291" s="101" t="s">
        <v>369</v>
      </c>
      <c r="D291" s="147" t="s">
        <v>147</v>
      </c>
      <c r="E291" s="164">
        <v>2</v>
      </c>
      <c r="F291" s="102">
        <v>0</v>
      </c>
      <c r="G291" s="102">
        <f>PRODUCT(D291:F291)</f>
        <v>0</v>
      </c>
      <c r="H291" s="177"/>
      <c r="I291" s="130"/>
    </row>
    <row r="292" spans="1:9" s="78" customFormat="1">
      <c r="A292" s="123"/>
      <c r="B292" s="99"/>
      <c r="C292" s="143"/>
      <c r="D292" s="147"/>
      <c r="E292" s="104"/>
      <c r="F292" s="102">
        <v>0</v>
      </c>
      <c r="G292" s="102"/>
      <c r="H292" s="177"/>
      <c r="I292" s="130"/>
    </row>
    <row r="293" spans="1:9" s="78" customFormat="1">
      <c r="A293" s="123"/>
      <c r="B293" s="99" t="s">
        <v>362</v>
      </c>
      <c r="C293" s="101" t="s">
        <v>370</v>
      </c>
      <c r="D293" s="147" t="s">
        <v>147</v>
      </c>
      <c r="E293" s="164">
        <v>2</v>
      </c>
      <c r="F293" s="102">
        <v>0</v>
      </c>
      <c r="G293" s="102">
        <f>PRODUCT(D293:F293)</f>
        <v>0</v>
      </c>
      <c r="H293" s="177"/>
      <c r="I293" s="130"/>
    </row>
    <row r="294" spans="1:9" s="78" customFormat="1">
      <c r="A294" s="123"/>
      <c r="B294" s="99"/>
      <c r="C294" s="143"/>
      <c r="D294" s="147"/>
      <c r="E294" s="104"/>
      <c r="F294" s="102">
        <v>0</v>
      </c>
      <c r="G294" s="102"/>
      <c r="H294" s="177"/>
      <c r="I294" s="130"/>
    </row>
    <row r="295" spans="1:9" s="78" customFormat="1">
      <c r="A295" s="123"/>
      <c r="B295" s="99" t="s">
        <v>363</v>
      </c>
      <c r="C295" s="170" t="s">
        <v>372</v>
      </c>
      <c r="D295" s="263" t="s">
        <v>147</v>
      </c>
      <c r="E295" s="264">
        <v>1</v>
      </c>
      <c r="F295" s="102">
        <v>0</v>
      </c>
      <c r="G295" s="102">
        <f>PRODUCT(D295:F295)</f>
        <v>0</v>
      </c>
      <c r="H295" s="177"/>
      <c r="I295" s="130"/>
    </row>
    <row r="296" spans="1:9" s="78" customFormat="1">
      <c r="A296" s="123"/>
      <c r="B296" s="99"/>
      <c r="C296" s="100"/>
      <c r="D296" s="149"/>
      <c r="E296" s="103"/>
      <c r="F296" s="150">
        <v>0</v>
      </c>
      <c r="G296" s="102"/>
      <c r="H296" s="177"/>
      <c r="I296" s="130"/>
    </row>
    <row r="297" spans="1:9" s="78" customFormat="1">
      <c r="A297" s="123"/>
      <c r="B297" s="99" t="s">
        <v>364</v>
      </c>
      <c r="C297" s="100" t="s">
        <v>373</v>
      </c>
      <c r="D297" s="147"/>
      <c r="E297" s="103"/>
      <c r="F297" s="102">
        <v>0</v>
      </c>
      <c r="G297" s="102"/>
      <c r="H297" s="177"/>
      <c r="I297" s="130"/>
    </row>
    <row r="298" spans="1:9" s="78" customFormat="1">
      <c r="A298" s="123"/>
      <c r="B298" s="99"/>
      <c r="C298" s="100" t="s">
        <v>161</v>
      </c>
      <c r="D298" s="147" t="s">
        <v>150</v>
      </c>
      <c r="E298" s="103">
        <v>7</v>
      </c>
      <c r="F298" s="112">
        <v>0</v>
      </c>
      <c r="G298" s="112">
        <f>PRODUCT(D298:F298)</f>
        <v>0</v>
      </c>
      <c r="H298" s="177"/>
      <c r="I298" s="130"/>
    </row>
    <row r="299" spans="1:9" s="78" customFormat="1">
      <c r="A299" s="123"/>
      <c r="B299" s="99"/>
      <c r="C299" s="100"/>
      <c r="D299" s="147"/>
      <c r="E299" s="103"/>
      <c r="F299" s="112">
        <v>0</v>
      </c>
      <c r="G299" s="112"/>
      <c r="H299" s="177"/>
      <c r="I299" s="130"/>
    </row>
    <row r="300" spans="1:9" s="78" customFormat="1" ht="25.5">
      <c r="A300" s="123"/>
      <c r="B300" s="99" t="s">
        <v>374</v>
      </c>
      <c r="C300" s="98" t="s">
        <v>187</v>
      </c>
      <c r="D300" s="106" t="s">
        <v>148</v>
      </c>
      <c r="E300" s="107">
        <v>40</v>
      </c>
      <c r="F300" s="108">
        <v>0</v>
      </c>
      <c r="G300" s="102">
        <f>PRODUCT(D300:F300)</f>
        <v>0</v>
      </c>
      <c r="H300" s="177"/>
      <c r="I300" s="130"/>
    </row>
    <row r="301" spans="1:9" s="78" customFormat="1">
      <c r="A301" s="123"/>
      <c r="B301" s="142"/>
      <c r="C301" s="102"/>
      <c r="D301" s="102"/>
      <c r="E301" s="102"/>
      <c r="F301" s="102"/>
      <c r="G301" s="102"/>
      <c r="H301" s="177"/>
      <c r="I301" s="178"/>
    </row>
    <row r="302" spans="1:9" s="79" customFormat="1">
      <c r="A302" s="123"/>
      <c r="B302" s="222" t="s">
        <v>38</v>
      </c>
      <c r="C302" s="247"/>
      <c r="D302" s="224"/>
      <c r="E302" s="226"/>
      <c r="F302" s="226"/>
      <c r="G302" s="248">
        <f>SUM(G282:G301)</f>
        <v>0</v>
      </c>
      <c r="H302" s="180"/>
      <c r="I302" s="130"/>
    </row>
    <row r="303" spans="1:9" s="79" customFormat="1">
      <c r="A303" s="123"/>
      <c r="B303" s="109"/>
      <c r="C303" s="265"/>
      <c r="D303" s="106"/>
      <c r="E303" s="108"/>
      <c r="F303" s="108"/>
      <c r="G303" s="266"/>
      <c r="H303" s="180"/>
      <c r="I303" s="130"/>
    </row>
    <row r="304" spans="1:9" s="79" customFormat="1" ht="38.25">
      <c r="A304" s="123"/>
      <c r="B304" s="187" t="s">
        <v>404</v>
      </c>
      <c r="C304" s="100" t="s">
        <v>375</v>
      </c>
      <c r="D304" s="147" t="s">
        <v>151</v>
      </c>
      <c r="E304" s="166">
        <v>25</v>
      </c>
      <c r="F304" s="102">
        <v>0</v>
      </c>
      <c r="G304" s="102">
        <f>PRODUCT(D304:F304)</f>
        <v>0</v>
      </c>
      <c r="H304" s="180"/>
      <c r="I304" s="130"/>
    </row>
    <row r="305" spans="1:17" s="79" customFormat="1">
      <c r="A305" s="123"/>
      <c r="B305" s="123"/>
      <c r="C305" s="123"/>
      <c r="D305" s="123"/>
      <c r="E305" s="123"/>
      <c r="F305" s="123"/>
      <c r="G305" s="123"/>
      <c r="H305" s="180"/>
      <c r="I305" s="130"/>
    </row>
    <row r="306" spans="1:17" s="79" customFormat="1">
      <c r="A306" s="123"/>
      <c r="B306" s="222" t="s">
        <v>365</v>
      </c>
      <c r="C306" s="222"/>
      <c r="D306" s="224" t="s">
        <v>195</v>
      </c>
      <c r="E306" s="226">
        <v>1</v>
      </c>
      <c r="F306" s="226">
        <v>0</v>
      </c>
      <c r="G306" s="246">
        <f>PRODUCT(D306:F306)</f>
        <v>0</v>
      </c>
      <c r="H306" s="180"/>
      <c r="I306" s="130"/>
    </row>
    <row r="307" spans="1:17" s="80" customFormat="1">
      <c r="A307" s="123"/>
      <c r="B307" s="123"/>
      <c r="C307" s="123"/>
      <c r="D307" s="123"/>
      <c r="E307" s="123"/>
      <c r="F307" s="123"/>
      <c r="G307" s="123"/>
      <c r="H307" s="288"/>
      <c r="I307" s="140"/>
    </row>
    <row r="308" spans="1:17" s="137" customFormat="1">
      <c r="A308" s="123"/>
      <c r="B308" s="268" t="s">
        <v>254</v>
      </c>
      <c r="C308" s="267" t="s">
        <v>376</v>
      </c>
      <c r="D308" s="269"/>
      <c r="E308" s="270"/>
      <c r="F308" s="271"/>
      <c r="G308" s="271"/>
      <c r="H308" s="289"/>
      <c r="I308" s="196"/>
    </row>
    <row r="309" spans="1:17" s="137" customFormat="1">
      <c r="A309" s="123"/>
      <c r="B309" s="123"/>
      <c r="C309" s="123"/>
      <c r="D309" s="123"/>
      <c r="E309" s="123"/>
      <c r="F309" s="123"/>
      <c r="G309" s="123"/>
      <c r="H309" s="289"/>
      <c r="I309" s="196"/>
    </row>
    <row r="310" spans="1:17" s="80" customFormat="1" ht="25.5">
      <c r="A310" s="186"/>
      <c r="B310" s="187" t="s">
        <v>226</v>
      </c>
      <c r="C310" s="170" t="s">
        <v>378</v>
      </c>
      <c r="D310" s="263" t="s">
        <v>147</v>
      </c>
      <c r="E310" s="264">
        <v>1</v>
      </c>
      <c r="F310" s="102">
        <v>0</v>
      </c>
      <c r="G310" s="102">
        <f>PRODUCT(D310:F310)</f>
        <v>0</v>
      </c>
      <c r="H310" s="287"/>
      <c r="I310" s="130"/>
      <c r="J310" s="70"/>
      <c r="K310" s="70"/>
      <c r="L310" s="70"/>
      <c r="M310" s="70"/>
      <c r="N310" s="70"/>
      <c r="O310" s="70"/>
      <c r="P310" s="70"/>
      <c r="Q310" s="70"/>
    </row>
    <row r="311" spans="1:17" s="80" customFormat="1">
      <c r="A311" s="186"/>
      <c r="B311" s="146"/>
      <c r="C311" s="170" t="s">
        <v>377</v>
      </c>
      <c r="D311" s="263" t="s">
        <v>147</v>
      </c>
      <c r="E311" s="264">
        <v>2</v>
      </c>
      <c r="F311" s="102">
        <v>0</v>
      </c>
      <c r="G311" s="102">
        <f>PRODUCT(D311:F311)</f>
        <v>0</v>
      </c>
      <c r="H311" s="287"/>
      <c r="I311" s="130"/>
      <c r="J311" s="70"/>
      <c r="K311" s="70"/>
      <c r="L311" s="70"/>
      <c r="M311" s="70"/>
      <c r="N311" s="70"/>
      <c r="O311" s="70"/>
      <c r="P311" s="70"/>
      <c r="Q311" s="70"/>
    </row>
    <row r="312" spans="1:17" s="80" customFormat="1" ht="25.5">
      <c r="A312" s="186"/>
      <c r="B312" s="187"/>
      <c r="C312" s="190" t="s">
        <v>379</v>
      </c>
      <c r="D312" s="191" t="s">
        <v>147</v>
      </c>
      <c r="E312" s="107">
        <v>1</v>
      </c>
      <c r="F312" s="102">
        <v>0</v>
      </c>
      <c r="G312" s="102">
        <f>PRODUCT(D312:F312)</f>
        <v>0</v>
      </c>
      <c r="H312" s="287"/>
      <c r="I312" s="130"/>
      <c r="J312" s="70"/>
      <c r="K312" s="70"/>
      <c r="L312" s="70"/>
      <c r="M312" s="70"/>
      <c r="N312" s="70"/>
      <c r="O312" s="70"/>
      <c r="P312" s="70"/>
      <c r="Q312" s="70"/>
    </row>
    <row r="313" spans="1:17" s="80" customFormat="1">
      <c r="A313" s="186"/>
      <c r="B313" s="187"/>
      <c r="C313" s="100"/>
      <c r="D313" s="188"/>
      <c r="E313" s="189"/>
      <c r="F313" s="102">
        <v>0</v>
      </c>
      <c r="G313" s="102"/>
      <c r="H313" s="287"/>
      <c r="I313" s="130"/>
      <c r="J313" s="70"/>
      <c r="K313" s="70"/>
      <c r="L313" s="70"/>
      <c r="M313" s="70"/>
      <c r="N313" s="70"/>
      <c r="O313" s="70"/>
      <c r="P313" s="70"/>
      <c r="Q313" s="70"/>
    </row>
    <row r="314" spans="1:17" s="80" customFormat="1">
      <c r="A314" s="186"/>
      <c r="B314" s="187" t="s">
        <v>227</v>
      </c>
      <c r="C314" s="170" t="s">
        <v>380</v>
      </c>
      <c r="D314" s="188" t="s">
        <v>147</v>
      </c>
      <c r="E314" s="189">
        <v>1</v>
      </c>
      <c r="F314" s="102">
        <v>0</v>
      </c>
      <c r="G314" s="102">
        <f>PRODUCT(D314:F314)</f>
        <v>0</v>
      </c>
      <c r="H314" s="287"/>
      <c r="I314" s="130"/>
      <c r="J314" s="70"/>
      <c r="K314" s="70"/>
      <c r="L314" s="70"/>
      <c r="M314" s="70"/>
      <c r="N314" s="70"/>
      <c r="O314" s="70"/>
      <c r="P314" s="70"/>
      <c r="Q314" s="70"/>
    </row>
    <row r="315" spans="1:17" s="80" customFormat="1">
      <c r="A315" s="186"/>
      <c r="B315" s="187"/>
      <c r="C315" s="100"/>
      <c r="D315" s="188"/>
      <c r="E315" s="189"/>
      <c r="F315" s="102">
        <v>0</v>
      </c>
      <c r="G315" s="102"/>
      <c r="H315" s="287"/>
      <c r="I315" s="130"/>
      <c r="J315" s="70"/>
      <c r="K315" s="70"/>
      <c r="L315" s="70"/>
      <c r="M315" s="70"/>
      <c r="N315" s="70"/>
      <c r="O315" s="70"/>
      <c r="P315" s="70"/>
      <c r="Q315" s="70"/>
    </row>
    <row r="316" spans="1:17" s="137" customFormat="1">
      <c r="A316" s="186"/>
      <c r="B316" s="187" t="s">
        <v>228</v>
      </c>
      <c r="C316" s="98" t="s">
        <v>188</v>
      </c>
      <c r="D316" s="106" t="s">
        <v>148</v>
      </c>
      <c r="E316" s="116">
        <v>5</v>
      </c>
      <c r="F316" s="102">
        <v>0</v>
      </c>
      <c r="G316" s="102">
        <f>PRODUCT(D316:F316)</f>
        <v>0</v>
      </c>
      <c r="H316" s="287"/>
      <c r="I316" s="130"/>
      <c r="J316" s="70"/>
      <c r="K316" s="70"/>
      <c r="L316" s="70"/>
      <c r="M316" s="70"/>
      <c r="N316" s="70"/>
      <c r="O316" s="70"/>
      <c r="P316" s="70"/>
      <c r="Q316" s="70"/>
    </row>
    <row r="317" spans="1:17" s="80" customFormat="1">
      <c r="A317" s="123"/>
      <c r="B317" s="123"/>
      <c r="C317" s="123"/>
      <c r="D317" s="123"/>
      <c r="E317" s="123"/>
      <c r="F317" s="123"/>
      <c r="G317" s="123"/>
      <c r="H317" s="288"/>
      <c r="I317" s="140"/>
    </row>
    <row r="318" spans="1:17" s="79" customFormat="1">
      <c r="A318" s="123"/>
      <c r="B318" s="222" t="s">
        <v>38</v>
      </c>
      <c r="C318" s="247"/>
      <c r="D318" s="224"/>
      <c r="E318" s="226"/>
      <c r="F318" s="226"/>
      <c r="G318" s="248">
        <f>SUM(G310:G317)</f>
        <v>0</v>
      </c>
      <c r="H318" s="180"/>
      <c r="I318" s="130"/>
    </row>
    <row r="319" spans="1:17" s="79" customFormat="1">
      <c r="A319" s="123"/>
      <c r="B319" s="123"/>
      <c r="C319" s="123"/>
      <c r="D319" s="123"/>
      <c r="E319" s="123"/>
      <c r="F319" s="123"/>
      <c r="G319" s="123"/>
      <c r="H319" s="180"/>
      <c r="I319" s="130"/>
    </row>
    <row r="320" spans="1:17" s="79" customFormat="1">
      <c r="A320" s="123"/>
      <c r="B320" s="222" t="s">
        <v>189</v>
      </c>
      <c r="C320" s="222"/>
      <c r="D320" s="224" t="s">
        <v>195</v>
      </c>
      <c r="E320" s="226">
        <v>1</v>
      </c>
      <c r="F320" s="226">
        <v>0</v>
      </c>
      <c r="G320" s="246">
        <f>PRODUCT(D320:F320)</f>
        <v>0</v>
      </c>
      <c r="H320" s="180"/>
      <c r="I320" s="130"/>
    </row>
    <row r="321" spans="1:9" s="79" customFormat="1">
      <c r="A321" s="123"/>
      <c r="B321" s="109"/>
      <c r="C321" s="109"/>
      <c r="D321" s="106"/>
      <c r="E321" s="108"/>
      <c r="F321" s="108"/>
      <c r="G321" s="169"/>
      <c r="H321" s="180"/>
      <c r="I321" s="130"/>
    </row>
    <row r="322" spans="1:9" s="137" customFormat="1">
      <c r="A322" s="123"/>
      <c r="B322" s="268" t="s">
        <v>255</v>
      </c>
      <c r="C322" s="267" t="s">
        <v>381</v>
      </c>
      <c r="D322" s="269"/>
      <c r="E322" s="270"/>
      <c r="F322" s="271"/>
      <c r="G322" s="271"/>
      <c r="H322" s="289"/>
      <c r="I322" s="196"/>
    </row>
    <row r="323" spans="1:9" s="80" customFormat="1">
      <c r="A323" s="123"/>
      <c r="B323" s="187" t="s">
        <v>387</v>
      </c>
      <c r="C323" s="147"/>
      <c r="D323" s="108"/>
      <c r="E323" s="108"/>
      <c r="F323" s="266"/>
      <c r="G323" s="272"/>
      <c r="H323" s="288"/>
      <c r="I323" s="140"/>
    </row>
    <row r="324" spans="1:9" s="137" customFormat="1">
      <c r="A324" s="123"/>
      <c r="B324" s="187"/>
      <c r="C324" s="147"/>
      <c r="D324" s="108"/>
      <c r="E324" s="108"/>
      <c r="F324" s="266"/>
      <c r="G324" s="272"/>
      <c r="H324" s="289"/>
      <c r="I324" s="196"/>
    </row>
    <row r="325" spans="1:9" s="137" customFormat="1" ht="51">
      <c r="A325" s="123"/>
      <c r="B325" s="146"/>
      <c r="C325" s="110" t="s">
        <v>385</v>
      </c>
      <c r="D325" s="221" t="s">
        <v>195</v>
      </c>
      <c r="E325" s="164">
        <v>1</v>
      </c>
      <c r="F325" s="102">
        <v>0</v>
      </c>
      <c r="G325" s="112">
        <f>PRODUCT(E325:F325)</f>
        <v>0</v>
      </c>
      <c r="H325" s="289"/>
      <c r="I325" s="130"/>
    </row>
    <row r="326" spans="1:9" s="137" customFormat="1">
      <c r="A326" s="123"/>
      <c r="B326" s="146"/>
      <c r="C326" s="89"/>
      <c r="D326" s="221"/>
      <c r="E326" s="102"/>
      <c r="F326" s="102">
        <v>0</v>
      </c>
      <c r="G326" s="102"/>
      <c r="H326" s="289"/>
      <c r="I326" s="130"/>
    </row>
    <row r="327" spans="1:9" s="137" customFormat="1" ht="25.5">
      <c r="A327" s="123"/>
      <c r="B327" s="146"/>
      <c r="C327" s="170" t="s">
        <v>386</v>
      </c>
      <c r="D327" s="263" t="s">
        <v>147</v>
      </c>
      <c r="E327" s="264">
        <v>1</v>
      </c>
      <c r="F327" s="102">
        <v>0</v>
      </c>
      <c r="G327" s="102">
        <f>PRODUCT(D327:F327)</f>
        <v>0</v>
      </c>
      <c r="H327" s="289"/>
      <c r="I327" s="130"/>
    </row>
    <row r="328" spans="1:9" s="137" customFormat="1">
      <c r="A328" s="123"/>
      <c r="B328" s="146"/>
      <c r="C328" s="89"/>
      <c r="D328" s="221"/>
      <c r="E328" s="102"/>
      <c r="F328" s="102">
        <v>0</v>
      </c>
      <c r="G328" s="102"/>
      <c r="H328" s="289"/>
      <c r="I328" s="130"/>
    </row>
    <row r="329" spans="1:9" s="137" customFormat="1" ht="25.5">
      <c r="A329" s="123"/>
      <c r="B329" s="146"/>
      <c r="C329" s="170" t="s">
        <v>388</v>
      </c>
      <c r="D329" s="263" t="s">
        <v>147</v>
      </c>
      <c r="E329" s="264">
        <v>1</v>
      </c>
      <c r="F329" s="102">
        <v>0</v>
      </c>
      <c r="G329" s="102">
        <f>PRODUCT(D329:F329)</f>
        <v>0</v>
      </c>
      <c r="H329" s="289"/>
      <c r="I329" s="130"/>
    </row>
    <row r="330" spans="1:9" s="137" customFormat="1">
      <c r="A330" s="123"/>
      <c r="B330" s="146"/>
      <c r="C330" s="89"/>
      <c r="D330" s="221"/>
      <c r="E330" s="102"/>
      <c r="F330" s="102">
        <v>0</v>
      </c>
      <c r="G330" s="102"/>
      <c r="H330" s="289"/>
      <c r="I330" s="130"/>
    </row>
    <row r="331" spans="1:9" s="137" customFormat="1">
      <c r="A331" s="123"/>
      <c r="B331" s="146"/>
      <c r="C331" s="110" t="s">
        <v>384</v>
      </c>
      <c r="D331" s="221" t="s">
        <v>147</v>
      </c>
      <c r="E331" s="164">
        <v>2</v>
      </c>
      <c r="F331" s="102">
        <v>0</v>
      </c>
      <c r="G331" s="112">
        <f>PRODUCT(E331:F331)</f>
        <v>0</v>
      </c>
      <c r="H331" s="289"/>
      <c r="I331" s="130"/>
    </row>
    <row r="332" spans="1:9" s="137" customFormat="1">
      <c r="A332" s="123"/>
      <c r="B332" s="146"/>
      <c r="C332" s="100" t="s">
        <v>389</v>
      </c>
      <c r="D332" s="221"/>
      <c r="E332" s="102"/>
      <c r="F332" s="102">
        <v>0</v>
      </c>
      <c r="G332" s="102"/>
      <c r="H332" s="289"/>
      <c r="I332" s="130"/>
    </row>
    <row r="333" spans="1:9" s="137" customFormat="1">
      <c r="A333" s="123"/>
      <c r="B333" s="146"/>
      <c r="C333" s="100"/>
      <c r="D333" s="221"/>
      <c r="E333" s="102"/>
      <c r="F333" s="102">
        <v>0</v>
      </c>
      <c r="G333" s="102"/>
      <c r="H333" s="289"/>
      <c r="I333" s="130"/>
    </row>
    <row r="334" spans="1:9" s="137" customFormat="1" ht="25.5">
      <c r="A334" s="123"/>
      <c r="B334" s="146"/>
      <c r="C334" s="110" t="s">
        <v>390</v>
      </c>
      <c r="D334" s="221" t="s">
        <v>147</v>
      </c>
      <c r="E334" s="164">
        <v>1</v>
      </c>
      <c r="F334" s="102">
        <v>0</v>
      </c>
      <c r="G334" s="112">
        <f>PRODUCT(E334:F334)</f>
        <v>0</v>
      </c>
      <c r="H334" s="289"/>
      <c r="I334" s="130"/>
    </row>
    <row r="335" spans="1:9" s="137" customFormat="1">
      <c r="A335" s="123"/>
      <c r="B335" s="146"/>
      <c r="C335" s="100"/>
      <c r="D335" s="221"/>
      <c r="E335" s="102"/>
      <c r="F335" s="102">
        <v>0</v>
      </c>
      <c r="G335" s="102"/>
      <c r="H335" s="289"/>
      <c r="I335" s="130"/>
    </row>
    <row r="336" spans="1:9" s="137" customFormat="1" ht="25.5">
      <c r="A336" s="123"/>
      <c r="B336" s="146"/>
      <c r="C336" s="100" t="s">
        <v>394</v>
      </c>
      <c r="D336" s="147"/>
      <c r="E336" s="112"/>
      <c r="F336" s="112">
        <v>0</v>
      </c>
      <c r="G336" s="112"/>
      <c r="H336" s="289"/>
      <c r="I336" s="130"/>
    </row>
    <row r="337" spans="1:9" s="137" customFormat="1">
      <c r="A337" s="123"/>
      <c r="B337" s="146"/>
      <c r="C337" s="100" t="s">
        <v>391</v>
      </c>
      <c r="D337" s="147" t="s">
        <v>150</v>
      </c>
      <c r="E337" s="112">
        <v>12</v>
      </c>
      <c r="F337" s="112">
        <v>0</v>
      </c>
      <c r="G337" s="112">
        <f>PRODUCT(E337:F337)</f>
        <v>0</v>
      </c>
      <c r="H337" s="289"/>
      <c r="I337" s="130"/>
    </row>
    <row r="338" spans="1:9" s="137" customFormat="1">
      <c r="A338" s="123"/>
      <c r="B338" s="146"/>
      <c r="C338" s="143" t="s">
        <v>382</v>
      </c>
      <c r="D338" s="147" t="s">
        <v>150</v>
      </c>
      <c r="E338" s="112">
        <v>44</v>
      </c>
      <c r="F338" s="112">
        <v>0</v>
      </c>
      <c r="G338" s="112">
        <f>PRODUCT(E338:F338)</f>
        <v>0</v>
      </c>
      <c r="H338" s="289"/>
      <c r="I338" s="130"/>
    </row>
    <row r="339" spans="1:9" s="137" customFormat="1">
      <c r="A339" s="123"/>
      <c r="B339" s="146"/>
      <c r="C339" s="143"/>
      <c r="D339" s="106"/>
      <c r="E339" s="107"/>
      <c r="F339" s="108"/>
      <c r="G339" s="108"/>
      <c r="H339" s="289"/>
      <c r="I339" s="196"/>
    </row>
    <row r="340" spans="1:9" s="137" customFormat="1">
      <c r="A340" s="123"/>
      <c r="B340" s="254" t="s">
        <v>383</v>
      </c>
      <c r="C340" s="273"/>
      <c r="D340" s="224"/>
      <c r="E340" s="226"/>
      <c r="F340" s="226"/>
      <c r="G340" s="246">
        <f>SUM(G325:G338)</f>
        <v>0</v>
      </c>
      <c r="H340" s="289"/>
      <c r="I340" s="196"/>
    </row>
    <row r="341" spans="1:9" s="137" customFormat="1">
      <c r="A341" s="123"/>
      <c r="B341" s="146"/>
      <c r="C341" s="208"/>
      <c r="D341" s="115"/>
      <c r="E341" s="113"/>
      <c r="F341" s="114"/>
      <c r="G341" s="114"/>
      <c r="H341" s="289"/>
      <c r="I341" s="196"/>
    </row>
    <row r="342" spans="1:9" s="79" customFormat="1">
      <c r="A342" s="123"/>
      <c r="B342" s="123"/>
      <c r="C342" s="123"/>
      <c r="D342" s="123"/>
      <c r="E342" s="123"/>
      <c r="F342" s="123"/>
      <c r="G342" s="123"/>
      <c r="H342" s="180"/>
      <c r="I342" s="130"/>
    </row>
    <row r="343" spans="1:9" s="137" customFormat="1">
      <c r="A343" s="123"/>
      <c r="B343" s="268" t="s">
        <v>256</v>
      </c>
      <c r="C343" s="267" t="s">
        <v>143</v>
      </c>
      <c r="D343" s="269"/>
      <c r="E343" s="270"/>
      <c r="F343" s="271"/>
      <c r="G343" s="271"/>
      <c r="H343" s="289"/>
      <c r="I343" s="196"/>
    </row>
    <row r="344" spans="1:9" s="137" customFormat="1">
      <c r="A344" s="123"/>
      <c r="B344" s="88"/>
      <c r="C344" s="93"/>
      <c r="D344" s="117"/>
      <c r="E344" s="118"/>
      <c r="F344" s="119"/>
      <c r="G344" s="119"/>
      <c r="H344" s="289"/>
      <c r="I344" s="196"/>
    </row>
    <row r="345" spans="1:9" s="137" customFormat="1" ht="38.25">
      <c r="A345" s="123"/>
      <c r="B345" s="88"/>
      <c r="C345" s="170" t="s">
        <v>144</v>
      </c>
      <c r="D345" s="103"/>
      <c r="E345" s="103"/>
      <c r="F345" s="102"/>
      <c r="G345" s="102"/>
      <c r="H345" s="289"/>
      <c r="I345" s="196"/>
    </row>
    <row r="346" spans="1:9" s="137" customFormat="1" ht="25.5">
      <c r="A346" s="123"/>
      <c r="B346" s="88"/>
      <c r="C346" s="170" t="s">
        <v>190</v>
      </c>
      <c r="D346" s="103"/>
      <c r="E346" s="103"/>
      <c r="F346" s="102"/>
      <c r="G346" s="102"/>
      <c r="H346" s="289"/>
      <c r="I346" s="196"/>
    </row>
    <row r="347" spans="1:9" s="137" customFormat="1">
      <c r="A347" s="123"/>
      <c r="B347" s="88"/>
      <c r="C347" s="148" t="s">
        <v>392</v>
      </c>
      <c r="D347" s="147" t="s">
        <v>145</v>
      </c>
      <c r="E347" s="103">
        <v>2</v>
      </c>
      <c r="F347" s="102">
        <v>0</v>
      </c>
      <c r="G347" s="102">
        <f>PRODUCT(D347:F347)</f>
        <v>0</v>
      </c>
      <c r="H347" s="289"/>
      <c r="I347" s="130"/>
    </row>
    <row r="348" spans="1:9" s="137" customFormat="1">
      <c r="A348" s="123"/>
      <c r="B348" s="88"/>
      <c r="C348" s="148" t="s">
        <v>191</v>
      </c>
      <c r="D348" s="147" t="s">
        <v>145</v>
      </c>
      <c r="E348" s="103">
        <v>4</v>
      </c>
      <c r="F348" s="102">
        <v>0</v>
      </c>
      <c r="G348" s="102">
        <f>PRODUCT(D348:F348)</f>
        <v>0</v>
      </c>
      <c r="H348" s="289"/>
      <c r="I348" s="130"/>
    </row>
    <row r="349" spans="1:9" s="79" customFormat="1">
      <c r="A349" s="123"/>
      <c r="B349" s="88"/>
      <c r="C349" s="148" t="s">
        <v>192</v>
      </c>
      <c r="D349" s="147" t="s">
        <v>145</v>
      </c>
      <c r="E349" s="103">
        <v>2</v>
      </c>
      <c r="F349" s="102">
        <v>0</v>
      </c>
      <c r="G349" s="102">
        <f>PRODUCT(D349:F349)</f>
        <v>0</v>
      </c>
      <c r="H349" s="180"/>
      <c r="I349" s="130"/>
    </row>
    <row r="350" spans="1:9" s="79" customFormat="1">
      <c r="A350" s="123"/>
      <c r="B350" s="88"/>
      <c r="C350" s="170" t="s">
        <v>257</v>
      </c>
      <c r="D350" s="147" t="s">
        <v>145</v>
      </c>
      <c r="E350" s="103">
        <v>2</v>
      </c>
      <c r="F350" s="102">
        <v>0</v>
      </c>
      <c r="G350" s="102">
        <f>PRODUCT(D350:F350)</f>
        <v>0</v>
      </c>
      <c r="H350" s="180"/>
      <c r="I350" s="130"/>
    </row>
    <row r="351" spans="1:9" s="137" customFormat="1">
      <c r="A351" s="123"/>
      <c r="B351" s="120"/>
      <c r="C351" s="121"/>
      <c r="D351" s="147"/>
      <c r="E351" s="144"/>
      <c r="F351" s="102"/>
      <c r="G351" s="122"/>
      <c r="H351" s="289"/>
      <c r="I351" s="196"/>
    </row>
    <row r="352" spans="1:9" s="79" customFormat="1">
      <c r="A352" s="123"/>
      <c r="B352" s="222" t="s">
        <v>143</v>
      </c>
      <c r="C352" s="223"/>
      <c r="D352" s="274"/>
      <c r="E352" s="225"/>
      <c r="F352" s="226"/>
      <c r="G352" s="275">
        <f>SUM(G347:G351)</f>
        <v>0</v>
      </c>
      <c r="H352" s="180"/>
      <c r="I352" s="130"/>
    </row>
    <row r="353" spans="1:9" s="79" customFormat="1">
      <c r="A353" s="123"/>
      <c r="B353" s="109"/>
      <c r="C353" s="143"/>
      <c r="D353" s="103"/>
      <c r="E353" s="144"/>
      <c r="F353" s="102"/>
      <c r="G353" s="112"/>
      <c r="H353" s="180"/>
      <c r="I353" s="130"/>
    </row>
    <row r="354" spans="1:9" s="138" customFormat="1">
      <c r="A354" s="123"/>
      <c r="B354" s="276" t="s">
        <v>258</v>
      </c>
      <c r="C354" s="276" t="s">
        <v>93</v>
      </c>
      <c r="D354" s="269"/>
      <c r="E354" s="277"/>
      <c r="F354" s="271"/>
      <c r="G354" s="271"/>
      <c r="H354" s="291"/>
      <c r="I354" s="198"/>
    </row>
    <row r="355" spans="1:9" s="78" customFormat="1">
      <c r="A355" s="123"/>
      <c r="B355" s="88"/>
      <c r="C355" s="93"/>
      <c r="D355" s="117"/>
      <c r="E355" s="171"/>
      <c r="F355" s="119"/>
      <c r="G355" s="119"/>
      <c r="H355" s="177"/>
      <c r="I355" s="178"/>
    </row>
    <row r="356" spans="1:9" s="86" customFormat="1">
      <c r="A356" s="123"/>
      <c r="B356" s="88" t="s">
        <v>259</v>
      </c>
      <c r="C356" s="89" t="s">
        <v>94</v>
      </c>
      <c r="D356" s="117"/>
      <c r="E356" s="171"/>
      <c r="F356" s="119"/>
      <c r="G356" s="119"/>
      <c r="H356" s="290"/>
      <c r="I356" s="197"/>
    </row>
    <row r="357" spans="1:9" s="86" customFormat="1" ht="63.75">
      <c r="A357" s="123"/>
      <c r="B357" s="88"/>
      <c r="C357" s="91" t="s">
        <v>193</v>
      </c>
      <c r="D357" s="117" t="s">
        <v>95</v>
      </c>
      <c r="E357" s="118">
        <v>32</v>
      </c>
      <c r="F357" s="119">
        <v>0</v>
      </c>
      <c r="G357" s="114">
        <f>E357*F357</f>
        <v>0</v>
      </c>
      <c r="H357" s="290"/>
      <c r="I357" s="130"/>
    </row>
    <row r="358" spans="1:9" s="86" customFormat="1">
      <c r="A358" s="123"/>
      <c r="B358" s="88"/>
      <c r="C358" s="91"/>
      <c r="D358" s="117"/>
      <c r="E358" s="118"/>
      <c r="F358" s="119"/>
      <c r="G358" s="119"/>
      <c r="H358" s="290"/>
      <c r="I358" s="197"/>
    </row>
    <row r="359" spans="1:9" s="86" customFormat="1">
      <c r="A359" s="123"/>
      <c r="B359" s="88"/>
      <c r="C359" s="90" t="s">
        <v>96</v>
      </c>
      <c r="D359" s="117"/>
      <c r="E359" s="118"/>
      <c r="F359" s="119"/>
      <c r="G359" s="119"/>
      <c r="H359" s="290"/>
      <c r="I359" s="197"/>
    </row>
    <row r="360" spans="1:9" s="78" customFormat="1">
      <c r="A360" s="123"/>
      <c r="B360" s="88"/>
      <c r="C360" s="90" t="s">
        <v>97</v>
      </c>
      <c r="D360" s="117"/>
      <c r="E360" s="118"/>
      <c r="F360" s="119"/>
      <c r="G360" s="119"/>
      <c r="H360" s="177"/>
      <c r="I360" s="178"/>
    </row>
    <row r="361" spans="1:9" s="78" customFormat="1" ht="25.5">
      <c r="A361" s="123"/>
      <c r="B361" s="88"/>
      <c r="C361" s="91" t="s">
        <v>98</v>
      </c>
      <c r="D361" s="117"/>
      <c r="E361" s="118"/>
      <c r="F361" s="119"/>
      <c r="G361" s="119"/>
      <c r="H361" s="177"/>
      <c r="I361" s="178"/>
    </row>
    <row r="362" spans="1:9" s="78" customFormat="1" ht="38.25">
      <c r="A362" s="123"/>
      <c r="B362" s="88"/>
      <c r="C362" s="91" t="s">
        <v>99</v>
      </c>
      <c r="D362" s="117"/>
      <c r="E362" s="118"/>
      <c r="F362" s="119"/>
      <c r="G362" s="119"/>
      <c r="H362" s="177"/>
      <c r="I362" s="178"/>
    </row>
    <row r="363" spans="1:9" s="78" customFormat="1" ht="25.5">
      <c r="A363" s="123"/>
      <c r="B363" s="88"/>
      <c r="C363" s="91" t="s">
        <v>100</v>
      </c>
      <c r="D363" s="117"/>
      <c r="E363" s="118"/>
      <c r="F363" s="119"/>
      <c r="G363" s="119"/>
      <c r="H363" s="177"/>
      <c r="I363" s="178"/>
    </row>
    <row r="364" spans="1:9" s="78" customFormat="1" ht="38.25">
      <c r="A364" s="123"/>
      <c r="B364" s="88"/>
      <c r="C364" s="91" t="s">
        <v>99</v>
      </c>
      <c r="D364" s="117"/>
      <c r="E364" s="118"/>
      <c r="F364" s="119"/>
      <c r="G364" s="119"/>
      <c r="H364" s="177"/>
      <c r="I364" s="178"/>
    </row>
    <row r="365" spans="1:9" s="78" customFormat="1">
      <c r="A365" s="123"/>
      <c r="B365" s="88"/>
      <c r="C365" s="91" t="s">
        <v>142</v>
      </c>
      <c r="D365" s="117"/>
      <c r="E365" s="118"/>
      <c r="F365" s="119"/>
      <c r="G365" s="119"/>
      <c r="H365" s="177"/>
      <c r="I365" s="178"/>
    </row>
    <row r="366" spans="1:9" s="78" customFormat="1" ht="25.5">
      <c r="A366" s="123"/>
      <c r="B366" s="88"/>
      <c r="C366" s="91" t="s">
        <v>101</v>
      </c>
      <c r="D366" s="117"/>
      <c r="E366" s="118"/>
      <c r="F366" s="119"/>
      <c r="G366" s="119"/>
      <c r="H366" s="177"/>
      <c r="I366" s="178"/>
    </row>
    <row r="367" spans="1:9" s="78" customFormat="1">
      <c r="A367" s="123"/>
      <c r="B367" s="88"/>
      <c r="C367" s="90" t="s">
        <v>102</v>
      </c>
      <c r="D367" s="117"/>
      <c r="E367" s="118"/>
      <c r="F367" s="119"/>
      <c r="G367" s="119"/>
      <c r="H367" s="177"/>
      <c r="I367" s="178"/>
    </row>
    <row r="368" spans="1:9" s="78" customFormat="1" ht="25.5">
      <c r="A368" s="123"/>
      <c r="B368" s="88"/>
      <c r="C368" s="91" t="s">
        <v>103</v>
      </c>
      <c r="D368" s="117"/>
      <c r="E368" s="118"/>
      <c r="F368" s="119"/>
      <c r="G368" s="119"/>
      <c r="H368" s="177"/>
      <c r="I368" s="178"/>
    </row>
    <row r="369" spans="1:9" s="78" customFormat="1">
      <c r="A369" s="123"/>
      <c r="B369" s="88"/>
      <c r="C369" s="91" t="s">
        <v>104</v>
      </c>
      <c r="D369" s="117"/>
      <c r="E369" s="118"/>
      <c r="F369" s="119"/>
      <c r="G369" s="119"/>
      <c r="H369" s="177"/>
      <c r="I369" s="178"/>
    </row>
    <row r="370" spans="1:9" s="78" customFormat="1" ht="25.5">
      <c r="A370" s="123"/>
      <c r="B370" s="88"/>
      <c r="C370" s="91" t="s">
        <v>105</v>
      </c>
      <c r="D370" s="117"/>
      <c r="E370" s="118"/>
      <c r="F370" s="119"/>
      <c r="G370" s="119"/>
      <c r="H370" s="177"/>
      <c r="I370" s="178"/>
    </row>
    <row r="371" spans="1:9" s="78" customFormat="1" ht="25.5">
      <c r="A371" s="123"/>
      <c r="B371" s="88"/>
      <c r="C371" s="91" t="s">
        <v>106</v>
      </c>
      <c r="D371" s="117"/>
      <c r="E371" s="118"/>
      <c r="F371" s="119"/>
      <c r="G371" s="119"/>
      <c r="H371" s="177"/>
      <c r="I371" s="178"/>
    </row>
    <row r="372" spans="1:9" s="78" customFormat="1">
      <c r="A372" s="123"/>
      <c r="B372" s="88"/>
      <c r="C372" s="91" t="s">
        <v>107</v>
      </c>
      <c r="D372" s="117"/>
      <c r="E372" s="118"/>
      <c r="F372" s="119"/>
      <c r="G372" s="119"/>
      <c r="H372" s="177"/>
      <c r="I372" s="178"/>
    </row>
    <row r="373" spans="1:9" s="78" customFormat="1" ht="25.5">
      <c r="A373" s="123"/>
      <c r="B373" s="88"/>
      <c r="C373" s="91" t="s">
        <v>108</v>
      </c>
      <c r="D373" s="117"/>
      <c r="E373" s="118"/>
      <c r="F373" s="119"/>
      <c r="G373" s="119"/>
      <c r="H373" s="177"/>
      <c r="I373" s="178"/>
    </row>
    <row r="374" spans="1:9" s="78" customFormat="1" ht="25.5">
      <c r="A374" s="123"/>
      <c r="B374" s="88"/>
      <c r="C374" s="91" t="s">
        <v>109</v>
      </c>
      <c r="D374" s="117"/>
      <c r="E374" s="118"/>
      <c r="F374" s="119"/>
      <c r="G374" s="119"/>
      <c r="H374" s="177"/>
      <c r="I374" s="178"/>
    </row>
    <row r="375" spans="1:9" s="78" customFormat="1">
      <c r="A375" s="123"/>
      <c r="B375" s="88"/>
      <c r="C375" s="91" t="s">
        <v>110</v>
      </c>
      <c r="D375" s="117"/>
      <c r="E375" s="118"/>
      <c r="F375" s="119"/>
      <c r="G375" s="119"/>
      <c r="H375" s="177"/>
      <c r="I375" s="178"/>
    </row>
    <row r="376" spans="1:9" s="78" customFormat="1" ht="25.5">
      <c r="A376" s="123"/>
      <c r="B376" s="88"/>
      <c r="C376" s="91" t="s">
        <v>111</v>
      </c>
      <c r="D376" s="117"/>
      <c r="E376" s="118"/>
      <c r="F376" s="119"/>
      <c r="G376" s="119"/>
      <c r="H376" s="177"/>
      <c r="I376" s="178"/>
    </row>
    <row r="377" spans="1:9" s="78" customFormat="1" ht="25.5">
      <c r="A377" s="123"/>
      <c r="B377" s="88"/>
      <c r="C377" s="91" t="s">
        <v>112</v>
      </c>
      <c r="D377" s="117"/>
      <c r="E377" s="118"/>
      <c r="F377" s="119"/>
      <c r="G377" s="119"/>
      <c r="H377" s="177"/>
      <c r="I377" s="178"/>
    </row>
    <row r="378" spans="1:9" s="78" customFormat="1">
      <c r="A378" s="123"/>
      <c r="B378" s="88"/>
      <c r="C378" s="91" t="s">
        <v>113</v>
      </c>
      <c r="D378" s="117"/>
      <c r="E378" s="118"/>
      <c r="F378" s="119"/>
      <c r="G378" s="119"/>
      <c r="H378" s="177"/>
      <c r="I378" s="178"/>
    </row>
    <row r="379" spans="1:9" s="78" customFormat="1" ht="25.5">
      <c r="A379" s="123"/>
      <c r="B379" s="88"/>
      <c r="C379" s="91" t="s">
        <v>114</v>
      </c>
      <c r="D379" s="117"/>
      <c r="E379" s="118"/>
      <c r="F379" s="119"/>
      <c r="G379" s="119"/>
      <c r="H379" s="177"/>
      <c r="I379" s="178"/>
    </row>
    <row r="380" spans="1:9" s="78" customFormat="1" ht="25.5">
      <c r="A380" s="123"/>
      <c r="B380" s="88"/>
      <c r="C380" s="91" t="s">
        <v>115</v>
      </c>
      <c r="D380" s="117"/>
      <c r="E380" s="118"/>
      <c r="F380" s="119"/>
      <c r="G380" s="119"/>
      <c r="H380" s="177"/>
      <c r="I380" s="178"/>
    </row>
    <row r="381" spans="1:9" s="78" customFormat="1">
      <c r="A381" s="123"/>
      <c r="B381" s="88"/>
      <c r="C381" s="91" t="s">
        <v>116</v>
      </c>
      <c r="D381" s="117"/>
      <c r="E381" s="118"/>
      <c r="F381" s="119"/>
      <c r="G381" s="119"/>
      <c r="H381" s="177"/>
      <c r="I381" s="178"/>
    </row>
    <row r="382" spans="1:9" s="78" customFormat="1">
      <c r="A382" s="123"/>
      <c r="B382" s="88"/>
      <c r="C382" s="91" t="s">
        <v>117</v>
      </c>
      <c r="D382" s="117"/>
      <c r="E382" s="118"/>
      <c r="F382" s="119"/>
      <c r="G382" s="119"/>
      <c r="H382" s="177"/>
      <c r="I382" s="178"/>
    </row>
    <row r="383" spans="1:9" s="78" customFormat="1">
      <c r="A383" s="123"/>
      <c r="B383" s="88"/>
      <c r="C383" s="91" t="s">
        <v>118</v>
      </c>
      <c r="D383" s="117"/>
      <c r="E383" s="118"/>
      <c r="F383" s="119"/>
      <c r="G383" s="119"/>
      <c r="H383" s="177"/>
      <c r="I383" s="178"/>
    </row>
    <row r="384" spans="1:9" s="78" customFormat="1">
      <c r="A384" s="123"/>
      <c r="B384" s="88"/>
      <c r="C384" s="91" t="s">
        <v>119</v>
      </c>
      <c r="D384" s="117"/>
      <c r="E384" s="118"/>
      <c r="F384" s="119"/>
      <c r="G384" s="119"/>
      <c r="H384" s="177"/>
      <c r="I384" s="178"/>
    </row>
    <row r="385" spans="1:9" s="78" customFormat="1">
      <c r="A385" s="123"/>
      <c r="B385" s="88"/>
      <c r="C385" s="91" t="s">
        <v>120</v>
      </c>
      <c r="D385" s="117"/>
      <c r="E385" s="118"/>
      <c r="F385" s="119"/>
      <c r="G385" s="119"/>
      <c r="H385" s="177"/>
      <c r="I385" s="178"/>
    </row>
    <row r="386" spans="1:9" s="78" customFormat="1" ht="25.5">
      <c r="A386" s="123"/>
      <c r="B386" s="88"/>
      <c r="C386" s="91" t="s">
        <v>121</v>
      </c>
      <c r="D386" s="117"/>
      <c r="E386" s="118"/>
      <c r="F386" s="119"/>
      <c r="G386" s="119"/>
      <c r="H386" s="177"/>
      <c r="I386" s="178"/>
    </row>
    <row r="387" spans="1:9" s="78" customFormat="1">
      <c r="A387" s="123"/>
      <c r="B387" s="88"/>
      <c r="C387" s="91" t="s">
        <v>122</v>
      </c>
      <c r="D387" s="117"/>
      <c r="E387" s="118"/>
      <c r="F387" s="119"/>
      <c r="G387" s="119"/>
      <c r="H387" s="177"/>
      <c r="I387" s="178"/>
    </row>
    <row r="388" spans="1:9" s="78" customFormat="1">
      <c r="A388" s="123"/>
      <c r="B388" s="88"/>
      <c r="C388" s="91" t="s">
        <v>123</v>
      </c>
      <c r="D388" s="117"/>
      <c r="E388" s="118"/>
      <c r="F388" s="119"/>
      <c r="G388" s="119"/>
      <c r="H388" s="177"/>
      <c r="I388" s="178"/>
    </row>
    <row r="389" spans="1:9" s="78" customFormat="1">
      <c r="A389" s="123"/>
      <c r="B389" s="88"/>
      <c r="C389" s="91" t="s">
        <v>124</v>
      </c>
      <c r="D389" s="117"/>
      <c r="E389" s="118"/>
      <c r="F389" s="119"/>
      <c r="G389" s="119"/>
      <c r="H389" s="177"/>
      <c r="I389" s="178"/>
    </row>
    <row r="390" spans="1:9" s="78" customFormat="1" ht="25.5">
      <c r="A390" s="123"/>
      <c r="B390" s="88"/>
      <c r="C390" s="91" t="s">
        <v>125</v>
      </c>
      <c r="D390" s="117"/>
      <c r="E390" s="118"/>
      <c r="F390" s="119"/>
      <c r="G390" s="119"/>
      <c r="H390" s="177"/>
      <c r="I390" s="178"/>
    </row>
    <row r="391" spans="1:9" s="78" customFormat="1">
      <c r="A391" s="123"/>
      <c r="B391" s="88"/>
      <c r="C391" s="90" t="s">
        <v>126</v>
      </c>
      <c r="D391" s="117"/>
      <c r="E391" s="118"/>
      <c r="F391" s="119"/>
      <c r="G391" s="119"/>
      <c r="H391" s="177"/>
      <c r="I391" s="178"/>
    </row>
    <row r="392" spans="1:9" s="78" customFormat="1">
      <c r="A392" s="123"/>
      <c r="B392" s="88"/>
      <c r="C392" s="91" t="s">
        <v>127</v>
      </c>
      <c r="D392" s="117"/>
      <c r="E392" s="118"/>
      <c r="F392" s="119"/>
      <c r="G392" s="119"/>
      <c r="H392" s="177"/>
      <c r="I392" s="178"/>
    </row>
    <row r="393" spans="1:9" s="78" customFormat="1" ht="25.5">
      <c r="A393" s="123"/>
      <c r="B393" s="88"/>
      <c r="C393" s="91" t="s">
        <v>128</v>
      </c>
      <c r="D393" s="117"/>
      <c r="E393" s="118"/>
      <c r="F393" s="119"/>
      <c r="G393" s="119"/>
      <c r="H393" s="177"/>
      <c r="I393" s="178"/>
    </row>
    <row r="394" spans="1:9" s="78" customFormat="1" ht="25.5">
      <c r="A394" s="123"/>
      <c r="B394" s="88"/>
      <c r="C394" s="91" t="s">
        <v>129</v>
      </c>
      <c r="D394" s="117"/>
      <c r="E394" s="118"/>
      <c r="F394" s="119"/>
      <c r="G394" s="119"/>
      <c r="H394" s="177"/>
      <c r="I394" s="178"/>
    </row>
    <row r="395" spans="1:9" s="78" customFormat="1">
      <c r="A395" s="123"/>
      <c r="B395" s="88"/>
      <c r="C395" s="91"/>
      <c r="D395" s="117"/>
      <c r="E395" s="118"/>
      <c r="F395" s="119"/>
      <c r="G395" s="119"/>
      <c r="H395" s="177"/>
      <c r="I395" s="178"/>
    </row>
    <row r="396" spans="1:9" s="86" customFormat="1">
      <c r="A396" s="123"/>
      <c r="B396" s="88" t="s">
        <v>260</v>
      </c>
      <c r="C396" s="90" t="s">
        <v>130</v>
      </c>
      <c r="D396" s="117"/>
      <c r="E396" s="118"/>
      <c r="F396" s="119"/>
      <c r="G396" s="119"/>
      <c r="H396" s="290"/>
      <c r="I396" s="197"/>
    </row>
    <row r="397" spans="1:9" s="86" customFormat="1" ht="38.25">
      <c r="A397" s="123"/>
      <c r="B397" s="88"/>
      <c r="C397" s="91" t="s">
        <v>393</v>
      </c>
      <c r="D397" s="117" t="s">
        <v>95</v>
      </c>
      <c r="E397" s="118">
        <v>32</v>
      </c>
      <c r="F397" s="119">
        <v>0</v>
      </c>
      <c r="G397" s="114">
        <f>E397*F397</f>
        <v>0</v>
      </c>
      <c r="H397" s="290"/>
      <c r="I397" s="130"/>
    </row>
    <row r="398" spans="1:9" s="86" customFormat="1">
      <c r="A398" s="123"/>
      <c r="B398" s="88"/>
      <c r="C398" s="90" t="s">
        <v>131</v>
      </c>
      <c r="D398" s="172"/>
      <c r="E398" s="173"/>
      <c r="F398" s="174"/>
      <c r="G398" s="174"/>
      <c r="H398" s="290"/>
      <c r="I398" s="197"/>
    </row>
    <row r="399" spans="1:9" s="86" customFormat="1" ht="25.5">
      <c r="A399" s="123"/>
      <c r="B399" s="88"/>
      <c r="C399" s="91" t="s">
        <v>132</v>
      </c>
      <c r="D399" s="117"/>
      <c r="E399" s="118"/>
      <c r="F399" s="119"/>
      <c r="G399" s="119"/>
      <c r="H399" s="290"/>
      <c r="I399" s="197"/>
    </row>
    <row r="400" spans="1:9" s="86" customFormat="1">
      <c r="A400" s="123"/>
      <c r="B400" s="88"/>
      <c r="C400" s="90" t="s">
        <v>133</v>
      </c>
      <c r="D400" s="117"/>
      <c r="E400" s="118"/>
      <c r="F400" s="119"/>
      <c r="G400" s="119"/>
      <c r="H400" s="290"/>
      <c r="I400" s="197"/>
    </row>
    <row r="401" spans="1:9" s="86" customFormat="1" ht="25.5">
      <c r="A401" s="123"/>
      <c r="B401" s="88"/>
      <c r="C401" s="91" t="s">
        <v>134</v>
      </c>
      <c r="D401" s="117"/>
      <c r="E401" s="118"/>
      <c r="F401" s="119"/>
      <c r="G401" s="119"/>
      <c r="H401" s="290"/>
      <c r="I401" s="197"/>
    </row>
    <row r="402" spans="1:9" s="86" customFormat="1" ht="25.5">
      <c r="A402" s="123"/>
      <c r="B402" s="88"/>
      <c r="C402" s="91" t="s">
        <v>135</v>
      </c>
      <c r="D402" s="117"/>
      <c r="E402" s="118"/>
      <c r="F402" s="119"/>
      <c r="G402" s="119"/>
      <c r="H402" s="290"/>
      <c r="I402" s="197"/>
    </row>
    <row r="403" spans="1:9" s="78" customFormat="1">
      <c r="A403" s="123"/>
      <c r="B403" s="88"/>
      <c r="C403" s="93"/>
      <c r="D403" s="117"/>
      <c r="E403" s="118"/>
      <c r="F403" s="119"/>
      <c r="G403" s="119"/>
      <c r="H403" s="177"/>
      <c r="I403" s="178"/>
    </row>
    <row r="404" spans="1:9" s="86" customFormat="1">
      <c r="A404" s="123"/>
      <c r="B404" s="175" t="s">
        <v>261</v>
      </c>
      <c r="C404" s="92" t="s">
        <v>136</v>
      </c>
      <c r="D404" s="117"/>
      <c r="E404" s="118"/>
      <c r="F404" s="119"/>
      <c r="G404" s="119"/>
      <c r="H404" s="290"/>
      <c r="I404" s="197"/>
    </row>
    <row r="405" spans="1:9" s="86" customFormat="1" ht="25.5">
      <c r="A405" s="123"/>
      <c r="B405" s="88"/>
      <c r="C405" s="93" t="s">
        <v>194</v>
      </c>
      <c r="D405" s="117" t="s">
        <v>95</v>
      </c>
      <c r="E405" s="118">
        <v>12</v>
      </c>
      <c r="F405" s="119">
        <v>0</v>
      </c>
      <c r="G405" s="114">
        <f>E405*F405</f>
        <v>0</v>
      </c>
      <c r="H405" s="290"/>
      <c r="I405" s="130"/>
    </row>
    <row r="406" spans="1:9" s="86" customFormat="1">
      <c r="A406" s="123"/>
      <c r="B406" s="88"/>
      <c r="C406" s="93" t="s">
        <v>137</v>
      </c>
      <c r="D406" s="117"/>
      <c r="E406" s="171"/>
      <c r="F406" s="119"/>
      <c r="G406" s="119"/>
      <c r="H406" s="290"/>
      <c r="I406" s="197"/>
    </row>
    <row r="407" spans="1:9" s="86" customFormat="1">
      <c r="A407" s="123"/>
      <c r="B407" s="88"/>
      <c r="C407" s="93" t="s">
        <v>138</v>
      </c>
      <c r="D407" s="117"/>
      <c r="E407" s="171"/>
      <c r="F407" s="119"/>
      <c r="G407" s="119"/>
      <c r="H407" s="290"/>
      <c r="I407" s="197"/>
    </row>
    <row r="408" spans="1:9" s="86" customFormat="1" ht="25.5">
      <c r="A408" s="123"/>
      <c r="B408" s="88"/>
      <c r="C408" s="93" t="s">
        <v>139</v>
      </c>
      <c r="D408" s="117"/>
      <c r="E408" s="171"/>
      <c r="F408" s="119"/>
      <c r="G408" s="119"/>
      <c r="H408" s="290"/>
      <c r="I408" s="197"/>
    </row>
    <row r="409" spans="1:9" s="86" customFormat="1">
      <c r="A409" s="123"/>
      <c r="B409" s="88"/>
      <c r="C409" s="93" t="s">
        <v>140</v>
      </c>
      <c r="D409" s="117"/>
      <c r="E409" s="171"/>
      <c r="F409" s="119"/>
      <c r="G409" s="119"/>
      <c r="H409" s="290"/>
      <c r="I409" s="197"/>
    </row>
    <row r="410" spans="1:9" s="78" customFormat="1">
      <c r="A410" s="123"/>
      <c r="B410" s="88"/>
      <c r="C410" s="93"/>
      <c r="D410" s="117"/>
      <c r="E410" s="171"/>
      <c r="F410" s="119"/>
      <c r="G410" s="119"/>
      <c r="H410" s="177"/>
      <c r="I410" s="178"/>
    </row>
    <row r="411" spans="1:9" s="79" customFormat="1">
      <c r="A411" s="123"/>
      <c r="B411" s="278" t="s">
        <v>141</v>
      </c>
      <c r="C411" s="247"/>
      <c r="D411" s="224"/>
      <c r="E411" s="226"/>
      <c r="F411" s="226"/>
      <c r="G411" s="248">
        <f>SUM(G356:G409)</f>
        <v>0</v>
      </c>
      <c r="H411" s="180"/>
      <c r="I411" s="130"/>
    </row>
    <row r="412" spans="1:9" s="79" customFormat="1">
      <c r="A412" s="123"/>
      <c r="B412" s="285"/>
      <c r="C412" s="265"/>
      <c r="D412" s="106"/>
      <c r="E412" s="108"/>
      <c r="F412" s="108"/>
      <c r="G412" s="266"/>
      <c r="H412" s="180"/>
      <c r="I412" s="130"/>
    </row>
    <row r="413" spans="1:9" s="79" customFormat="1">
      <c r="A413" s="123"/>
      <c r="B413" s="285"/>
      <c r="C413" s="265"/>
      <c r="D413" s="106"/>
      <c r="E413" s="108"/>
      <c r="F413" s="108"/>
      <c r="G413" s="266"/>
      <c r="H413" s="180"/>
      <c r="I413" s="130"/>
    </row>
    <row r="414" spans="1:9" s="79" customFormat="1">
      <c r="A414" s="123"/>
      <c r="B414" s="285"/>
      <c r="C414" s="265"/>
      <c r="D414" s="106"/>
      <c r="E414" s="108"/>
      <c r="F414" s="108"/>
      <c r="G414" s="266"/>
      <c r="H414" s="180"/>
      <c r="I414" s="130"/>
    </row>
    <row r="415" spans="1:9" s="79" customFormat="1">
      <c r="A415" s="123"/>
      <c r="B415" s="285"/>
      <c r="C415" s="265"/>
      <c r="D415" s="106"/>
      <c r="E415" s="108"/>
      <c r="F415" s="108"/>
      <c r="G415" s="266"/>
      <c r="H415" s="180"/>
      <c r="I415" s="130"/>
    </row>
    <row r="416" spans="1:9" s="79" customFormat="1">
      <c r="A416" s="123"/>
      <c r="B416" s="285"/>
      <c r="C416" s="265"/>
      <c r="D416" s="106"/>
      <c r="E416" s="108"/>
      <c r="F416" s="108"/>
      <c r="G416" s="266"/>
      <c r="H416" s="180"/>
      <c r="I416" s="130"/>
    </row>
    <row r="417" spans="1:9" s="79" customFormat="1">
      <c r="A417" s="123"/>
      <c r="B417" s="285"/>
      <c r="C417" s="265"/>
      <c r="D417" s="106"/>
      <c r="E417" s="108"/>
      <c r="F417" s="108"/>
      <c r="G417" s="266"/>
      <c r="H417" s="180"/>
      <c r="I417" s="130"/>
    </row>
    <row r="418" spans="1:9" s="79" customFormat="1">
      <c r="A418" s="123"/>
      <c r="B418" s="285"/>
      <c r="C418" s="265"/>
      <c r="D418" s="106"/>
      <c r="E418" s="108"/>
      <c r="F418" s="108"/>
      <c r="G418" s="266"/>
      <c r="H418" s="180"/>
      <c r="I418" s="130"/>
    </row>
    <row r="419" spans="1:9" s="79" customFormat="1">
      <c r="A419" s="123"/>
      <c r="B419" s="285"/>
      <c r="C419" s="265"/>
      <c r="D419" s="106"/>
      <c r="E419" s="108"/>
      <c r="F419" s="108"/>
      <c r="G419" s="266"/>
      <c r="H419" s="180"/>
      <c r="I419" s="130"/>
    </row>
    <row r="420" spans="1:9" s="79" customFormat="1">
      <c r="A420" s="123"/>
      <c r="B420" s="285"/>
      <c r="C420" s="265"/>
      <c r="D420" s="106"/>
      <c r="E420" s="108"/>
      <c r="F420" s="108"/>
      <c r="G420" s="266"/>
      <c r="H420" s="180"/>
      <c r="I420" s="130"/>
    </row>
    <row r="421" spans="1:9" s="79" customFormat="1">
      <c r="A421" s="123"/>
      <c r="B421" s="285"/>
      <c r="C421" s="265"/>
      <c r="D421" s="106"/>
      <c r="E421" s="108"/>
      <c r="F421" s="108"/>
      <c r="G421" s="266"/>
      <c r="H421" s="180"/>
      <c r="I421" s="130"/>
    </row>
    <row r="422" spans="1:9" s="79" customFormat="1">
      <c r="A422" s="123"/>
      <c r="B422" s="285"/>
      <c r="C422" s="265"/>
      <c r="D422" s="106"/>
      <c r="E422" s="108"/>
      <c r="F422" s="108"/>
      <c r="G422" s="266"/>
      <c r="H422" s="180"/>
      <c r="I422" s="130"/>
    </row>
    <row r="423" spans="1:9" s="79" customFormat="1">
      <c r="A423" s="123"/>
      <c r="B423" s="285"/>
      <c r="C423" s="265"/>
      <c r="D423" s="106"/>
      <c r="E423" s="108"/>
      <c r="F423" s="108"/>
      <c r="G423" s="266"/>
      <c r="H423" s="180"/>
      <c r="I423" s="130"/>
    </row>
    <row r="424" spans="1:9" s="79" customFormat="1">
      <c r="A424" s="123"/>
      <c r="B424" s="285"/>
      <c r="C424" s="265"/>
      <c r="D424" s="106"/>
      <c r="E424" s="108"/>
      <c r="F424" s="108"/>
      <c r="G424" s="266"/>
      <c r="H424" s="180"/>
      <c r="I424" s="130"/>
    </row>
    <row r="425" spans="1:9" s="79" customFormat="1">
      <c r="A425" s="123"/>
      <c r="B425" s="285"/>
      <c r="C425" s="265"/>
      <c r="D425" s="106"/>
      <c r="E425" s="108"/>
      <c r="F425" s="108"/>
      <c r="G425" s="266"/>
      <c r="H425" s="180"/>
      <c r="I425" s="130"/>
    </row>
    <row r="426" spans="1:9" s="79" customFormat="1">
      <c r="A426" s="123"/>
      <c r="B426" s="285"/>
      <c r="C426" s="265"/>
      <c r="D426" s="106"/>
      <c r="E426" s="108"/>
      <c r="F426" s="108"/>
      <c r="G426" s="266"/>
      <c r="H426" s="180"/>
      <c r="I426" s="130"/>
    </row>
    <row r="427" spans="1:9" s="79" customFormat="1">
      <c r="A427" s="123"/>
      <c r="B427" s="285"/>
      <c r="C427" s="265"/>
      <c r="D427" s="106"/>
      <c r="E427" s="108"/>
      <c r="F427" s="108"/>
      <c r="G427" s="266"/>
      <c r="H427" s="180"/>
      <c r="I427" s="130"/>
    </row>
    <row r="428" spans="1:9" s="79" customFormat="1">
      <c r="A428" s="123"/>
      <c r="B428" s="109"/>
      <c r="C428" s="143"/>
      <c r="D428" s="103"/>
      <c r="E428" s="144"/>
      <c r="F428" s="102"/>
      <c r="G428" s="112"/>
      <c r="H428" s="180"/>
      <c r="I428" s="130"/>
    </row>
    <row r="429" spans="1:9" s="79" customFormat="1">
      <c r="B429" s="139"/>
      <c r="C429" s="279" t="s">
        <v>397</v>
      </c>
      <c r="D429" s="176"/>
      <c r="E429" s="177"/>
      <c r="F429" s="178"/>
      <c r="G429" s="78"/>
      <c r="H429" s="180"/>
      <c r="I429" s="130"/>
    </row>
    <row r="430" spans="1:9" s="79" customFormat="1">
      <c r="B430" s="94"/>
      <c r="C430" s="95" t="s">
        <v>69</v>
      </c>
      <c r="D430" s="179"/>
      <c r="E430" s="180"/>
      <c r="F430" s="130"/>
      <c r="G430" s="181">
        <f>SUM(G79,G105,G180,G202,G212,G240,G276,G302,G318)</f>
        <v>0</v>
      </c>
      <c r="H430" s="180"/>
      <c r="I430" s="130"/>
    </row>
    <row r="431" spans="1:9" s="79" customFormat="1">
      <c r="B431" s="94"/>
      <c r="C431" s="95" t="s">
        <v>183</v>
      </c>
      <c r="D431" s="179"/>
      <c r="E431" s="180"/>
      <c r="F431" s="130"/>
      <c r="G431" s="181">
        <f>SUM(G87,G107,G184,G204,G214,G246,G278,G306,G320)</f>
        <v>0</v>
      </c>
      <c r="H431" s="180"/>
      <c r="I431" s="130"/>
    </row>
    <row r="432" spans="1:9" s="79" customFormat="1">
      <c r="B432" s="94"/>
      <c r="C432" s="95" t="s">
        <v>70</v>
      </c>
      <c r="D432" s="179"/>
      <c r="E432" s="180"/>
      <c r="F432" s="130"/>
      <c r="G432" s="181">
        <f>SUM(G81:G85,G182,G242:G244,G304)</f>
        <v>0</v>
      </c>
      <c r="H432" s="180"/>
      <c r="I432" s="130"/>
    </row>
    <row r="433" spans="1:9" s="79" customFormat="1">
      <c r="B433" s="94"/>
      <c r="C433" s="95" t="s">
        <v>381</v>
      </c>
      <c r="D433" s="179"/>
      <c r="E433" s="180"/>
      <c r="F433" s="130"/>
      <c r="G433" s="181">
        <f>SUM(G340)</f>
        <v>0</v>
      </c>
      <c r="H433" s="180"/>
      <c r="I433" s="130"/>
    </row>
    <row r="434" spans="1:9" s="78" customFormat="1">
      <c r="A434" s="80"/>
      <c r="B434" s="94"/>
      <c r="C434" s="95" t="s">
        <v>181</v>
      </c>
      <c r="D434" s="179"/>
      <c r="E434" s="180"/>
      <c r="F434" s="130"/>
      <c r="G434" s="181">
        <f>G352</f>
        <v>0</v>
      </c>
      <c r="H434" s="177"/>
      <c r="I434" s="178"/>
    </row>
    <row r="435" spans="1:9" s="78" customFormat="1">
      <c r="A435" s="80"/>
      <c r="B435" s="94"/>
      <c r="C435" s="95" t="s">
        <v>182</v>
      </c>
      <c r="D435" s="179"/>
      <c r="E435" s="180"/>
      <c r="F435" s="130"/>
      <c r="G435" s="181">
        <f>SUM(G411)</f>
        <v>0</v>
      </c>
      <c r="H435" s="177"/>
      <c r="I435" s="178"/>
    </row>
    <row r="436" spans="1:9" s="78" customFormat="1">
      <c r="A436" s="80"/>
      <c r="B436" s="125"/>
      <c r="C436" s="280" t="s">
        <v>83</v>
      </c>
      <c r="D436" s="281"/>
      <c r="E436" s="282"/>
      <c r="F436" s="283"/>
      <c r="G436" s="284">
        <f>SUM(G430:G435)</f>
        <v>0</v>
      </c>
      <c r="H436" s="177"/>
      <c r="I436" s="178"/>
    </row>
    <row r="437" spans="1:9" s="78" customFormat="1" ht="10.5" customHeight="1">
      <c r="A437" s="80"/>
      <c r="B437" s="139"/>
      <c r="C437" s="87"/>
      <c r="D437" s="87"/>
      <c r="E437" s="177"/>
      <c r="F437" s="182"/>
      <c r="H437" s="177"/>
      <c r="I437" s="178"/>
    </row>
    <row r="438" spans="1:9" s="78" customFormat="1" ht="10.5" customHeight="1">
      <c r="A438" s="80"/>
      <c r="B438" s="139"/>
      <c r="C438" s="87"/>
      <c r="D438" s="87"/>
      <c r="E438" s="177"/>
      <c r="F438" s="182"/>
      <c r="H438" s="177"/>
      <c r="I438" s="178"/>
    </row>
    <row r="439" spans="1:9" s="78" customFormat="1" ht="10.5" customHeight="1">
      <c r="A439" s="80"/>
      <c r="B439" s="139"/>
      <c r="C439" s="87"/>
      <c r="D439" s="87"/>
      <c r="E439" s="177"/>
      <c r="F439" s="182"/>
      <c r="H439" s="177"/>
      <c r="I439" s="178"/>
    </row>
    <row r="440" spans="1:9" s="78" customFormat="1" ht="10.5" customHeight="1">
      <c r="A440" s="80"/>
      <c r="B440" s="139"/>
      <c r="C440" s="87"/>
      <c r="D440" s="87"/>
      <c r="E440" s="177"/>
      <c r="F440" s="182"/>
      <c r="H440" s="177"/>
      <c r="I440" s="178"/>
    </row>
    <row r="441" spans="1:9" s="78" customFormat="1" ht="10.5" customHeight="1">
      <c r="A441" s="80"/>
      <c r="B441" s="139"/>
      <c r="C441" s="87"/>
      <c r="D441" s="87"/>
      <c r="E441" s="177"/>
      <c r="F441" s="182"/>
      <c r="H441" s="177"/>
      <c r="I441" s="178"/>
    </row>
    <row r="442" spans="1:9" s="78" customFormat="1" ht="10.5" customHeight="1">
      <c r="A442" s="80"/>
      <c r="B442" s="139"/>
      <c r="C442" s="87"/>
      <c r="D442" s="87"/>
      <c r="E442" s="177"/>
      <c r="F442" s="182"/>
      <c r="H442" s="177"/>
      <c r="I442" s="178"/>
    </row>
    <row r="443" spans="1:9">
      <c r="B443" s="139"/>
      <c r="C443" s="87"/>
      <c r="D443" s="87"/>
      <c r="E443" s="177"/>
      <c r="F443" s="182"/>
      <c r="G443" s="78"/>
    </row>
    <row r="444" spans="1:9">
      <c r="B444" s="139"/>
      <c r="C444" s="87"/>
      <c r="D444" s="87"/>
      <c r="E444" s="177"/>
      <c r="F444" s="182"/>
      <c r="G444" s="78"/>
    </row>
    <row r="445" spans="1:9">
      <c r="B445" s="193" t="s">
        <v>407</v>
      </c>
      <c r="C445" s="87"/>
      <c r="D445" s="87"/>
      <c r="E445" s="177"/>
      <c r="F445" s="182"/>
      <c r="G445" s="78"/>
    </row>
  </sheetData>
  <mergeCells count="4">
    <mergeCell ref="B4:E4"/>
    <mergeCell ref="B1:G1"/>
    <mergeCell ref="F4:G4"/>
    <mergeCell ref="B3:E3"/>
  </mergeCells>
  <phoneticPr fontId="18" type="noConversion"/>
  <pageMargins left="0.78740157480314965" right="0.19685039370078741" top="0.78740157480314965" bottom="0.39370078740157483" header="0.31496062992125984" footer="0"/>
  <pageSetup paperSize="9" firstPageNumber="4" orientation="portrait" useFirstPageNumber="1" horizontalDpi="1200" verticalDpi="1200" r:id="rId1"/>
  <headerFooter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27</vt:i4>
      </vt:variant>
    </vt:vector>
  </HeadingPairs>
  <TitlesOfParts>
    <vt:vector size="30" baseType="lpstr">
      <vt:lpstr>Krycí list</vt:lpstr>
      <vt:lpstr>Rekapitulace</vt:lpstr>
      <vt:lpstr>Položky</vt:lpstr>
      <vt:lpstr>cisloobjektu</vt:lpstr>
      <vt:lpstr>cislostavby</vt:lpstr>
      <vt:lpstr>Datum</vt:lpstr>
      <vt:lpstr>Dodavka</vt:lpstr>
      <vt:lpstr>HSV</vt:lpstr>
      <vt:lpstr>HZS</vt:lpstr>
      <vt:lpstr>JKSO</vt:lpstr>
      <vt:lpstr>MJ</vt:lpstr>
      <vt:lpstr>Mont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Šoukal</dc:creator>
  <cp:lastModifiedBy>Uživatel systému Windows</cp:lastModifiedBy>
  <cp:lastPrinted>2020-10-07T09:22:58Z</cp:lastPrinted>
  <dcterms:created xsi:type="dcterms:W3CDTF">2010-05-31T14:47:38Z</dcterms:created>
  <dcterms:modified xsi:type="dcterms:W3CDTF">2023-01-18T09:33:48Z</dcterms:modified>
</cp:coreProperties>
</file>