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https://objektorarchitekti.sharepoint.com/sites/OBJEKTOR/PROJECTS/ZMS_ZámekMuseumShop/02 - PROJEKT/VV/"/>
    </mc:Choice>
  </mc:AlternateContent>
  <xr:revisionPtr revIDLastSave="575" documentId="8_{7768846C-538A-4D15-8D08-852D65FA1AAD}" xr6:coauthVersionLast="47" xr6:coauthVersionMax="47" xr10:uidLastSave="{EFF26F69-85AD-4252-9B81-BDEF66E1AF81}"/>
  <workbookProtection workbookAlgorithmName="SHA-512" workbookHashValue="JjVDnyj3Dfuze7J/rP8Gbo4mHPJtXcF6MmfEgHmV4P7ltFVqmSUX9CEGqy0MdYd5IZIleBwpisC7LEOvS4Kd5A==" workbookSaltValue="3Q9iAgelz95LFDTP8D1bGw==" workbookSpinCount="100000" lockStructure="1"/>
  <bookViews>
    <workbookView xWindow="-120" yWindow="-120" windowWidth="29040" windowHeight="15840" firstSheet="1" activeTab="1" xr2:uid="{00000000-000D-0000-FFFF-FFFF00000000}"/>
  </bookViews>
  <sheets>
    <sheet name="Pokyny pro vyplnění" sheetId="11" state="hidden" r:id="rId1"/>
    <sheet name="Stavba" sheetId="1" r:id="rId2"/>
    <sheet name="VzorPolozky" sheetId="10" state="hidden" r:id="rId3"/>
    <sheet name="Rozpočet Pol" sheetId="12" r:id="rId4"/>
  </sheets>
  <externalReferences>
    <externalReference r:id="rId5"/>
  </externalReferences>
  <definedNames>
    <definedName name="CelkemDPHVypocet" localSheetId="1">Stavba!#REF!</definedName>
    <definedName name="CenaCelkem">Stavba!$G$26</definedName>
    <definedName name="CenaCelkemBezDPH">Stavba!$G$25</definedName>
    <definedName name="CenaCelkemVypocet" localSheetId="1">Stavba!#REF!</definedName>
    <definedName name="cisloobjektu">Stavba!$C$3</definedName>
    <definedName name="CisloRozpoctu">'[1]Krycí list'!$C$2</definedName>
    <definedName name="CisloStavby" localSheetId="1">Stavba!$C$2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Stavba!$G$20</definedName>
    <definedName name="DPHZakl">Stavba!$G$22</definedName>
    <definedName name="dpsc" localSheetId="1">Stavba!$C$13</definedName>
    <definedName name="IČO" localSheetId="1">Stavba!$I$11</definedName>
    <definedName name="Mena">Stavba!$J$26</definedName>
    <definedName name="MistoStavby">Stavba!$D$4</definedName>
    <definedName name="nazevobjektu">Stavba!$D$3</definedName>
    <definedName name="NazevRozpoctu">'[1]Krycí list'!$D$2</definedName>
    <definedName name="NazevStavby" localSheetId="1">Stavba!$D$2</definedName>
    <definedName name="nazevstavby">'[1]Krycí list'!$C$7</definedName>
    <definedName name="NazevStavebnihoRozpoctu">Stavba!$E$4</definedName>
    <definedName name="oadresa">Stavba!$D$6</definedName>
    <definedName name="Objednatel" localSheetId="1">Stavba!$D$5</definedName>
    <definedName name="Objekt" localSheetId="1">Stavba!#REF!</definedName>
    <definedName name="_xlnm.Print_Area" localSheetId="3">'Rozpočet Pol'!$A$1:$U$79</definedName>
    <definedName name="_xlnm.Print_Area" localSheetId="1">Stavba!$A$1:$J$37</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Stavba!$E$19</definedName>
    <definedName name="SazbaDPH1">'[1]Krycí list'!$C$30</definedName>
    <definedName name="SazbaDPH2" localSheetId="1">Stavba!$E$21</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Stavba!$B$1:$J$26</definedName>
    <definedName name="ZakladDPHSni">Stavba!$G$19</definedName>
    <definedName name="ZakladDPHSniVypocet" localSheetId="1">Stavba!#REF!</definedName>
    <definedName name="ZakladDPHZakl">Stavba!$G$21</definedName>
    <definedName name="ZakladDPHZaklVypocet" localSheetId="1">Stavba!#REF!</definedName>
    <definedName name="ZaObjednatele">Stavba!#REF!</definedName>
    <definedName name="Zaokrouhleni">Stavba!$G$23</definedName>
    <definedName name="ZaZhotovitele">Stavba!#REF!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2" l="1"/>
  <c r="G9" i="12"/>
  <c r="G26" i="12"/>
  <c r="G36" i="12"/>
  <c r="G44" i="12"/>
  <c r="G52" i="12"/>
  <c r="G60" i="12"/>
  <c r="G62" i="12"/>
  <c r="G64" i="12"/>
  <c r="G68" i="12"/>
  <c r="G72" i="12"/>
  <c r="G76" i="12"/>
  <c r="G59" i="12"/>
  <c r="G51" i="12"/>
  <c r="G43" i="12"/>
  <c r="G35" i="12"/>
  <c r="G34" i="12"/>
  <c r="G25" i="12"/>
  <c r="J24" i="1"/>
  <c r="U76" i="12"/>
  <c r="Q76" i="12"/>
  <c r="O76" i="12"/>
  <c r="M76" i="12"/>
  <c r="K76" i="12"/>
  <c r="I76" i="12"/>
  <c r="I31" i="1" l="1"/>
  <c r="G74" i="12"/>
  <c r="M74" i="12" s="1"/>
  <c r="G75" i="12"/>
  <c r="M75" i="12" s="1"/>
  <c r="G70" i="12"/>
  <c r="M70" i="12" s="1"/>
  <c r="G71" i="12"/>
  <c r="M71" i="12" s="1"/>
  <c r="G66" i="12"/>
  <c r="M66" i="12" s="1"/>
  <c r="G67" i="12"/>
  <c r="M67" i="12" s="1"/>
  <c r="G54" i="12"/>
  <c r="M54" i="12" s="1"/>
  <c r="G55" i="12"/>
  <c r="M55" i="12" s="1"/>
  <c r="G56" i="12"/>
  <c r="M56" i="12" s="1"/>
  <c r="G57" i="12"/>
  <c r="M57" i="12" s="1"/>
  <c r="G58" i="12"/>
  <c r="M58" i="12" s="1"/>
  <c r="G46" i="12"/>
  <c r="M46" i="12" s="1"/>
  <c r="G47" i="12"/>
  <c r="M47" i="12" s="1"/>
  <c r="G48" i="12"/>
  <c r="M48" i="12" s="1"/>
  <c r="G49" i="12"/>
  <c r="M49" i="12" s="1"/>
  <c r="G50" i="12"/>
  <c r="M50" i="12" s="1"/>
  <c r="G38" i="12"/>
  <c r="M38" i="12" s="1"/>
  <c r="G39" i="12"/>
  <c r="M39" i="12" s="1"/>
  <c r="G40" i="12"/>
  <c r="M40" i="12" s="1"/>
  <c r="G41" i="12"/>
  <c r="M41" i="12" s="1"/>
  <c r="G42" i="12"/>
  <c r="M42" i="12" s="1"/>
  <c r="G28" i="12"/>
  <c r="M28" i="12" s="1"/>
  <c r="G29" i="12"/>
  <c r="M29" i="12" s="1"/>
  <c r="G30" i="12"/>
  <c r="M30" i="12" s="1"/>
  <c r="G31" i="12"/>
  <c r="M31" i="12" s="1"/>
  <c r="G32" i="12"/>
  <c r="M32" i="12" s="1"/>
  <c r="G33" i="12"/>
  <c r="M33" i="12" s="1"/>
  <c r="M34" i="12"/>
  <c r="G18" i="12"/>
  <c r="M18" i="12" s="1"/>
  <c r="G19" i="12"/>
  <c r="M19" i="12" s="1"/>
  <c r="G20" i="12"/>
  <c r="G21" i="12"/>
  <c r="M21" i="12" s="1"/>
  <c r="G22" i="12"/>
  <c r="M22" i="12" s="1"/>
  <c r="G23" i="12"/>
  <c r="M23" i="12" s="1"/>
  <c r="G24" i="12"/>
  <c r="M24" i="12" s="1"/>
  <c r="G11" i="12"/>
  <c r="M11" i="12" s="1"/>
  <c r="G12" i="12"/>
  <c r="M12" i="12" s="1"/>
  <c r="G13" i="12"/>
  <c r="M13" i="12" s="1"/>
  <c r="G14" i="12"/>
  <c r="M14" i="12" s="1"/>
  <c r="G15" i="12"/>
  <c r="M15" i="12" s="1"/>
  <c r="G10" i="12"/>
  <c r="M10" i="12" s="1"/>
  <c r="G17" i="12"/>
  <c r="M17" i="12" s="1"/>
  <c r="G27" i="12"/>
  <c r="M27" i="12" s="1"/>
  <c r="G37" i="12"/>
  <c r="G45" i="12"/>
  <c r="M45" i="12" s="1"/>
  <c r="G53" i="12"/>
  <c r="M53" i="12" s="1"/>
  <c r="G61" i="12"/>
  <c r="M61" i="12" s="1"/>
  <c r="G63" i="12"/>
  <c r="M63" i="12" s="1"/>
  <c r="G65" i="12"/>
  <c r="M65" i="12" s="1"/>
  <c r="G69" i="12"/>
  <c r="M69" i="12" s="1"/>
  <c r="G73" i="12"/>
  <c r="M73" i="12" s="1"/>
  <c r="I10" i="12"/>
  <c r="K10" i="12"/>
  <c r="O10" i="12"/>
  <c r="Q10" i="12"/>
  <c r="U10" i="12"/>
  <c r="I11" i="12"/>
  <c r="K11" i="12"/>
  <c r="O11" i="12"/>
  <c r="Q11" i="12"/>
  <c r="U11" i="12"/>
  <c r="I12" i="12"/>
  <c r="K12" i="12"/>
  <c r="O12" i="12"/>
  <c r="Q12" i="12"/>
  <c r="U12" i="12"/>
  <c r="I13" i="12"/>
  <c r="K13" i="12"/>
  <c r="O13" i="12"/>
  <c r="Q13" i="12"/>
  <c r="U13" i="12"/>
  <c r="I14" i="12"/>
  <c r="K14" i="12"/>
  <c r="O14" i="12"/>
  <c r="Q14" i="12"/>
  <c r="U14" i="12"/>
  <c r="I15" i="12"/>
  <c r="K15" i="12"/>
  <c r="O15" i="12"/>
  <c r="Q15" i="12"/>
  <c r="U15" i="12"/>
  <c r="I17" i="12"/>
  <c r="K17" i="12"/>
  <c r="O17" i="12"/>
  <c r="Q17" i="12"/>
  <c r="U17" i="12"/>
  <c r="I18" i="12"/>
  <c r="K18" i="12"/>
  <c r="O18" i="12"/>
  <c r="Q18" i="12"/>
  <c r="U18" i="12"/>
  <c r="I19" i="12"/>
  <c r="K19" i="12"/>
  <c r="O19" i="12"/>
  <c r="Q19" i="12"/>
  <c r="U19" i="12"/>
  <c r="I20" i="12"/>
  <c r="K20" i="12"/>
  <c r="O20" i="12"/>
  <c r="Q20" i="12"/>
  <c r="U20" i="12"/>
  <c r="I21" i="12"/>
  <c r="K21" i="12"/>
  <c r="O21" i="12"/>
  <c r="Q21" i="12"/>
  <c r="U21" i="12"/>
  <c r="I22" i="12"/>
  <c r="K22" i="12"/>
  <c r="O22" i="12"/>
  <c r="Q22" i="12"/>
  <c r="U22" i="12"/>
  <c r="I23" i="12"/>
  <c r="K23" i="12"/>
  <c r="O23" i="12"/>
  <c r="Q23" i="12"/>
  <c r="U23" i="12"/>
  <c r="I24" i="12"/>
  <c r="K24" i="12"/>
  <c r="O24" i="12"/>
  <c r="Q24" i="12"/>
  <c r="U24" i="12"/>
  <c r="I27" i="12"/>
  <c r="K27" i="12"/>
  <c r="O27" i="12"/>
  <c r="Q27" i="12"/>
  <c r="U27" i="12"/>
  <c r="I28" i="12"/>
  <c r="K28" i="12"/>
  <c r="O28" i="12"/>
  <c r="Q28" i="12"/>
  <c r="U28" i="12"/>
  <c r="I29" i="12"/>
  <c r="K29" i="12"/>
  <c r="O29" i="12"/>
  <c r="Q29" i="12"/>
  <c r="U29" i="12"/>
  <c r="I30" i="12"/>
  <c r="K30" i="12"/>
  <c r="O30" i="12"/>
  <c r="Q30" i="12"/>
  <c r="U30" i="12"/>
  <c r="I31" i="12"/>
  <c r="K31" i="12"/>
  <c r="O31" i="12"/>
  <c r="Q31" i="12"/>
  <c r="U31" i="12"/>
  <c r="I32" i="12"/>
  <c r="K32" i="12"/>
  <c r="O32" i="12"/>
  <c r="Q32" i="12"/>
  <c r="U32" i="12"/>
  <c r="I33" i="12"/>
  <c r="K33" i="12"/>
  <c r="O33" i="12"/>
  <c r="Q33" i="12"/>
  <c r="U33" i="12"/>
  <c r="I34" i="12"/>
  <c r="K34" i="12"/>
  <c r="O34" i="12"/>
  <c r="Q34" i="12"/>
  <c r="U34" i="12"/>
  <c r="I37" i="12"/>
  <c r="K37" i="12"/>
  <c r="O37" i="12"/>
  <c r="Q37" i="12"/>
  <c r="U37" i="12"/>
  <c r="I38" i="12"/>
  <c r="K38" i="12"/>
  <c r="O38" i="12"/>
  <c r="Q38" i="12"/>
  <c r="U38" i="12"/>
  <c r="I39" i="12"/>
  <c r="K39" i="12"/>
  <c r="O39" i="12"/>
  <c r="Q39" i="12"/>
  <c r="U39" i="12"/>
  <c r="I40" i="12"/>
  <c r="K40" i="12"/>
  <c r="O40" i="12"/>
  <c r="Q40" i="12"/>
  <c r="U40" i="12"/>
  <c r="I41" i="12"/>
  <c r="K41" i="12"/>
  <c r="O41" i="12"/>
  <c r="Q41" i="12"/>
  <c r="U41" i="12"/>
  <c r="I42" i="12"/>
  <c r="K42" i="12"/>
  <c r="O42" i="12"/>
  <c r="Q42" i="12"/>
  <c r="U42" i="12"/>
  <c r="I45" i="12"/>
  <c r="K45" i="12"/>
  <c r="O45" i="12"/>
  <c r="Q45" i="12"/>
  <c r="U45" i="12"/>
  <c r="I46" i="12"/>
  <c r="K46" i="12"/>
  <c r="O46" i="12"/>
  <c r="Q46" i="12"/>
  <c r="U46" i="12"/>
  <c r="I47" i="12"/>
  <c r="K47" i="12"/>
  <c r="O47" i="12"/>
  <c r="Q47" i="12"/>
  <c r="U47" i="12"/>
  <c r="I48" i="12"/>
  <c r="K48" i="12"/>
  <c r="O48" i="12"/>
  <c r="Q48" i="12"/>
  <c r="U48" i="12"/>
  <c r="I49" i="12"/>
  <c r="K49" i="12"/>
  <c r="O49" i="12"/>
  <c r="Q49" i="12"/>
  <c r="U49" i="12"/>
  <c r="I50" i="12"/>
  <c r="K50" i="12"/>
  <c r="O50" i="12"/>
  <c r="Q50" i="12"/>
  <c r="U50" i="12"/>
  <c r="I53" i="12"/>
  <c r="K53" i="12"/>
  <c r="O53" i="12"/>
  <c r="Q53" i="12"/>
  <c r="U53" i="12"/>
  <c r="I54" i="12"/>
  <c r="K54" i="12"/>
  <c r="O54" i="12"/>
  <c r="Q54" i="12"/>
  <c r="U54" i="12"/>
  <c r="I55" i="12"/>
  <c r="K55" i="12"/>
  <c r="O55" i="12"/>
  <c r="Q55" i="12"/>
  <c r="U55" i="12"/>
  <c r="I56" i="12"/>
  <c r="K56" i="12"/>
  <c r="O56" i="12"/>
  <c r="Q56" i="12"/>
  <c r="U56" i="12"/>
  <c r="I57" i="12"/>
  <c r="K57" i="12"/>
  <c r="O57" i="12"/>
  <c r="Q57" i="12"/>
  <c r="U57" i="12"/>
  <c r="I58" i="12"/>
  <c r="K58" i="12"/>
  <c r="O58" i="12"/>
  <c r="Q58" i="12"/>
  <c r="U58" i="12"/>
  <c r="I61" i="12"/>
  <c r="K61" i="12"/>
  <c r="O61" i="12"/>
  <c r="Q61" i="12"/>
  <c r="U61" i="12"/>
  <c r="I63" i="12"/>
  <c r="K63" i="12"/>
  <c r="O63" i="12"/>
  <c r="Q63" i="12"/>
  <c r="U63" i="12"/>
  <c r="I65" i="12"/>
  <c r="K65" i="12"/>
  <c r="O65" i="12"/>
  <c r="Q65" i="12"/>
  <c r="U65" i="12"/>
  <c r="I66" i="12"/>
  <c r="K66" i="12"/>
  <c r="O66" i="12"/>
  <c r="Q66" i="12"/>
  <c r="U66" i="12"/>
  <c r="I67" i="12"/>
  <c r="K67" i="12"/>
  <c r="O67" i="12"/>
  <c r="Q67" i="12"/>
  <c r="U67" i="12"/>
  <c r="I69" i="12"/>
  <c r="K69" i="12"/>
  <c r="O69" i="12"/>
  <c r="Q69" i="12"/>
  <c r="U69" i="12"/>
  <c r="I70" i="12"/>
  <c r="K70" i="12"/>
  <c r="O70" i="12"/>
  <c r="Q70" i="12"/>
  <c r="U70" i="12"/>
  <c r="I71" i="12"/>
  <c r="K71" i="12"/>
  <c r="O71" i="12"/>
  <c r="Q71" i="12"/>
  <c r="U71" i="12"/>
  <c r="I73" i="12"/>
  <c r="K73" i="12"/>
  <c r="O73" i="12"/>
  <c r="Q73" i="12"/>
  <c r="U73" i="12"/>
  <c r="I74" i="12"/>
  <c r="K74" i="12"/>
  <c r="O74" i="12"/>
  <c r="Q74" i="12"/>
  <c r="U74" i="12"/>
  <c r="I75" i="12"/>
  <c r="K75" i="12"/>
  <c r="O75" i="12"/>
  <c r="Q75" i="12"/>
  <c r="U75" i="12"/>
  <c r="J25" i="1"/>
  <c r="J22" i="1"/>
  <c r="J19" i="1"/>
  <c r="J20" i="1"/>
  <c r="J21" i="1"/>
  <c r="J23" i="1"/>
  <c r="E20" i="1"/>
  <c r="E22" i="1"/>
  <c r="M37" i="12" l="1"/>
  <c r="M20" i="12"/>
  <c r="K8" i="12"/>
  <c r="U8" i="12"/>
  <c r="Q8" i="12"/>
  <c r="O8" i="12"/>
  <c r="I8" i="12"/>
  <c r="M8" i="12" l="1"/>
  <c r="G8" i="12"/>
  <c r="I30" i="1" s="1"/>
  <c r="I32" i="1" s="1"/>
  <c r="I16" i="1" s="1"/>
  <c r="G21" i="1" l="1"/>
  <c r="G24" i="1" s="1"/>
  <c r="G26" i="1" s="1"/>
  <c r="I17" i="1" l="1"/>
  <c r="G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<sst xmlns="http://schemas.openxmlformats.org/spreadsheetml/2006/main" count="344" uniqueCount="214">
  <si>
    <t>%</t>
  </si>
  <si>
    <t>Cena celkem</t>
  </si>
  <si>
    <t>Zaokrouhlení</t>
  </si>
  <si>
    <t>Název</t>
  </si>
  <si>
    <t xml:space="preserve">Položkový rozpočet </t>
  </si>
  <si>
    <t>O:</t>
  </si>
  <si>
    <t>R:</t>
  </si>
  <si>
    <t>Základ pro sníženou DPH</t>
  </si>
  <si>
    <t xml:space="preserve">Snížená DPH </t>
  </si>
  <si>
    <t>Základ pro základní DPH</t>
  </si>
  <si>
    <t xml:space="preserve">Základní DPH </t>
  </si>
  <si>
    <t>Číslo</t>
  </si>
  <si>
    <t>Zhotovitel:</t>
  </si>
  <si>
    <t>Projektant:</t>
  </si>
  <si>
    <t>Vypracoval:</t>
  </si>
  <si>
    <t>Objednatel:</t>
  </si>
  <si>
    <t>Cena celkem bez DPH</t>
  </si>
  <si>
    <t>HSV</t>
  </si>
  <si>
    <t>Ostatní náklady</t>
  </si>
  <si>
    <t>Celkem</t>
  </si>
  <si>
    <t>Dodávka</t>
  </si>
  <si>
    <t>Montáž</t>
  </si>
  <si>
    <t>Rozpis ceny</t>
  </si>
  <si>
    <t>Rekapitulace daní</t>
  </si>
  <si>
    <t>IČ:</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</si>
  <si>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</si>
  <si>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</si>
  <si>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</si>
  <si>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</si>
  <si>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</si>
  <si>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</si>
  <si>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</si>
  <si>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</si>
  <si>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Objekt:</t>
  </si>
  <si>
    <t>Rozpočet:</t>
  </si>
  <si>
    <t>Zámek Mikulov - Museum shop</t>
  </si>
  <si>
    <t>CZK</t>
  </si>
  <si>
    <t>Rekapitulace dílů</t>
  </si>
  <si>
    <t>Typ dílu</t>
  </si>
  <si>
    <t>3.</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</si>
  <si>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</si>
  <si>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</si>
  <si>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</si>
  <si>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</si>
  <si>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</si>
  <si>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</si>
  <si>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</si>
  <si>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</si>
  <si>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</si>
  <si>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</si>
  <si>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</si>
  <si>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</si>
  <si>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</si>
  <si>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</si>
  <si>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</si>
  <si>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</si>
  <si>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</si>
  <si>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</si>
  <si>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</si>
  <si>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</si>
  <si>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</si>
  <si>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</si>
  <si>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</si>
  <si>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</si>
  <si>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</si>
  <si>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</si>
  <si>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</si>
  <si>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kpl</t>
  </si>
  <si>
    <t>POL1_0</t>
  </si>
  <si>
    <t>m2</t>
  </si>
  <si>
    <t>m</t>
  </si>
  <si>
    <t>A.1</t>
  </si>
  <si>
    <t>Prodejní pult, dodávka a montáž</t>
  </si>
  <si>
    <t>A.1/O</t>
  </si>
  <si>
    <t>A.1/P</t>
  </si>
  <si>
    <t>A.1/Z</t>
  </si>
  <si>
    <t>Zásuvka např. ABB Levit červená, rámeček, kryt a mechanismus</t>
  </si>
  <si>
    <t>ks</t>
  </si>
  <si>
    <t>A.1/DZ</t>
  </si>
  <si>
    <t>Datová zásuvka např. ABB Levit červená, rámeček, kryt a mechanismus</t>
  </si>
  <si>
    <t>A.1/V</t>
  </si>
  <si>
    <t>Vypínač např. ABB Levit červená, rámeček, kryt a mechanismus pro O, P</t>
  </si>
  <si>
    <t>A.2/Y1</t>
  </si>
  <si>
    <t>A.2/X1</t>
  </si>
  <si>
    <t>A.2/Z1</t>
  </si>
  <si>
    <t>A.2/Z2</t>
  </si>
  <si>
    <t>A.2/Z3</t>
  </si>
  <si>
    <t>A.2/Z4</t>
  </si>
  <si>
    <t>A.2/Z5</t>
  </si>
  <si>
    <t>A.2/Z6</t>
  </si>
  <si>
    <t>A.3/Y1</t>
  </si>
  <si>
    <t>A.3/X1</t>
  </si>
  <si>
    <t>A.3/Z1</t>
  </si>
  <si>
    <t>A.3/Z2</t>
  </si>
  <si>
    <t>A.3/Z3</t>
  </si>
  <si>
    <t>A.3/Z4</t>
  </si>
  <si>
    <t>A.3/Z5</t>
  </si>
  <si>
    <t>A.3/Z6</t>
  </si>
  <si>
    <t>A.4/Y1</t>
  </si>
  <si>
    <t>A.4/X1</t>
  </si>
  <si>
    <t>A.4/Z1</t>
  </si>
  <si>
    <t>A.4/Z2</t>
  </si>
  <si>
    <t>A.4/Z3</t>
  </si>
  <si>
    <t>A.4/Z4</t>
  </si>
  <si>
    <t>A.5/Y1</t>
  </si>
  <si>
    <t>A.5/X1</t>
  </si>
  <si>
    <t>A.5/Z1</t>
  </si>
  <si>
    <t>A.5/Z2</t>
  </si>
  <si>
    <t>A.5/Z3</t>
  </si>
  <si>
    <t>A.5/Z4</t>
  </si>
  <si>
    <t>A.6/Y1</t>
  </si>
  <si>
    <t>A.6/X1</t>
  </si>
  <si>
    <t>A.6/Z1</t>
  </si>
  <si>
    <t>A.6/Z2</t>
  </si>
  <si>
    <t>A.6/Z3</t>
  </si>
  <si>
    <t>A.6/Z4</t>
  </si>
  <si>
    <t>A.7</t>
  </si>
  <si>
    <t>A.8</t>
  </si>
  <si>
    <t>A.9</t>
  </si>
  <si>
    <t>Police v okenní nice 1, montáž</t>
  </si>
  <si>
    <t>A.9/1</t>
  </si>
  <si>
    <t>A.9/2</t>
  </si>
  <si>
    <t>A.10</t>
  </si>
  <si>
    <t>Police v okenní nice 2, montáž</t>
  </si>
  <si>
    <t>A.10/1</t>
  </si>
  <si>
    <t>A.10/2</t>
  </si>
  <si>
    <t>A.11</t>
  </si>
  <si>
    <t>Lankový systém na stěně, montáž</t>
  </si>
  <si>
    <t>A.11/1</t>
  </si>
  <si>
    <t>Lankový systém na stěně, očko se závitem do stěny</t>
  </si>
  <si>
    <t>A.11/2</t>
  </si>
  <si>
    <t>Lankový systém na stěně, ocelové lanko tl 1 mm</t>
  </si>
  <si>
    <t>2</t>
  </si>
  <si>
    <t>END</t>
  </si>
  <si>
    <t>A2</t>
  </si>
  <si>
    <t>A3</t>
  </si>
  <si>
    <t>A4</t>
  </si>
  <si>
    <t>A5</t>
  </si>
  <si>
    <t>A6</t>
  </si>
  <si>
    <t>A7</t>
  </si>
  <si>
    <t>A8</t>
  </si>
  <si>
    <t>A9</t>
  </si>
  <si>
    <t>A10</t>
  </si>
  <si>
    <t>A11</t>
  </si>
  <si>
    <t>Prodejní pult</t>
  </si>
  <si>
    <t>Lankový systém na stěně</t>
  </si>
  <si>
    <t>Police v okenní nice 2</t>
  </si>
  <si>
    <t>Police v okenní nice 1</t>
  </si>
  <si>
    <t>Věšák na textil</t>
  </si>
  <si>
    <t>Objekt k prohlížení a skladování tisků</t>
  </si>
  <si>
    <t>Policový systém v nice</t>
  </si>
  <si>
    <t>Malý policový systém mezi okny 2</t>
  </si>
  <si>
    <t>Malý policový systém mezi okny 1</t>
  </si>
  <si>
    <t>Veliký policový systém 1</t>
  </si>
  <si>
    <t>Veliký policový systém 2</t>
  </si>
  <si>
    <t>PREAMBULE</t>
  </si>
  <si>
    <t xml:space="preserve">Celková cena díla je za dodávku a montáž díla tzv. na klíč vč. bouracích a stavebních prací, oprav, dodávek a montáže nových konstrukcí vč. veškerých ochranných a podpůrných opatření, která jsou nutná ke zhotovení díla. </t>
  </si>
  <si>
    <t xml:space="preserve">Soupis prací a dodávek vč. výkazů výměr (dále výkazu výměr) je zpracován v rozsahu a podrobnosti projektu . Součástí položek uvedených ve výkazu výměr jsou  práce, které jsou nutné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Výměry jsou teoretické výpočty nebo jsou měřeny z projektové dokumentace. Výkaz výměr neslouží jako podklad pro objednávky materiálu v rámci dodávky stavby. Veškeré výrobky, pokud jsou uvedeny, jsou uvedeny pouze jako referenční, obecně určující standard, technické parametry, požadované vlastnosti. Koncové prvky a povrchy je nutné vyvzorkovat. </t>
  </si>
  <si>
    <t>Ostatní náklady spojené s dodávkou díla (pokud jsou)</t>
  </si>
  <si>
    <t>- vyplní dodavatel viz. Preambule</t>
  </si>
  <si>
    <t>4.4.</t>
  </si>
  <si>
    <t>4.4</t>
  </si>
  <si>
    <t>Účastník výběrového řízení je povinnen provést ověření výměr vč. matematické správnosti výpočtů. Všechna zařízení, systémy  a konstrukce budou oceňovány a dodávány plně funkční, tj. včetně všech komponentů, upevňovacích prvků, podpor, prostupů apod. Pokud není v zadávacích podmínkách uvedeno jinak, ceny musí zohledňovat veškeré náklady nutné pro plně funkční dodání díla a konstrukcí  a to včetně přesunů hmot  a případného odvozu sutě, ztratného, prořezů, zkoušek a další náklady. V případě, že má účastník výběrového řízení pochybnosti ohledně položek uvedených v soupisu prací a dodávek nebo ve výkazech, výkresech a technických zprávách a zadávacích podmínkách a dokumentaci, nebo tyto položky nepokrývají jeho technologické postupy, má za povinnost toto sdělit před odevzdáním nabídkové ceny, nebo uvést do Ostatních nákladů. Po odevzdání nebude brán na zhotovitelem požadované položky navíc zřetel. V případě ocenění Ostatních nákladů, dodá uchazeč podrobný rozklad těchto nákladů včetně výměr a jednotkových cen. Tento soupis je součástí  projektové dokumentace a spolu se zadávacími podklady tvoří celek - zadání/zadávací dokumentaci, přičemž stačí, aby příslušné informace byly zmíněny  i jen v některé části zadání. Uchazeč si je vědom, že je jeho povinností doplnit v případě nutnosti níže uvedenou specifikaci tak, aby jeho nabídka obsahovala a oceňovala všechny dodávky a práce uvedené v zadávací dokumentaci, případně jakékoliv další práce a dodávky, které jsou nezbytné pro komplexní dokončení a uvedení do provozu nabízeného plnění.</t>
  </si>
  <si>
    <t>Veliký policový systém 1, dodávka a montáž, vyjímatelná část konzoly, specifikace viz. PD</t>
  </si>
  <si>
    <t>Veliký policový systém 1,  dodávka a montáž, deska 28x23 cm,  specifikace viz. PD</t>
  </si>
  <si>
    <t>Veliký policový systém 1, dodávka a montáž, deska 48x23 cm,  specifikace viz. PD</t>
  </si>
  <si>
    <t>Veliký policový systém 1, dodávka a montáž, deska 68x23 cm,  specifikace viz. PD</t>
  </si>
  <si>
    <t>Veliký policový systém 1, dodávka a montáž, deska 88x23 cm,  specifikace viz. PD</t>
  </si>
  <si>
    <t>Veliký policový systém 1, dodávka a montáž, deska 108x23 cm,  specifikace viz. PD</t>
  </si>
  <si>
    <t>Veliký policový systém 1, dodávka a montáž, deska 128x23 cm,  specifikace viz. PD</t>
  </si>
  <si>
    <t>Veliký policový systém 2, dodávka a montáž, vyjímatelná část konzoly,  specifikace viz. PD</t>
  </si>
  <si>
    <t>Veliký policový systém 2,  dodávka a montáž, deska 28x23 cm,  specifikace viz. PD</t>
  </si>
  <si>
    <t>Veliký policový systém 2, dodávka a montáž, deska 48x23 cm,  specifikace viz. PD</t>
  </si>
  <si>
    <t>Veliký policový systém 2, dodávka a montáž, deska 68x23 cm,  specifikace viz. PD</t>
  </si>
  <si>
    <t>Veliký policový systém 2, dodávka a montáž, deska 88x23 cm,  specifikace viz. PD</t>
  </si>
  <si>
    <t>Veliký policový systém 2, dodávka a montáž, deska 108x23 cm,  specifikace viz. PD</t>
  </si>
  <si>
    <t>Veliký policový systém 2, dodávka a montáž, deska 128x23 cm,  specifikace viz. PD</t>
  </si>
  <si>
    <t>Malý policový systém mezi okny 1, dodávka a montáž, vyjímatelná část konzoly,  specifikace viz. PD</t>
  </si>
  <si>
    <t>Malý policový systém mezi okny 1, dodávka a montáž, deska 28x23 cm,  specifikace viz. PD</t>
  </si>
  <si>
    <t>Malý policový systém mezi okny 1, dodávka a montáž, deska 48x23 cm,  specifikace viz. PD,  specifikace viz. PD</t>
  </si>
  <si>
    <t>Malý policový systém mezi okny 1, dodávka a montáž, deska 68x23 cm,  specifikace viz. PD</t>
  </si>
  <si>
    <t>Malý policový systém mezi okny 1, dodávka a montáž, deska 88x23 cm,  specifikace viz. PD</t>
  </si>
  <si>
    <t>Malý policový systém mezi okny 2, dodávka a montáž, vyjímatelná část konzoly,  specifikace viz. PD</t>
  </si>
  <si>
    <t>Malý policový systém mezi okny 2, dodávka a montáž, deska 28x23 cm,  specifikace viz. PD</t>
  </si>
  <si>
    <t>Malý policový systém mezi okny 2, dodávka a montáž, deska 48x23 cm,  specifikace viz. PD</t>
  </si>
  <si>
    <t>Malý policový systém mezi okny 2, dodávka a montáž, deska 68x23 cm,  specifikace viz. PD</t>
  </si>
  <si>
    <t>Malý policový systém mezi okny 2, dodávka a montáž, deska 88x23 cm,  specifikace viz. PD</t>
  </si>
  <si>
    <t>Policový systém v nice, dodávka a montáž, vyjímatelná část konzoly,  specifikace viz. PD</t>
  </si>
  <si>
    <t>Policový systém v nice, dodávka a montáž, deska 28x23 cm,  specifikace viz. PD</t>
  </si>
  <si>
    <t>Policový systém v nice, dodávka a montáž, deska 48x23 cm,  specifikace viz. PD</t>
  </si>
  <si>
    <t>Policový systém v nice, dodávka a montáž, deska 68x23 cm,  specifikace viz. PD</t>
  </si>
  <si>
    <t>Policový systém v nice, dodávka a montáž, deska 88x23 cm,  specifikace viz. PD</t>
  </si>
  <si>
    <t>Objekt k prohlížení a skladování tisků, dodávka a montáž,  specifikace viz. PD</t>
  </si>
  <si>
    <t>Věšák na textil, dodávka a montáž,  specifikace viz. PD</t>
  </si>
  <si>
    <t>Police v okenní nice 1, vyjímatelná skleněná police na oc. rámu,  specifikace viz. PD</t>
  </si>
  <si>
    <t>Police v okenní nice 1, fixní kotvící profil,  specifikace viz. PD</t>
  </si>
  <si>
    <t>Police v okenní nice 2, vyjímatelná skleněná police na oc. rámu,  specifikace viz. PD</t>
  </si>
  <si>
    <t>Police v okenní nice 2, fixní kotvící profil,  specifikace viz. PD</t>
  </si>
  <si>
    <t>LED pásek kolem pultu, vč. AL profilu, napájení, difusoru</t>
  </si>
  <si>
    <t>Přisvětlení vitríny LED, vč. AL profilu, napájení, difusoru</t>
  </si>
  <si>
    <t>Zpracování dílenské a jiných dokumentací</t>
  </si>
  <si>
    <t>SDK stěna předsazená OK 12 tl 100 mm profil CW+UW 75 desky např. 2x Habito H (DFRIH2) 12,5</t>
  </si>
  <si>
    <t>A.2/ SDK</t>
  </si>
  <si>
    <t>A.3/SDK</t>
  </si>
  <si>
    <t>A.4/SDK</t>
  </si>
  <si>
    <t>A.5/SDK</t>
  </si>
  <si>
    <t>A.6/SDK</t>
  </si>
  <si>
    <t>Veliký policový systém 1, dodávka a montáž, fixní část konzoly - fixační systém s vysokou únosností do SDK ,  specifikace viz. PD</t>
  </si>
  <si>
    <t>Veliký policový systém 2, dodávka a montáž, fixní část konzoly - fixační systém s vysokou únosností do SDK ,  specifikace viz. PD</t>
  </si>
  <si>
    <t>Malý policový systém mezi okny 1, dodávka a montáž, fixní část konzoly - fixační systém s vysokou únosností do SDK ,  specifikace viz. PD</t>
  </si>
  <si>
    <t>Malý policový systém mezi okny 2, dodávka a montáž, fixní část konzoly - fixační systém s vysokou únosností do SDK ,  specifikace viz. PD</t>
  </si>
  <si>
    <t>Policový systém v nice, dodávka a montáž, fixní část konzoly - fixační systém s vysokou únosností do SDK ,  specifikace viz. PD</t>
  </si>
  <si>
    <t>Atypické výrobky</t>
  </si>
  <si>
    <t>Atypické výrobky a ostatní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</si>
</sst>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b/>
      <sz val="8"/>
      <name val="Arial CE"/>
      <charset val="238"/>
    </font>
    <font>
      <b/>
      <sz val="9"/>
      <color rgb="FFFF0000"/>
      <name val="Arial CE"/>
      <charset val="238"/>
    </font>
    <font>
      <b/>
      <sz val="8"/>
      <color rgb="FFFF0000"/>
      <name val="Arial CE"/>
      <charset val="238"/>
    </font>
    <font>
      <sz val="10"/>
      <color theme="1"/>
      <name val="Arial CE"/>
      <charset val="238"/>
    </font>
    <font>
      <sz val="8"/>
      <color theme="1"/>
      <name val="Arial CE"/>
      <charset val="238"/>
    </font>
  </fonts>
  <fills count="7">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3" tint="0.59999389629810485"/>
        <bgColor indexed="64"/>
      </patternFill>
    </fill>
  </fills>
  <borders count="4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3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3" xfId="0" applyBorder="1"/>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3" xfId="0" applyBorder="1" applyAlignment="1">
      <alignment horizontal="left" vertical="center"/>
    </xf>
    <xf numFmtId="1" fontId="0" fillId="0" borderId="0" xfId="0" applyNumberFormat="1" applyBorder="1" applyAlignment="1">
      <alignment horizontal="left" vertical="center"/>
    </xf>
    <xf numFmtId="0" fontId="8" fillId="0" borderId="0" xfId="0" applyFont="1"/>
    <xf numFmtId="1" fontId="8" fillId="0" borderId="7" xfId="0" applyNumberFormat="1" applyFont="1" applyBorder="1" applyAlignment="1">
      <alignment horizontal="right" vertical="center"/>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6" xfId="0" applyBorder="1" applyAlignment="1">
      <alignment horizontal="left" vertical="center" indent="1"/>
    </xf>
    <xf numFmtId="0" fontId="8" fillId="0" borderId="9" xfId="0" applyFont="1" applyBorder="1" applyAlignment="1">
      <alignment vertical="center"/>
    </xf>
    <xf numFmtId="0" fontId="0" fillId="0" borderId="6" xfId="0" applyBorder="1" applyAlignment="1">
      <alignment horizontal="left" indent="1"/>
    </xf>
    <xf numFmtId="0" fontId="0" fillId="0" borderId="3" xfId="0" applyBorder="1" applyAlignment="1"/>
    <xf numFmtId="49" fontId="0" fillId="0" borderId="5" xfId="0" applyNumberFormat="1" applyFont="1" applyBorder="1" applyAlignment="1">
      <alignment horizontal="left" vertical="center"/>
    </xf>
    <xf numFmtId="0" fontId="0" fillId="0" borderId="11" xfId="0" applyBorder="1" applyAlignment="1">
      <alignment horizontal="left" vertical="center" indent="1"/>
    </xf>
    <xf numFmtId="0" fontId="0" fillId="0" borderId="9" xfId="0" applyBorder="1" applyAlignment="1">
      <alignment horizontal="left" vertical="center"/>
    </xf>
    <xf numFmtId="0" fontId="0" fillId="0" borderId="9" xfId="0" applyBorder="1"/>
    <xf numFmtId="1" fontId="8" fillId="0" borderId="12" xfId="0" applyNumberFormat="1" applyFont="1" applyBorder="1" applyAlignment="1">
      <alignment horizontal="right" vertical="center"/>
    </xf>
    <xf numFmtId="0" fontId="0" fillId="0" borderId="9" xfId="0" applyBorder="1" applyAlignment="1">
      <alignment horizontal="left" vertical="center" indent="1"/>
    </xf>
    <xf numFmtId="49" fontId="0" fillId="0" borderId="13"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9" xfId="0" applyNumberFormat="1" applyFont="1" applyBorder="1" applyAlignment="1">
      <alignment horizontal="right" vertical="center"/>
    </xf>
    <xf numFmtId="0" fontId="0" fillId="0" borderId="11" xfId="0" applyBorder="1" applyAlignment="1">
      <alignment horizontal="left" indent="1"/>
    </xf>
    <xf numFmtId="0" fontId="0" fillId="0" borderId="3" xfId="0" applyBorder="1" applyAlignment="1">
      <alignment horizontal="left"/>
    </xf>
    <xf numFmtId="0" fontId="0" fillId="0" borderId="17" xfId="0" applyBorder="1"/>
    <xf numFmtId="0" fontId="8" fillId="0" borderId="11" xfId="0" applyFont="1" applyBorder="1" applyAlignment="1">
      <alignment horizontal="left" vertical="center" indent="1"/>
    </xf>
    <xf numFmtId="0" fontId="8" fillId="0" borderId="9" xfId="0" applyFont="1" applyBorder="1" applyAlignment="1">
      <alignment horizontal="left" vertical="center"/>
    </xf>
    <xf numFmtId="0" fontId="8" fillId="0" borderId="9" xfId="0" applyFont="1" applyBorder="1"/>
    <xf numFmtId="49" fontId="0" fillId="0" borderId="9" xfId="0" applyNumberFormat="1" applyBorder="1" applyAlignment="1">
      <alignment vertical="center"/>
    </xf>
    <xf numFmtId="0" fontId="0" fillId="0" borderId="18" xfId="0" applyBorder="1" applyAlignment="1">
      <alignment vertical="center"/>
    </xf>
    <xf numFmtId="0" fontId="9" fillId="3" borderId="1" xfId="0" applyFont="1" applyFill="1" applyBorder="1" applyAlignment="1">
      <alignment horizontal="left" vertical="center" indent="1"/>
    </xf>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6" xfId="0" applyFont="1" applyFill="1" applyBorder="1" applyAlignment="1">
      <alignment horizontal="left" vertical="center" indent="1"/>
    </xf>
    <xf numFmtId="0" fontId="0" fillId="3" borderId="3" xfId="0" applyFont="1" applyFill="1" applyBorder="1"/>
    <xf numFmtId="49" fontId="8" fillId="3" borderId="3" xfId="0" applyNumberFormat="1" applyFont="1" applyFill="1" applyBorder="1" applyAlignment="1">
      <alignment horizontal="left" vertical="center"/>
    </xf>
    <xf numFmtId="0" fontId="8" fillId="3" borderId="3" xfId="0" applyFont="1" applyFill="1" applyBorder="1"/>
    <xf numFmtId="0" fontId="8" fillId="3" borderId="3" xfId="0" applyFont="1" applyFill="1" applyBorder="1" applyAlignment="1"/>
    <xf numFmtId="0" fontId="8" fillId="3" borderId="5" xfId="0" applyFont="1" applyFill="1" applyBorder="1" applyAlignment="1"/>
    <xf numFmtId="49" fontId="0" fillId="0" borderId="0" xfId="0" applyNumberFormat="1"/>
    <xf numFmtId="4" fontId="0" fillId="0" borderId="0" xfId="0" applyNumberFormat="1" applyAlignment="1"/>
    <xf numFmtId="0" fontId="4" fillId="3" borderId="8" xfId="0" applyFont="1" applyFill="1" applyBorder="1" applyAlignment="1">
      <alignment horizontal="left" vertical="center" indent="1"/>
    </xf>
    <xf numFmtId="0" fontId="5" fillId="3" borderId="4" xfId="0" applyFont="1" applyFill="1" applyBorder="1" applyAlignment="1">
      <alignment horizontal="left" vertical="center"/>
    </xf>
    <xf numFmtId="0" fontId="0" fillId="3" borderId="4" xfId="0" applyFill="1" applyBorder="1" applyAlignment="1">
      <alignment horizontal="left" vertical="center"/>
    </xf>
    <xf numFmtId="4" fontId="4" fillId="3" borderId="4" xfId="0" applyNumberFormat="1" applyFont="1" applyFill="1" applyBorder="1" applyAlignment="1">
      <alignment horizontal="left" vertical="center"/>
    </xf>
    <xf numFmtId="0" fontId="0" fillId="3" borderId="4" xfId="0" applyFill="1" applyBorder="1"/>
    <xf numFmtId="49" fontId="8" fillId="3" borderId="10" xfId="0" applyNumberFormat="1" applyFont="1" applyFill="1" applyBorder="1" applyAlignment="1">
      <alignment horizontal="left" vertical="center"/>
    </xf>
    <xf numFmtId="0" fontId="6" fillId="0" borderId="0" xfId="0" applyFont="1"/>
    <xf numFmtId="0" fontId="14" fillId="0" borderId="23" xfId="0" applyFont="1" applyBorder="1" applyAlignment="1">
      <alignment horizontal="center" vertical="center" wrapText="1"/>
    </xf>
    <xf numFmtId="0" fontId="7" fillId="0" borderId="23" xfId="0" applyFont="1" applyBorder="1" applyAlignment="1">
      <alignment vertical="center"/>
    </xf>
    <xf numFmtId="0" fontId="7" fillId="0" borderId="23" xfId="0" applyFont="1" applyBorder="1"/>
    <xf numFmtId="0" fontId="14" fillId="3" borderId="2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7" fillId="4" borderId="7" xfId="0" applyFont="1" applyFill="1" applyBorder="1"/>
    <xf numFmtId="0" fontId="7" fillId="4" borderId="3" xfId="0" applyFont="1" applyFill="1" applyBorder="1"/>
    <xf numFmtId="0" fontId="14" fillId="3" borderId="24" xfId="0" applyFont="1" applyFill="1" applyBorder="1" applyAlignment="1">
      <alignment horizontal="center" vertical="center" wrapText="1"/>
    </xf>
    <xf numFmtId="4" fontId="7" fillId="4" borderId="29" xfId="0" applyNumberFormat="1" applyFont="1" applyFill="1" applyBorder="1" applyAlignment="1">
      <alignment horizontal="center"/>
    </xf>
    <xf numFmtId="4" fontId="7" fillId="4" borderId="29" xfId="0" applyNumberFormat="1" applyFont="1" applyFill="1" applyBorder="1" applyAlignment="1"/>
    <xf numFmtId="4" fontId="0" fillId="0" borderId="0" xfId="0" applyNumberFormat="1"/>
    <xf numFmtId="49" fontId="0" fillId="0" borderId="1" xfId="0" applyNumberFormat="1" applyBorder="1"/>
    <xf numFmtId="49" fontId="0" fillId="0" borderId="11" xfId="0" applyNumberFormat="1" applyBorder="1" applyAlignment="1">
      <alignment horizontal="left" vertical="center" indent="1"/>
    </xf>
    <xf numFmtId="49" fontId="0" fillId="0" borderId="30" xfId="0" applyNumberFormat="1" applyBorder="1" applyAlignment="1">
      <alignment vertical="center"/>
    </xf>
    <xf numFmtId="49" fontId="0" fillId="0" borderId="31" xfId="0" applyNumberForma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3" borderId="36" xfId="0" applyFill="1" applyBorder="1"/>
    <xf numFmtId="49" fontId="0" fillId="3" borderId="33" xfId="0" applyNumberFormat="1" applyFill="1" applyBorder="1" applyAlignment="1"/>
    <xf numFmtId="49" fontId="0" fillId="3" borderId="33" xfId="0" applyNumberFormat="1" applyFill="1" applyBorder="1"/>
    <xf numFmtId="0" fontId="0" fillId="3" borderId="33" xfId="0" applyFill="1" applyBorder="1"/>
    <xf numFmtId="0" fontId="0" fillId="3" borderId="32" xfId="0" applyFill="1" applyBorder="1"/>
    <xf numFmtId="0" fontId="0" fillId="3" borderId="25" xfId="0" applyFill="1" applyBorder="1"/>
    <xf numFmtId="0" fontId="15" fillId="0" borderId="0" xfId="0" applyFont="1"/>
    <xf numFmtId="0" fontId="15" fillId="0" borderId="23" xfId="0" applyFont="1" applyBorder="1" applyAlignment="1">
      <alignment vertical="top"/>
    </xf>
    <xf numFmtId="0" fontId="0" fillId="3" borderId="7" xfId="0" applyFill="1" applyBorder="1" applyAlignment="1">
      <alignment vertical="top"/>
    </xf>
    <xf numFmtId="0" fontId="0" fillId="3" borderId="24" xfId="0" applyFill="1" applyBorder="1"/>
    <xf numFmtId="49" fontId="0" fillId="3" borderId="24" xfId="0" applyNumberFormat="1" applyFill="1" applyBorder="1"/>
    <xf numFmtId="0" fontId="0" fillId="3" borderId="39" xfId="0" applyFill="1" applyBorder="1" applyAlignment="1">
      <alignment wrapText="1"/>
    </xf>
    <xf numFmtId="0" fontId="15" fillId="0" borderId="23" xfId="0" applyNumberFormat="1" applyFont="1" applyBorder="1" applyAlignment="1">
      <alignment vertical="top"/>
    </xf>
    <xf numFmtId="0" fontId="0" fillId="3" borderId="7" xfId="0" applyNumberFormat="1" applyFill="1" applyBorder="1" applyAlignment="1">
      <alignment vertical="top"/>
    </xf>
    <xf numFmtId="0" fontId="15" fillId="0" borderId="27" xfId="0" applyFont="1" applyBorder="1" applyAlignment="1">
      <alignment vertical="top" shrinkToFit="1"/>
    </xf>
    <xf numFmtId="0" fontId="15" fillId="0" borderId="26" xfId="0" applyFont="1" applyBorder="1" applyAlignment="1">
      <alignment vertical="top" shrinkToFit="1"/>
    </xf>
    <xf numFmtId="0" fontId="15" fillId="0" borderId="23" xfId="0" applyFont="1" applyBorder="1" applyAlignment="1">
      <alignment vertical="top" shrinkToFit="1"/>
    </xf>
    <xf numFmtId="0" fontId="0" fillId="3" borderId="28" xfId="0" applyFill="1" applyBorder="1" applyAlignment="1">
      <alignment vertical="top" shrinkToFit="1"/>
    </xf>
    <xf numFmtId="0" fontId="0" fillId="3" borderId="29" xfId="0" applyFill="1" applyBorder="1" applyAlignment="1">
      <alignment vertical="top" shrinkToFit="1"/>
    </xf>
    <xf numFmtId="0" fontId="0" fillId="3" borderId="7" xfId="0" applyFill="1" applyBorder="1" applyAlignment="1">
      <alignment vertical="top" shrinkToFit="1"/>
    </xf>
    <xf numFmtId="164" fontId="15" fillId="0" borderId="26" xfId="0" applyNumberFormat="1" applyFont="1" applyBorder="1" applyAlignment="1">
      <alignment vertical="top" shrinkToFit="1"/>
    </xf>
    <xf numFmtId="164" fontId="0" fillId="3" borderId="29" xfId="0" applyNumberFormat="1" applyFill="1" applyBorder="1" applyAlignment="1">
      <alignment vertical="top" shrinkToFit="1"/>
    </xf>
    <xf numFmtId="4" fontId="15" fillId="0" borderId="26" xfId="0" applyNumberFormat="1" applyFont="1" applyBorder="1" applyAlignment="1">
      <alignment vertical="top" shrinkToFit="1"/>
    </xf>
    <xf numFmtId="4" fontId="0" fillId="3" borderId="29" xfId="0" applyNumberFormat="1" applyFill="1" applyBorder="1" applyAlignment="1">
      <alignment vertical="top" shrinkToFit="1"/>
    </xf>
    <xf numFmtId="0" fontId="0" fillId="3" borderId="40" xfId="0" applyFill="1" applyBorder="1" applyAlignment="1">
      <alignment wrapText="1"/>
    </xf>
    <xf numFmtId="0" fontId="15" fillId="0" borderId="26" xfId="0" applyNumberFormat="1" applyFont="1" applyBorder="1" applyAlignment="1">
      <alignment horizontal="left" vertical="top" wrapText="1"/>
    </xf>
    <xf numFmtId="0" fontId="0" fillId="3" borderId="29" xfId="0" applyNumberFormat="1" applyFill="1" applyBorder="1" applyAlignment="1">
      <alignment horizontal="left" vertical="top" wrapText="1"/>
    </xf>
    <xf numFmtId="4" fontId="0" fillId="3" borderId="26" xfId="0" applyNumberFormat="1" applyFill="1" applyBorder="1" applyAlignment="1">
      <alignment vertical="top" shrinkToFit="1"/>
    </xf>
    <xf numFmtId="0" fontId="0" fillId="3" borderId="26" xfId="0" applyFill="1" applyBorder="1" applyAlignment="1">
      <alignment vertical="top" shrinkToFit="1"/>
    </xf>
    <xf numFmtId="0" fontId="0" fillId="3" borderId="23" xfId="0" applyFill="1" applyBorder="1" applyAlignment="1">
      <alignment vertical="top" shrinkToFit="1"/>
    </xf>
    <xf numFmtId="0" fontId="8" fillId="5" borderId="23" xfId="0" applyFont="1" applyFill="1" applyBorder="1" applyAlignment="1">
      <alignment vertical="top"/>
    </xf>
    <xf numFmtId="0" fontId="16" fillId="5" borderId="23" xfId="0" applyNumberFormat="1" applyFont="1" applyFill="1" applyBorder="1" applyAlignment="1">
      <alignment vertical="top"/>
    </xf>
    <xf numFmtId="0" fontId="8" fillId="5" borderId="27" xfId="0" applyFont="1" applyFill="1" applyBorder="1" applyAlignment="1">
      <alignment vertical="top" shrinkToFit="1"/>
    </xf>
    <xf numFmtId="164" fontId="8" fillId="5" borderId="26" xfId="0" applyNumberFormat="1" applyFont="1" applyFill="1" applyBorder="1" applyAlignment="1">
      <alignment vertical="top" shrinkToFit="1"/>
    </xf>
    <xf numFmtId="0" fontId="0" fillId="3" borderId="41" xfId="0" applyFill="1" applyBorder="1" applyAlignment="1">
      <alignment wrapText="1"/>
    </xf>
    <xf numFmtId="4" fontId="15" fillId="0" borderId="27" xfId="0" applyNumberFormat="1" applyFont="1" applyBorder="1" applyAlignment="1">
      <alignment vertical="top" shrinkToFit="1"/>
    </xf>
    <xf numFmtId="4" fontId="0" fillId="3" borderId="28" xfId="0" applyNumberFormat="1" applyFill="1" applyBorder="1" applyAlignment="1">
      <alignment vertical="top" shrinkToFit="1"/>
    </xf>
    <xf numFmtId="4" fontId="0" fillId="3" borderId="27" xfId="0" applyNumberFormat="1" applyFill="1" applyBorder="1" applyAlignment="1">
      <alignment vertical="top" shrinkToFit="1"/>
    </xf>
    <xf numFmtId="4" fontId="16" fillId="5" borderId="26" xfId="0" applyNumberFormat="1" applyFont="1" applyFill="1" applyBorder="1" applyAlignment="1">
      <alignment vertical="top" shrinkToFit="1"/>
    </xf>
    <xf numFmtId="0" fontId="4" fillId="0" borderId="0" xfId="0" applyFont="1" applyFill="1" applyBorder="1" applyAlignment="1">
      <alignment horizontal="left" vertical="center" indent="1"/>
    </xf>
    <xf numFmtId="0" fontId="0" fillId="0" borderId="0" xfId="0" applyFill="1" applyBorder="1"/>
    <xf numFmtId="4" fontId="11"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0" fontId="0" fillId="0" borderId="0" xfId="0" applyFill="1"/>
    <xf numFmtId="49" fontId="17" fillId="0" borderId="0" xfId="0" applyNumberFormat="1" applyFont="1" applyFill="1" applyBorder="1" applyAlignment="1">
      <alignment vertical="center"/>
    </xf>
    <xf numFmtId="49" fontId="7" fillId="0" borderId="26" xfId="0" applyNumberFormat="1" applyFont="1" applyBorder="1" applyAlignment="1">
      <alignment vertical="center"/>
    </xf>
    <xf numFmtId="49" fontId="7" fillId="0" borderId="29" xfId="0" applyNumberFormat="1" applyFont="1" applyBorder="1" applyAlignment="1">
      <alignment vertical="center"/>
    </xf>
    <xf numFmtId="4" fontId="7" fillId="0" borderId="23"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23" xfId="0" applyNumberFormat="1" applyFont="1" applyBorder="1" applyAlignment="1">
      <alignment vertical="center"/>
    </xf>
    <xf numFmtId="4" fontId="7" fillId="0" borderId="7" xfId="0" applyNumberFormat="1" applyFont="1" applyBorder="1" applyAlignment="1">
      <alignment vertical="center"/>
    </xf>
    <xf numFmtId="49" fontId="8" fillId="0" borderId="13" xfId="0" applyNumberFormat="1" applyFont="1" applyBorder="1" applyAlignment="1">
      <alignment horizontal="left" vertical="center"/>
    </xf>
    <xf numFmtId="4" fontId="15" fillId="6" borderId="26" xfId="0" applyNumberFormat="1" applyFont="1" applyFill="1" applyBorder="1" applyAlignment="1" applyProtection="1">
      <alignment vertical="top" shrinkToFit="1"/>
      <protection locked="0"/>
    </xf>
    <xf numFmtId="4" fontId="0" fillId="3" borderId="29" xfId="0" applyNumberFormat="1" applyFill="1" applyBorder="1" applyAlignment="1" applyProtection="1">
      <alignment vertical="top" shrinkToFit="1"/>
      <protection locked="0"/>
    </xf>
    <xf numFmtId="4" fontId="8" fillId="5" borderId="26" xfId="0" applyNumberFormat="1" applyFont="1" applyFill="1" applyBorder="1" applyAlignment="1" applyProtection="1">
      <alignment vertical="top" shrinkToFit="1"/>
      <protection locked="0"/>
    </xf>
    <xf numFmtId="49" fontId="8" fillId="0" borderId="0" xfId="0"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indent="1"/>
      <protection locked="0"/>
    </xf>
    <xf numFmtId="0" fontId="0" fillId="0" borderId="0" xfId="0" applyBorder="1" applyProtection="1">
      <protection locked="0"/>
    </xf>
    <xf numFmtId="0" fontId="8" fillId="0" borderId="0"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2" xfId="0" applyBorder="1" applyAlignment="1" applyProtection="1">
      <protection locked="0"/>
    </xf>
    <xf numFmtId="0" fontId="8" fillId="0" borderId="1"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49" fontId="8" fillId="0" borderId="3" xfId="0" applyNumberFormat="1" applyFont="1" applyBorder="1" applyAlignment="1" applyProtection="1">
      <alignment horizontal="right" vertical="center"/>
      <protection locked="0"/>
    </xf>
    <xf numFmtId="49" fontId="8" fillId="0" borderId="3" xfId="0" applyNumberFormat="1" applyFont="1" applyBorder="1" applyAlignment="1" applyProtection="1">
      <alignment horizontal="left" vertical="center"/>
      <protection locked="0"/>
    </xf>
    <xf numFmtId="0" fontId="8" fillId="0" borderId="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5" xfId="0" applyBorder="1" applyAlignment="1" applyProtection="1">
      <protection locked="0"/>
    </xf>
    <xf numFmtId="0" fontId="8" fillId="0" borderId="0" xfId="0" applyFont="1" applyFill="1" applyBorder="1" applyAlignment="1" applyProtection="1">
      <alignment horizontal="left" vertical="center"/>
      <protection locked="0"/>
    </xf>
    <xf numFmtId="0" fontId="0" fillId="0" borderId="0" xfId="0" applyBorder="1" applyAlignment="1" applyProtection="1">
      <protection locked="0"/>
    </xf>
    <xf numFmtId="0" fontId="8" fillId="0" borderId="0" xfId="0" applyFont="1" applyBorder="1" applyAlignment="1" applyProtection="1">
      <alignment horizontal="left" vertical="center"/>
      <protection locked="0"/>
    </xf>
    <xf numFmtId="0" fontId="0" fillId="0" borderId="1" xfId="0" applyBorder="1" applyProtection="1">
      <protection locked="0"/>
    </xf>
    <xf numFmtId="0" fontId="0" fillId="0" borderId="6" xfId="0" applyBorder="1" applyAlignment="1" applyProtection="1">
      <alignment horizontal="left" indent="1"/>
      <protection locked="0"/>
    </xf>
    <xf numFmtId="0" fontId="8" fillId="0" borderId="3" xfId="0" applyFont="1" applyBorder="1" applyAlignment="1" applyProtection="1">
      <alignment horizontal="right" vertical="center"/>
      <protection locked="0"/>
    </xf>
    <xf numFmtId="0" fontId="8" fillId="0" borderId="3" xfId="0"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3" xfId="0" applyBorder="1" applyAlignment="1" applyProtection="1">
      <protection locked="0"/>
    </xf>
    <xf numFmtId="0" fontId="0" fillId="0" borderId="3" xfId="0" applyBorder="1" applyAlignment="1" applyProtection="1">
      <alignment horizontal="right"/>
      <protection locked="0"/>
    </xf>
    <xf numFmtId="0" fontId="0" fillId="0" borderId="3" xfId="0" applyFont="1" applyBorder="1" applyAlignment="1" applyProtection="1">
      <alignment horizontal="right" vertical="center"/>
      <protection locked="0"/>
    </xf>
    <xf numFmtId="0" fontId="0" fillId="0" borderId="14" xfId="0" applyFont="1" applyBorder="1" applyAlignment="1" applyProtection="1">
      <alignment horizontal="left" vertical="top" indent="1"/>
      <protection locked="0"/>
    </xf>
    <xf numFmtId="0" fontId="0" fillId="0" borderId="15" xfId="0" applyBorder="1" applyAlignment="1" applyProtection="1">
      <alignment vertical="top"/>
      <protection locked="0"/>
    </xf>
    <xf numFmtId="0" fontId="8" fillId="0" borderId="15" xfId="0" applyFont="1" applyFill="1" applyBorder="1" applyAlignment="1" applyProtection="1">
      <alignment horizontal="left" vertical="top"/>
      <protection locked="0"/>
    </xf>
    <xf numFmtId="0" fontId="8" fillId="0" borderId="15" xfId="0" applyFont="1" applyBorder="1" applyAlignment="1" applyProtection="1">
      <alignment vertical="center"/>
      <protection locked="0"/>
    </xf>
    <xf numFmtId="0" fontId="0" fillId="0" borderId="15" xfId="0" applyFont="1" applyBorder="1" applyAlignment="1" applyProtection="1">
      <alignment horizontal="right" vertical="center"/>
      <protection locked="0"/>
    </xf>
    <xf numFmtId="0" fontId="0" fillId="0" borderId="16" xfId="0" applyBorder="1" applyAlignment="1" applyProtection="1">
      <protection locked="0"/>
    </xf>
    <xf numFmtId="0" fontId="19" fillId="3" borderId="7" xfId="0" applyFont="1" applyFill="1" applyBorder="1" applyAlignment="1">
      <alignment vertical="top"/>
    </xf>
    <xf numFmtId="0" fontId="19" fillId="3" borderId="7" xfId="0" applyNumberFormat="1" applyFont="1" applyFill="1" applyBorder="1" applyAlignment="1">
      <alignment vertical="top"/>
    </xf>
    <xf numFmtId="0" fontId="19" fillId="3" borderId="29" xfId="0" applyNumberFormat="1" applyFont="1" applyFill="1" applyBorder="1" applyAlignment="1">
      <alignment horizontal="left" vertical="top" wrapText="1"/>
    </xf>
    <xf numFmtId="0" fontId="19" fillId="3" borderId="28" xfId="0" applyFont="1" applyFill="1" applyBorder="1" applyAlignment="1">
      <alignment vertical="top" shrinkToFit="1"/>
    </xf>
    <xf numFmtId="164" fontId="19" fillId="3" borderId="29" xfId="0" applyNumberFormat="1" applyFont="1" applyFill="1" applyBorder="1" applyAlignment="1">
      <alignment vertical="top" shrinkToFit="1"/>
    </xf>
    <xf numFmtId="4" fontId="19" fillId="3" borderId="29" xfId="0" applyNumberFormat="1" applyFont="1" applyFill="1" applyBorder="1" applyAlignment="1" applyProtection="1">
      <alignment vertical="top" shrinkToFit="1"/>
      <protection locked="0"/>
    </xf>
    <xf numFmtId="4" fontId="19" fillId="3" borderId="29" xfId="0" applyNumberFormat="1" applyFont="1" applyFill="1" applyBorder="1" applyAlignment="1">
      <alignment vertical="top" shrinkToFit="1"/>
    </xf>
    <xf numFmtId="0" fontId="20" fillId="0" borderId="23" xfId="0" applyFont="1" applyFill="1" applyBorder="1" applyAlignment="1">
      <alignment vertical="top"/>
    </xf>
    <xf numFmtId="0" fontId="20" fillId="0" borderId="23" xfId="0" applyNumberFormat="1" applyFont="1" applyBorder="1" applyAlignment="1">
      <alignment horizontal="left" vertical="top"/>
    </xf>
    <xf numFmtId="49" fontId="20" fillId="0" borderId="0" xfId="0" applyNumberFormat="1" applyFont="1" applyAlignment="1">
      <alignment horizontal="left" wrapText="1"/>
    </xf>
    <xf numFmtId="0" fontId="20" fillId="0" borderId="40" xfId="0" applyFont="1" applyFill="1" applyBorder="1" applyAlignment="1">
      <alignment vertical="top" shrinkToFit="1"/>
    </xf>
    <xf numFmtId="164" fontId="20" fillId="0" borderId="27" xfId="0" applyNumberFormat="1" applyFont="1" applyFill="1" applyBorder="1" applyAlignment="1">
      <alignment vertical="top" shrinkToFit="1"/>
    </xf>
    <xf numFmtId="4" fontId="20" fillId="6" borderId="26" xfId="0" applyNumberFormat="1" applyFont="1" applyFill="1" applyBorder="1" applyAlignment="1" applyProtection="1">
      <alignment vertical="top" shrinkToFit="1"/>
      <protection locked="0"/>
    </xf>
    <xf numFmtId="4" fontId="20" fillId="0" borderId="26" xfId="0" applyNumberFormat="1" applyFont="1" applyBorder="1" applyAlignment="1">
      <alignment vertical="top" shrinkToFit="1"/>
    </xf>
    <xf numFmtId="0" fontId="19" fillId="0" borderId="0" xfId="0" applyFont="1"/>
    <xf numFmtId="49" fontId="19" fillId="0" borderId="0" xfId="0" applyNumberFormat="1" applyFont="1"/>
    <xf numFmtId="49" fontId="20" fillId="0" borderId="0" xfId="0" applyNumberFormat="1" applyFont="1"/>
    <xf numFmtId="0" fontId="19" fillId="0" borderId="26" xfId="0" applyFont="1" applyBorder="1"/>
    <xf numFmtId="0" fontId="20" fillId="0" borderId="0" xfId="0" applyFont="1" applyFill="1" applyBorder="1" applyAlignment="1">
      <alignment vertical="top"/>
    </xf>
    <xf numFmtId="0" fontId="20" fillId="0" borderId="26" xfId="0" applyFont="1" applyFill="1" applyBorder="1" applyAlignment="1">
      <alignment vertical="top" shrinkToFit="1"/>
    </xf>
    <xf numFmtId="164" fontId="20" fillId="0" borderId="0" xfId="0" applyNumberFormat="1" applyFont="1" applyFill="1" applyBorder="1" applyAlignment="1">
      <alignment vertical="top" shrinkToFit="1"/>
    </xf>
    <xf numFmtId="0" fontId="15" fillId="0" borderId="23" xfId="0" applyNumberFormat="1" applyFont="1" applyBorder="1" applyAlignment="1">
      <alignment horizontal="left" vertical="top" wrapText="1"/>
    </xf>
    <xf numFmtId="0" fontId="3" fillId="2" borderId="0" xfId="0" applyFont="1" applyFill="1" applyAlignment="1">
      <alignment horizontal="left" wrapText="1"/>
    </xf>
    <xf numFmtId="0" fontId="18" fillId="0" borderId="0" xfId="0" applyFont="1" applyAlignment="1">
      <alignment vertical="top" wrapText="1"/>
    </xf>
    <xf numFmtId="0" fontId="18" fillId="0" borderId="0" xfId="0" applyFont="1" applyAlignment="1">
      <alignment horizontal="left" vertical="top" wrapText="1"/>
    </xf>
    <xf numFmtId="49" fontId="7" fillId="0" borderId="3" xfId="0" applyNumberFormat="1" applyFont="1" applyBorder="1" applyAlignment="1">
      <alignment horizontal="left" vertical="top" wrapText="1"/>
    </xf>
    <xf numFmtId="4" fontId="7" fillId="0" borderId="7" xfId="0" applyNumberFormat="1" applyFont="1" applyBorder="1" applyAlignment="1">
      <alignment horizontal="right" vertical="center" wrapText="1"/>
    </xf>
    <xf numFmtId="4" fontId="7" fillId="0" borderId="28" xfId="0" applyNumberFormat="1" applyFont="1" applyBorder="1" applyAlignment="1">
      <alignment horizontal="right" vertical="center" wrapText="1"/>
    </xf>
    <xf numFmtId="49" fontId="6" fillId="3" borderId="15" xfId="0" applyNumberFormat="1"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4" fontId="12" fillId="0" borderId="12" xfId="0" applyNumberFormat="1" applyFont="1" applyBorder="1" applyAlignment="1">
      <alignment horizontal="right" vertical="center" indent="1"/>
    </xf>
    <xf numFmtId="4" fontId="12" fillId="0" borderId="19" xfId="0" applyNumberFormat="1" applyFont="1" applyBorder="1" applyAlignment="1">
      <alignment horizontal="right" vertical="center" indent="1"/>
    </xf>
    <xf numFmtId="1" fontId="0" fillId="0" borderId="3" xfId="0" applyNumberFormat="1" applyFont="1" applyBorder="1" applyAlignment="1">
      <alignment horizontal="right"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 fontId="10" fillId="0" borderId="7" xfId="0" applyNumberFormat="1" applyFont="1" applyBorder="1" applyAlignment="1">
      <alignment horizontal="right" vertical="center"/>
    </xf>
    <xf numFmtId="4" fontId="10" fillId="0" borderId="3" xfId="0" applyNumberFormat="1" applyFont="1" applyBorder="1" applyAlignment="1">
      <alignment horizontal="right" vertical="center"/>
    </xf>
    <xf numFmtId="49" fontId="8" fillId="0" borderId="15" xfId="0" applyNumberFormat="1" applyFont="1" applyBorder="1" applyAlignment="1" applyProtection="1">
      <alignment horizontal="left" vertical="center"/>
      <protection locked="0"/>
    </xf>
    <xf numFmtId="49"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49" fontId="8" fillId="0" borderId="0"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0" fontId="0" fillId="0" borderId="3" xfId="0" applyFont="1" applyBorder="1" applyAlignment="1">
      <alignment horizontal="right" indent="1"/>
    </xf>
    <xf numFmtId="0" fontId="0" fillId="0" borderId="5" xfId="0" applyFont="1" applyBorder="1" applyAlignment="1">
      <alignment horizontal="right" indent="1"/>
    </xf>
    <xf numFmtId="4" fontId="11" fillId="3" borderId="4" xfId="0" applyNumberFormat="1" applyFont="1" applyFill="1" applyBorder="1" applyAlignment="1">
      <alignment horizontal="right" vertical="center"/>
    </xf>
    <xf numFmtId="4" fontId="10" fillId="0" borderId="12" xfId="0" applyNumberFormat="1" applyFont="1" applyBorder="1" applyAlignment="1">
      <alignment vertical="center"/>
    </xf>
    <xf numFmtId="4" fontId="10" fillId="0" borderId="9" xfId="0" applyNumberFormat="1" applyFont="1" applyBorder="1" applyAlignment="1">
      <alignment vertical="center"/>
    </xf>
    <xf numFmtId="4" fontId="12" fillId="0" borderId="13" xfId="0" applyNumberFormat="1" applyFont="1" applyBorder="1" applyAlignment="1">
      <alignment horizontal="right" vertical="center" indent="1"/>
    </xf>
    <xf numFmtId="4" fontId="10" fillId="0" borderId="12" xfId="0" applyNumberFormat="1" applyFont="1" applyBorder="1" applyAlignment="1">
      <alignment horizontal="right" vertical="center" indent="1"/>
    </xf>
    <xf numFmtId="4" fontId="10" fillId="0" borderId="19" xfId="0" applyNumberFormat="1" applyFont="1" applyBorder="1" applyAlignment="1">
      <alignment horizontal="right" vertical="center" indent="1"/>
    </xf>
    <xf numFmtId="4" fontId="10" fillId="0" borderId="12" xfId="0" applyNumberFormat="1" applyFont="1" applyBorder="1" applyAlignment="1">
      <alignment horizontal="right" vertical="center"/>
    </xf>
    <xf numFmtId="4" fontId="10" fillId="0" borderId="9" xfId="0" applyNumberFormat="1" applyFont="1" applyBorder="1" applyAlignment="1">
      <alignment horizontal="right" vertical="center"/>
    </xf>
    <xf numFmtId="4" fontId="10" fillId="0" borderId="13" xfId="0" applyNumberFormat="1" applyFont="1" applyBorder="1" applyAlignment="1">
      <alignment horizontal="right" vertical="center" indent="1"/>
    </xf>
    <xf numFmtId="4" fontId="10" fillId="0" borderId="15" xfId="0" applyNumberFormat="1" applyFont="1" applyBorder="1" applyAlignment="1">
      <alignment horizontal="right" vertical="center"/>
    </xf>
    <xf numFmtId="4" fontId="7" fillId="4" borderId="29" xfId="0" applyNumberFormat="1" applyFont="1" applyFill="1" applyBorder="1" applyAlignment="1"/>
    <xf numFmtId="4" fontId="7" fillId="0" borderId="23" xfId="0" applyNumberFormat="1" applyFont="1" applyBorder="1" applyAlignment="1">
      <alignment vertical="center"/>
    </xf>
    <xf numFmtId="4" fontId="7" fillId="0" borderId="27" xfId="0" applyNumberFormat="1" applyFont="1" applyBorder="1" applyAlignment="1">
      <alignment vertical="center"/>
    </xf>
    <xf numFmtId="49" fontId="7" fillId="0" borderId="0" xfId="0" applyNumberFormat="1" applyFont="1" applyBorder="1" applyAlignment="1">
      <alignment vertical="center" wrapText="1"/>
    </xf>
    <xf numFmtId="0" fontId="14" fillId="3" borderId="24" xfId="0" applyFont="1" applyFill="1" applyBorder="1" applyAlignment="1">
      <alignment horizontal="center" vertical="center" wrapText="1"/>
    </xf>
    <xf numFmtId="2" fontId="11" fillId="3" borderId="4" xfId="0" applyNumberFormat="1" applyFont="1" applyFill="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9" xfId="0" applyNumberFormat="1" applyBorder="1" applyAlignment="1">
      <alignment vertical="center" shrinkToFit="1"/>
    </xf>
    <xf numFmtId="49" fontId="0" fillId="0" borderId="19" xfId="0" applyNumberFormat="1" applyBorder="1" applyAlignment="1">
      <alignment vertical="center" shrinkToFit="1"/>
    </xf>
    <xf numFmtId="0" fontId="6" fillId="0" borderId="0" xfId="0" applyFont="1" applyAlignment="1">
      <alignment horizontal="center"/>
    </xf>
    <xf numFmtId="49" fontId="0" fillId="0" borderId="30" xfId="0" applyNumberFormat="1" applyBorder="1" applyAlignment="1">
      <alignment vertical="center"/>
    </xf>
    <xf numFmtId="0" fontId="0" fillId="0" borderId="30" xfId="0" applyBorder="1" applyAlignment="1">
      <alignment vertical="center"/>
    </xf>
    <xf numFmtId="0" fontId="0" fillId="0" borderId="37" xfId="0" applyBorder="1" applyAlignment="1">
      <alignment vertical="center"/>
    </xf>
    <xf numFmtId="49" fontId="0" fillId="0" borderId="31" xfId="0" applyNumberFormat="1" applyBorder="1" applyAlignment="1">
      <alignment vertical="center"/>
    </xf>
    <xf numFmtId="0" fontId="0" fillId="0" borderId="31" xfId="0" applyBorder="1" applyAlignment="1">
      <alignment vertical="center"/>
    </xf>
    <xf numFmtId="0" fontId="0" fillId="0" borderId="38" xfId="0"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15" t="s">
        <v>28</v>
      </c>
    </row>
    <row r="2" spans="1:7" ht="57.75" customHeight="1" x14ac:dyDescent="0.2">
      <c r="A2" s="183" t="s">
        <v>29</v>
      </c>
      <c r="B2" s="183"/>
      <c r="C2" s="183"/>
      <c r="D2" s="183"/>
      <c r="E2" s="183"/>
      <c r="F2" s="183"/>
      <c r="G2" s="18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Q37"/>
  <sheetViews>
    <sheetView showGridLines="0" tabSelected="1" view="pageBreakPreview" topLeftCell="B1" zoomScale="110" zoomScaleNormal="100" zoomScaleSheetLayoutView="110" workbookViewId="0">
      <selection activeCell="B24" sqref="B24"/>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9" customWidth="1"/>
    <col min="6" max="6" width="11.42578125" customWidth="1"/>
    <col min="7" max="7" width="11.42578125" style="1" bestFit="1" customWidth="1"/>
    <col min="8" max="8" width="10.140625" bestFit="1" customWidth="1"/>
    <col min="9" max="9" width="10.5703125" style="1" bestFit="1" customWidth="1"/>
    <col min="10" max="10" width="6.7109375" style="1" customWidth="1"/>
    <col min="11" max="11" width="4.28515625" customWidth="1"/>
    <col min="12" max="15" width="10.7109375" customWidth="1"/>
  </cols>
  <sheetData>
    <row r="1" spans="1:15" ht="33.75" customHeight="1" x14ac:dyDescent="0.2">
      <c r="A1" s="34" t="s">
        <v>27</v>
      </c>
      <c r="B1" s="195" t="s">
        <v>32</v>
      </c>
      <c r="C1" s="196"/>
      <c r="D1" s="196"/>
      <c r="E1" s="196"/>
      <c r="F1" s="196"/>
      <c r="G1" s="196"/>
      <c r="H1" s="196"/>
      <c r="I1" s="196"/>
      <c r="J1" s="197"/>
    </row>
    <row r="2" spans="1:15" ht="15.75" x14ac:dyDescent="0.2">
      <c r="A2" s="3"/>
      <c r="B2" s="40" t="s">
        <v>30</v>
      </c>
      <c r="C2" s="41"/>
      <c r="D2" s="189" t="s">
        <v>35</v>
      </c>
      <c r="E2" s="190"/>
      <c r="F2" s="190"/>
      <c r="G2" s="190"/>
      <c r="H2" s="190"/>
      <c r="I2" s="190"/>
      <c r="J2" s="191"/>
      <c r="O2" s="2"/>
    </row>
    <row r="3" spans="1:15" ht="23.25" hidden="1" customHeight="1" x14ac:dyDescent="0.2">
      <c r="A3" s="3"/>
      <c r="B3" s="42" t="s">
        <v>33</v>
      </c>
      <c r="C3" s="43"/>
      <c r="D3" s="201"/>
      <c r="E3" s="202"/>
      <c r="F3" s="202"/>
      <c r="G3" s="202"/>
      <c r="H3" s="202"/>
      <c r="I3" s="202"/>
      <c r="J3" s="203"/>
    </row>
    <row r="4" spans="1:15" ht="23.25" hidden="1" customHeight="1" x14ac:dyDescent="0.2">
      <c r="A4" s="3"/>
      <c r="B4" s="44" t="s">
        <v>34</v>
      </c>
      <c r="C4" s="45"/>
      <c r="D4" s="46"/>
      <c r="E4" s="46"/>
      <c r="F4" s="47"/>
      <c r="G4" s="48"/>
      <c r="H4" s="47"/>
      <c r="I4" s="48"/>
      <c r="J4" s="49"/>
    </row>
    <row r="5" spans="1:15" x14ac:dyDescent="0.2">
      <c r="A5" s="3"/>
      <c r="B5" s="132" t="s">
        <v>15</v>
      </c>
      <c r="C5" s="133"/>
      <c r="D5" s="131"/>
      <c r="E5" s="134"/>
      <c r="F5" s="134"/>
      <c r="G5" s="134"/>
      <c r="H5" s="135" t="s">
        <v>24</v>
      </c>
      <c r="I5" s="131"/>
      <c r="J5" s="136"/>
    </row>
    <row r="6" spans="1:15" x14ac:dyDescent="0.2">
      <c r="A6" s="3"/>
      <c r="B6" s="137"/>
      <c r="C6" s="134"/>
      <c r="D6" s="131"/>
      <c r="E6" s="134"/>
      <c r="F6" s="134"/>
      <c r="G6" s="134"/>
      <c r="H6" s="135" t="s">
        <v>25</v>
      </c>
      <c r="I6" s="131"/>
      <c r="J6" s="136"/>
    </row>
    <row r="7" spans="1:15" x14ac:dyDescent="0.2">
      <c r="A7" s="3"/>
      <c r="B7" s="138"/>
      <c r="C7" s="139"/>
      <c r="D7" s="140"/>
      <c r="E7" s="141"/>
      <c r="F7" s="141"/>
      <c r="G7" s="141"/>
      <c r="H7" s="142"/>
      <c r="I7" s="141"/>
      <c r="J7" s="143"/>
    </row>
    <row r="8" spans="1:15" ht="24" hidden="1" customHeight="1" x14ac:dyDescent="0.2">
      <c r="A8" s="3"/>
      <c r="B8" s="132" t="s">
        <v>13</v>
      </c>
      <c r="C8" s="133"/>
      <c r="D8" s="144"/>
      <c r="E8" s="133"/>
      <c r="F8" s="133"/>
      <c r="G8" s="145"/>
      <c r="H8" s="135" t="s">
        <v>24</v>
      </c>
      <c r="I8" s="146"/>
      <c r="J8" s="136"/>
    </row>
    <row r="9" spans="1:15" ht="15.75" hidden="1" customHeight="1" x14ac:dyDescent="0.2">
      <c r="A9" s="3"/>
      <c r="B9" s="147"/>
      <c r="C9" s="133"/>
      <c r="D9" s="144"/>
      <c r="E9" s="133"/>
      <c r="F9" s="133"/>
      <c r="G9" s="145"/>
      <c r="H9" s="135" t="s">
        <v>25</v>
      </c>
      <c r="I9" s="146"/>
      <c r="J9" s="136"/>
    </row>
    <row r="10" spans="1:15" ht="15.75" hidden="1" customHeight="1" x14ac:dyDescent="0.2">
      <c r="A10" s="3"/>
      <c r="B10" s="148"/>
      <c r="C10" s="149"/>
      <c r="D10" s="150"/>
      <c r="E10" s="151"/>
      <c r="F10" s="151"/>
      <c r="G10" s="152"/>
      <c r="H10" s="152"/>
      <c r="I10" s="153"/>
      <c r="J10" s="143"/>
    </row>
    <row r="11" spans="1:15" x14ac:dyDescent="0.2">
      <c r="A11" s="3"/>
      <c r="B11" s="132" t="s">
        <v>12</v>
      </c>
      <c r="C11" s="133"/>
      <c r="D11" s="200"/>
      <c r="E11" s="200"/>
      <c r="F11" s="200"/>
      <c r="G11" s="200"/>
      <c r="H11" s="135" t="s">
        <v>24</v>
      </c>
      <c r="I11" s="131"/>
      <c r="J11" s="136"/>
    </row>
    <row r="12" spans="1:15" x14ac:dyDescent="0.2">
      <c r="A12" s="3"/>
      <c r="B12" s="137"/>
      <c r="C12" s="134"/>
      <c r="D12" s="204"/>
      <c r="E12" s="204"/>
      <c r="F12" s="204"/>
      <c r="G12" s="204"/>
      <c r="H12" s="135" t="s">
        <v>25</v>
      </c>
      <c r="I12" s="131"/>
      <c r="J12" s="136"/>
    </row>
    <row r="13" spans="1:15" x14ac:dyDescent="0.2">
      <c r="A13" s="3"/>
      <c r="B13" s="138"/>
      <c r="C13" s="139"/>
      <c r="D13" s="205"/>
      <c r="E13" s="205"/>
      <c r="F13" s="205"/>
      <c r="G13" s="205"/>
      <c r="H13" s="154"/>
      <c r="I13" s="141"/>
      <c r="J13" s="143"/>
    </row>
    <row r="14" spans="1:15" x14ac:dyDescent="0.2">
      <c r="A14" s="3"/>
      <c r="B14" s="155" t="s">
        <v>14</v>
      </c>
      <c r="C14" s="156"/>
      <c r="D14" s="157"/>
      <c r="E14" s="158"/>
      <c r="F14" s="158"/>
      <c r="G14" s="158"/>
      <c r="H14" s="159"/>
      <c r="I14" s="158"/>
      <c r="J14" s="160"/>
    </row>
    <row r="15" spans="1:15" x14ac:dyDescent="0.2">
      <c r="A15" s="3"/>
      <c r="B15" s="21" t="s">
        <v>22</v>
      </c>
      <c r="C15" s="33"/>
      <c r="D15" s="22"/>
      <c r="E15" s="194"/>
      <c r="F15" s="194"/>
      <c r="G15" s="206"/>
      <c r="H15" s="206"/>
      <c r="I15" s="206" t="s">
        <v>19</v>
      </c>
      <c r="J15" s="207"/>
    </row>
    <row r="16" spans="1:15" ht="14.25" x14ac:dyDescent="0.2">
      <c r="A16" s="70" t="s">
        <v>17</v>
      </c>
      <c r="B16" s="71" t="s">
        <v>213</v>
      </c>
      <c r="C16" s="25"/>
      <c r="D16" s="26"/>
      <c r="E16" s="192"/>
      <c r="F16" s="193"/>
      <c r="G16" s="192"/>
      <c r="H16" s="193"/>
      <c r="I16" s="192">
        <f ca="1">I32</f>
        <v>0</v>
      </c>
      <c r="J16" s="211"/>
    </row>
    <row r="17" spans="1:17" ht="15" x14ac:dyDescent="0.2">
      <c r="A17" s="3"/>
      <c r="B17" s="35" t="s">
        <v>19</v>
      </c>
      <c r="C17" s="36"/>
      <c r="D17" s="37"/>
      <c r="E17" s="212"/>
      <c r="F17" s="213"/>
      <c r="G17" s="212"/>
      <c r="H17" s="213"/>
      <c r="I17" s="212">
        <f ca="1">SUM(I16:J16)</f>
        <v>0</v>
      </c>
      <c r="J17" s="216"/>
    </row>
    <row r="18" spans="1:17" x14ac:dyDescent="0.2">
      <c r="A18" s="3"/>
      <c r="B18" s="32" t="s">
        <v>23</v>
      </c>
      <c r="C18" s="25"/>
      <c r="D18" s="26"/>
      <c r="E18" s="31"/>
      <c r="F18" s="28"/>
      <c r="G18" s="20"/>
      <c r="H18" s="20"/>
      <c r="I18" s="20"/>
      <c r="J18" s="29"/>
    </row>
    <row r="19" spans="1:17" ht="15" x14ac:dyDescent="0.2">
      <c r="A19" s="3"/>
      <c r="B19" s="24" t="s">
        <v>7</v>
      </c>
      <c r="C19" s="25"/>
      <c r="D19" s="26"/>
      <c r="E19" s="27">
        <v>15</v>
      </c>
      <c r="F19" s="28" t="s">
        <v>0</v>
      </c>
      <c r="G19" s="209">
        <v>0</v>
      </c>
      <c r="H19" s="210"/>
      <c r="I19" s="210"/>
      <c r="J19" s="127" t="str">
        <f t="shared" ref="J19:J25" si="0">Mena</f>
        <v>CZK</v>
      </c>
    </row>
    <row r="20" spans="1:17" ht="15" x14ac:dyDescent="0.2">
      <c r="A20" s="3"/>
      <c r="B20" s="24" t="s">
        <v>8</v>
      </c>
      <c r="C20" s="25"/>
      <c r="D20" s="26"/>
      <c r="E20" s="27">
        <f>SazbaDPH1</f>
        <v>15</v>
      </c>
      <c r="F20" s="28" t="s">
        <v>0</v>
      </c>
      <c r="G20" s="214">
        <v>0</v>
      </c>
      <c r="H20" s="215"/>
      <c r="I20" s="215"/>
      <c r="J20" s="127" t="str">
        <f t="shared" si="0"/>
        <v>CZK</v>
      </c>
    </row>
    <row r="21" spans="1:17" ht="15" x14ac:dyDescent="0.2">
      <c r="A21" s="3"/>
      <c r="B21" s="24" t="s">
        <v>9</v>
      </c>
      <c r="C21" s="25"/>
      <c r="D21" s="26"/>
      <c r="E21" s="27">
        <v>21</v>
      </c>
      <c r="F21" s="28" t="s">
        <v>0</v>
      </c>
      <c r="G21" s="209">
        <f ca="1">I32</f>
        <v>0</v>
      </c>
      <c r="H21" s="210"/>
      <c r="I21" s="210"/>
      <c r="J21" s="127" t="str">
        <f t="shared" si="0"/>
        <v>CZK</v>
      </c>
    </row>
    <row r="22" spans="1:17" ht="23.25" hidden="1" customHeight="1" x14ac:dyDescent="0.2">
      <c r="A22" s="3"/>
      <c r="B22" s="19" t="s">
        <v>10</v>
      </c>
      <c r="C22" s="13"/>
      <c r="D22" s="10"/>
      <c r="E22" s="16">
        <f>SazbaDPH2</f>
        <v>21</v>
      </c>
      <c r="F22" s="17" t="s">
        <v>0</v>
      </c>
      <c r="G22" s="198">
        <v>0</v>
      </c>
      <c r="H22" s="199"/>
      <c r="I22" s="199"/>
      <c r="J22" s="23" t="str">
        <f t="shared" si="0"/>
        <v>CZK</v>
      </c>
    </row>
    <row r="23" spans="1:17" ht="23.25" hidden="1" customHeight="1" thickBot="1" x14ac:dyDescent="0.25">
      <c r="A23" s="3"/>
      <c r="B23" s="18" t="s">
        <v>2</v>
      </c>
      <c r="C23" s="11"/>
      <c r="D23" s="14"/>
      <c r="E23" s="11"/>
      <c r="F23" s="12"/>
      <c r="G23" s="217">
        <v>-0.119999999995343</v>
      </c>
      <c r="H23" s="217"/>
      <c r="I23" s="217"/>
      <c r="J23" s="30" t="str">
        <f t="shared" si="0"/>
        <v>CZK</v>
      </c>
    </row>
    <row r="24" spans="1:17" ht="15.75" thickBot="1" x14ac:dyDescent="0.25">
      <c r="A24" s="3"/>
      <c r="B24" s="24" t="s">
        <v>10</v>
      </c>
      <c r="C24" s="25"/>
      <c r="D24" s="26"/>
      <c r="E24" s="27">
        <v>21</v>
      </c>
      <c r="F24" s="28" t="s">
        <v>0</v>
      </c>
      <c r="G24" s="214">
        <f ca="1">ZakladDPHZakl*0.21</f>
        <v>0</v>
      </c>
      <c r="H24" s="215"/>
      <c r="I24" s="215"/>
      <c r="J24" s="127" t="str">
        <f t="shared" si="0"/>
        <v>CZK</v>
      </c>
    </row>
    <row r="25" spans="1:17" ht="17.25" thickBot="1" x14ac:dyDescent="0.25">
      <c r="A25" s="3"/>
      <c r="B25" s="52" t="s">
        <v>16</v>
      </c>
      <c r="C25" s="53"/>
      <c r="D25" s="53"/>
      <c r="E25" s="54"/>
      <c r="F25" s="55"/>
      <c r="G25" s="208">
        <f ca="1">I17</f>
        <v>0</v>
      </c>
      <c r="H25" s="223"/>
      <c r="I25" s="223"/>
      <c r="J25" s="57" t="str">
        <f t="shared" si="0"/>
        <v>CZK</v>
      </c>
    </row>
    <row r="26" spans="1:17" ht="17.25" thickBot="1" x14ac:dyDescent="0.25">
      <c r="A26" s="3"/>
      <c r="B26" s="52" t="s">
        <v>26</v>
      </c>
      <c r="C26" s="56"/>
      <c r="D26" s="56"/>
      <c r="E26" s="56"/>
      <c r="F26" s="56"/>
      <c r="G26" s="208">
        <f ca="1">ZakladDPHZakl+G24</f>
        <v>0</v>
      </c>
      <c r="H26" s="208"/>
      <c r="I26" s="208"/>
      <c r="J26" s="57" t="s">
        <v>36</v>
      </c>
    </row>
    <row r="27" spans="1:17" ht="16.5" x14ac:dyDescent="0.2">
      <c r="A27" s="4"/>
      <c r="B27" s="115"/>
      <c r="C27" s="116"/>
      <c r="D27" s="116"/>
      <c r="E27" s="116"/>
      <c r="F27" s="116"/>
      <c r="G27" s="117"/>
      <c r="H27" s="117"/>
      <c r="I27" s="117"/>
      <c r="J27" s="118"/>
      <c r="K27" s="119"/>
      <c r="L27" s="119"/>
      <c r="M27" s="119"/>
      <c r="N27" s="119"/>
      <c r="O27" s="119"/>
      <c r="P27" s="119"/>
      <c r="Q27" s="119"/>
    </row>
    <row r="28" spans="1:17" ht="15.75" x14ac:dyDescent="0.25">
      <c r="B28" s="58" t="s">
        <v>37</v>
      </c>
    </row>
    <row r="29" spans="1:17" x14ac:dyDescent="0.2">
      <c r="A29" s="59"/>
      <c r="B29" s="62" t="s">
        <v>11</v>
      </c>
      <c r="C29" s="62" t="s">
        <v>3</v>
      </c>
      <c r="D29" s="63"/>
      <c r="E29" s="63"/>
      <c r="F29" s="66" t="s">
        <v>38</v>
      </c>
      <c r="G29" s="66"/>
      <c r="H29" s="66"/>
      <c r="I29" s="222" t="s">
        <v>19</v>
      </c>
      <c r="J29" s="222"/>
    </row>
    <row r="30" spans="1:17" x14ac:dyDescent="0.2">
      <c r="A30" s="60"/>
      <c r="B30" s="121" t="s">
        <v>39</v>
      </c>
      <c r="C30" s="221" t="s">
        <v>212</v>
      </c>
      <c r="D30" s="221"/>
      <c r="E30" s="221"/>
      <c r="F30" s="123"/>
      <c r="G30" s="125"/>
      <c r="H30" s="125"/>
      <c r="I30" s="219">
        <f>'Rozpočet Pol'!G8</f>
        <v>0</v>
      </c>
      <c r="J30" s="220"/>
    </row>
    <row r="31" spans="1:17" x14ac:dyDescent="0.2">
      <c r="A31" s="60"/>
      <c r="B31" s="122" t="s">
        <v>161</v>
      </c>
      <c r="C31" s="186" t="s">
        <v>18</v>
      </c>
      <c r="D31" s="186"/>
      <c r="E31" s="186"/>
      <c r="F31" s="124"/>
      <c r="G31" s="126"/>
      <c r="H31" s="126"/>
      <c r="I31" s="187">
        <f ca="1">'Rozpočet Pol'!G76</f>
        <v>0</v>
      </c>
      <c r="J31" s="188"/>
    </row>
    <row r="32" spans="1:17" x14ac:dyDescent="0.2">
      <c r="A32" s="61"/>
      <c r="B32" s="64" t="s">
        <v>1</v>
      </c>
      <c r="C32" s="64"/>
      <c r="D32" s="65"/>
      <c r="E32" s="65"/>
      <c r="F32" s="67"/>
      <c r="G32" s="68"/>
      <c r="H32" s="68"/>
      <c r="I32" s="218">
        <f ca="1">SUM(I30:I31)</f>
        <v>0</v>
      </c>
      <c r="J32" s="218"/>
    </row>
    <row r="33" spans="2:10" ht="8.1" customHeight="1" x14ac:dyDescent="0.2">
      <c r="F33" s="69"/>
      <c r="G33" s="51"/>
      <c r="H33" s="69"/>
      <c r="I33" s="51"/>
      <c r="J33" s="51"/>
    </row>
    <row r="34" spans="2:10" x14ac:dyDescent="0.2">
      <c r="B34" s="120" t="s">
        <v>155</v>
      </c>
      <c r="F34" s="69"/>
      <c r="G34" s="51"/>
      <c r="H34" s="69"/>
      <c r="I34" s="51"/>
      <c r="J34" s="51"/>
    </row>
    <row r="35" spans="2:10" ht="22.9" customHeight="1" x14ac:dyDescent="0.2">
      <c r="B35" s="185" t="s">
        <v>156</v>
      </c>
      <c r="C35" s="185"/>
      <c r="D35" s="185"/>
      <c r="E35" s="185"/>
      <c r="F35" s="185"/>
      <c r="G35" s="185"/>
      <c r="H35" s="185"/>
      <c r="I35" s="185"/>
      <c r="J35" s="185"/>
    </row>
    <row r="36" spans="2:10" ht="85.5" customHeight="1" x14ac:dyDescent="0.2">
      <c r="B36" s="185" t="s">
        <v>157</v>
      </c>
      <c r="C36" s="185"/>
      <c r="D36" s="185"/>
      <c r="E36" s="185"/>
      <c r="F36" s="185"/>
      <c r="G36" s="185"/>
      <c r="H36" s="185"/>
      <c r="I36" s="185"/>
      <c r="J36" s="185"/>
    </row>
    <row r="37" spans="2:10" ht="149.65" customHeight="1" x14ac:dyDescent="0.2">
      <c r="B37" s="184" t="s">
        <v>162</v>
      </c>
      <c r="C37" s="184"/>
      <c r="D37" s="184"/>
      <c r="E37" s="184"/>
      <c r="F37" s="184"/>
      <c r="G37" s="184"/>
      <c r="H37" s="184"/>
      <c r="I37" s="184"/>
      <c r="J37" s="184"/>
    </row>
  </sheetData>
  <sheetProtection algorithmName="SHA-512" hashValue="35TWn8pslKx8k5vmhGNcZb7+PFNb0Owy47PtMRuJ32nnQFR4UgVQEJ9Wu5QEyWlmY3k7Z71a1HqfsMO9pgnQeA==" saltValue="C1ggcHoekmJCsrhn7H6EFg=="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32">
    <mergeCell ref="I30:J30"/>
    <mergeCell ref="C30:E30"/>
    <mergeCell ref="I29:J29"/>
    <mergeCell ref="G25:I25"/>
    <mergeCell ref="G26:I26"/>
    <mergeCell ref="G21:I21"/>
    <mergeCell ref="I16:J16"/>
    <mergeCell ref="E17:F17"/>
    <mergeCell ref="G17:H17"/>
    <mergeCell ref="G20:I20"/>
    <mergeCell ref="G19:I19"/>
    <mergeCell ref="I17:J17"/>
    <mergeCell ref="G24:I24"/>
    <mergeCell ref="G23:I23"/>
    <mergeCell ref="D2:J2"/>
    <mergeCell ref="G16:H16"/>
    <mergeCell ref="E15:F15"/>
    <mergeCell ref="B1:J1"/>
    <mergeCell ref="G22:I22"/>
    <mergeCell ref="D11:G11"/>
    <mergeCell ref="D3:J3"/>
    <mergeCell ref="D12:G12"/>
    <mergeCell ref="D13:G13"/>
    <mergeCell ref="G15:H15"/>
    <mergeCell ref="I15:J15"/>
    <mergeCell ref="E16:F16"/>
    <mergeCell ref="B37:J37"/>
    <mergeCell ref="B35:J35"/>
    <mergeCell ref="B36:J36"/>
    <mergeCell ref="C31:E31"/>
    <mergeCell ref="I31:J31"/>
    <mergeCell ref="I32:J3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ColWidth="9.140625"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24" t="s">
        <v>4</v>
      </c>
      <c r="B1" s="224"/>
      <c r="C1" s="225"/>
      <c r="D1" s="224"/>
      <c r="E1" s="224"/>
      <c r="F1" s="224"/>
      <c r="G1" s="224"/>
    </row>
    <row r="2" spans="1:7" ht="24.95" customHeight="1" x14ac:dyDescent="0.2">
      <c r="A2" s="39" t="s">
        <v>31</v>
      </c>
      <c r="B2" s="38"/>
      <c r="C2" s="226"/>
      <c r="D2" s="226"/>
      <c r="E2" s="226"/>
      <c r="F2" s="226"/>
      <c r="G2" s="227"/>
    </row>
    <row r="3" spans="1:7" ht="24.95" hidden="1" customHeight="1" x14ac:dyDescent="0.2">
      <c r="A3" s="39" t="s">
        <v>5</v>
      </c>
      <c r="B3" s="38"/>
      <c r="C3" s="226"/>
      <c r="D3" s="226"/>
      <c r="E3" s="226"/>
      <c r="F3" s="226"/>
      <c r="G3" s="227"/>
    </row>
    <row r="4" spans="1:7" ht="24.95" hidden="1" customHeight="1" x14ac:dyDescent="0.2">
      <c r="A4" s="39" t="s">
        <v>6</v>
      </c>
      <c r="B4" s="38"/>
      <c r="C4" s="226"/>
      <c r="D4" s="226"/>
      <c r="E4" s="226"/>
      <c r="F4" s="226"/>
      <c r="G4" s="227"/>
    </row>
    <row r="5" spans="1:7" hidden="1"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79"/>
  <sheetViews>
    <sheetView view="pageBreakPreview" topLeftCell="A37" zoomScale="90" zoomScaleNormal="100" zoomScaleSheetLayoutView="90" workbookViewId="0">
      <selection activeCell="E14" sqref="E14"/>
    </sheetView>
  </sheetViews>
  <sheetFormatPr defaultRowHeight="12.75" outlineLevelRow="1" x14ac:dyDescent="0.2"/>
  <cols>
    <col min="1" max="1" width="4.28515625" customWidth="1"/>
    <col min="2" max="2" width="14.42578125" style="50" customWidth="1"/>
    <col min="3" max="3" width="41" style="50" customWidth="1"/>
    <col min="4" max="4" width="4.5703125" customWidth="1"/>
    <col min="5" max="5" width="10.5703125" customWidth="1"/>
    <col min="6" max="6" width="9.85546875" customWidth="1"/>
    <col min="7" max="7" width="12.7109375" customWidth="1"/>
    <col min="8" max="21" width="0" hidden="1" customWidth="1"/>
    <col min="28" max="28" width="3.7109375" customWidth="1"/>
    <col min="29" max="38" width="0" hidden="1" customWidth="1"/>
    <col min="39" max="39" width="4.28515625" customWidth="1"/>
  </cols>
  <sheetData>
    <row r="1" spans="1:60" ht="15.75" customHeight="1" x14ac:dyDescent="0.25">
      <c r="A1" s="228" t="s">
        <v>4</v>
      </c>
      <c r="B1" s="228"/>
      <c r="C1" s="228"/>
      <c r="D1" s="228"/>
      <c r="E1" s="228"/>
      <c r="F1" s="228"/>
      <c r="G1" s="228"/>
      <c r="AE1" t="s">
        <v>41</v>
      </c>
    </row>
    <row r="2" spans="1:60" ht="24.95" customHeight="1" x14ac:dyDescent="0.2">
      <c r="A2" s="74" t="s">
        <v>40</v>
      </c>
      <c r="B2" s="72"/>
      <c r="C2" s="229" t="s">
        <v>35</v>
      </c>
      <c r="D2" s="230"/>
      <c r="E2" s="230"/>
      <c r="F2" s="230"/>
      <c r="G2" s="231"/>
      <c r="AE2" t="s">
        <v>42</v>
      </c>
    </row>
    <row r="3" spans="1:60" ht="24.95" hidden="1" customHeight="1" x14ac:dyDescent="0.2">
      <c r="A3" s="75" t="s">
        <v>5</v>
      </c>
      <c r="B3" s="73"/>
      <c r="C3" s="232"/>
      <c r="D3" s="233"/>
      <c r="E3" s="233"/>
      <c r="F3" s="233"/>
      <c r="G3" s="234"/>
      <c r="AE3" t="s">
        <v>43</v>
      </c>
    </row>
    <row r="4" spans="1:60" ht="24.95" hidden="1" customHeight="1" x14ac:dyDescent="0.2">
      <c r="A4" s="75" t="s">
        <v>6</v>
      </c>
      <c r="B4" s="73"/>
      <c r="C4" s="232"/>
      <c r="D4" s="233"/>
      <c r="E4" s="233"/>
      <c r="F4" s="233"/>
      <c r="G4" s="234"/>
      <c r="AE4" t="s">
        <v>44</v>
      </c>
    </row>
    <row r="5" spans="1:60" hidden="1" x14ac:dyDescent="0.2">
      <c r="A5" s="76" t="s">
        <v>45</v>
      </c>
      <c r="B5" s="77"/>
      <c r="C5" s="78"/>
      <c r="D5" s="79"/>
      <c r="E5" s="79"/>
      <c r="F5" s="79"/>
      <c r="G5" s="80"/>
      <c r="AE5" t="s">
        <v>46</v>
      </c>
    </row>
    <row r="7" spans="1:60" ht="38.25" x14ac:dyDescent="0.2">
      <c r="A7" s="85" t="s">
        <v>47</v>
      </c>
      <c r="B7" s="86" t="s">
        <v>48</v>
      </c>
      <c r="C7" s="86" t="s">
        <v>49</v>
      </c>
      <c r="D7" s="85" t="s">
        <v>50</v>
      </c>
      <c r="E7" s="85" t="s">
        <v>51</v>
      </c>
      <c r="F7" s="81" t="s">
        <v>52</v>
      </c>
      <c r="G7" s="85" t="s">
        <v>19</v>
      </c>
      <c r="H7" s="110" t="s">
        <v>20</v>
      </c>
      <c r="I7" s="100" t="s">
        <v>53</v>
      </c>
      <c r="J7" s="100" t="s">
        <v>21</v>
      </c>
      <c r="K7" s="100" t="s">
        <v>54</v>
      </c>
      <c r="L7" s="100" t="s">
        <v>55</v>
      </c>
      <c r="M7" s="100" t="s">
        <v>56</v>
      </c>
      <c r="N7" s="100" t="s">
        <v>57</v>
      </c>
      <c r="O7" s="100" t="s">
        <v>58</v>
      </c>
      <c r="P7" s="100" t="s">
        <v>59</v>
      </c>
      <c r="Q7" s="100" t="s">
        <v>60</v>
      </c>
      <c r="R7" s="100" t="s">
        <v>61</v>
      </c>
      <c r="S7" s="100" t="s">
        <v>62</v>
      </c>
      <c r="T7" s="100" t="s">
        <v>63</v>
      </c>
      <c r="U7" s="87" t="s">
        <v>64</v>
      </c>
    </row>
    <row r="8" spans="1:60" x14ac:dyDescent="0.2">
      <c r="A8" s="84" t="s">
        <v>65</v>
      </c>
      <c r="B8" s="89" t="s">
        <v>39</v>
      </c>
      <c r="C8" s="102" t="s">
        <v>212</v>
      </c>
      <c r="D8" s="93"/>
      <c r="E8" s="97"/>
      <c r="F8" s="129"/>
      <c r="G8" s="99">
        <f>SUBTOTAL(9,G9:G75)</f>
        <v>0</v>
      </c>
      <c r="H8" s="112"/>
      <c r="I8" s="99">
        <f>SUM(I10:I75)</f>
        <v>0</v>
      </c>
      <c r="J8" s="99"/>
      <c r="K8" s="99">
        <f>SUM(K10:K75)</f>
        <v>492495</v>
      </c>
      <c r="L8" s="99"/>
      <c r="M8" s="99">
        <f>SUM(M10:M75)</f>
        <v>0</v>
      </c>
      <c r="N8" s="94"/>
      <c r="O8" s="94">
        <f>SUM(O10:O75)</f>
        <v>0</v>
      </c>
      <c r="P8" s="94"/>
      <c r="Q8" s="94">
        <f>SUM(Q10:Q75)</f>
        <v>0</v>
      </c>
      <c r="R8" s="94"/>
      <c r="S8" s="94"/>
      <c r="T8" s="95"/>
      <c r="U8" s="94">
        <f>SUM(U10:U75)</f>
        <v>0</v>
      </c>
      <c r="AE8" t="s">
        <v>66</v>
      </c>
    </row>
    <row r="9" spans="1:60" x14ac:dyDescent="0.2">
      <c r="A9" s="106"/>
      <c r="B9" s="107" t="s">
        <v>71</v>
      </c>
      <c r="C9" s="107" t="s">
        <v>144</v>
      </c>
      <c r="D9" s="108"/>
      <c r="E9" s="109"/>
      <c r="F9" s="130"/>
      <c r="G9" s="114">
        <f>SUBTOTAL(9,G10:G15)</f>
        <v>0</v>
      </c>
      <c r="H9" s="113"/>
      <c r="I9" s="103"/>
      <c r="J9" s="103"/>
      <c r="K9" s="103"/>
      <c r="L9" s="103"/>
      <c r="M9" s="103"/>
      <c r="N9" s="104"/>
      <c r="O9" s="104"/>
      <c r="P9" s="104"/>
      <c r="Q9" s="104"/>
      <c r="R9" s="104"/>
      <c r="S9" s="104"/>
      <c r="T9" s="105"/>
      <c r="U9" s="104"/>
    </row>
    <row r="10" spans="1:60" outlineLevel="1" x14ac:dyDescent="0.2">
      <c r="A10" s="83">
        <v>21</v>
      </c>
      <c r="B10" s="88" t="s">
        <v>71</v>
      </c>
      <c r="C10" s="101" t="s">
        <v>72</v>
      </c>
      <c r="D10" s="90" t="s">
        <v>67</v>
      </c>
      <c r="E10" s="96">
        <v>1</v>
      </c>
      <c r="F10" s="128">
        <v>0</v>
      </c>
      <c r="G10" s="98">
        <f>ROUND(E10*F10,2)</f>
        <v>0</v>
      </c>
      <c r="H10" s="111">
        <v>0</v>
      </c>
      <c r="I10" s="98">
        <f t="shared" ref="I10:I15" si="0">ROUND(E10*H10,2)</f>
        <v>0</v>
      </c>
      <c r="J10" s="98">
        <v>180000</v>
      </c>
      <c r="K10" s="98">
        <f t="shared" ref="K10:K15" si="1">ROUND(E10*J10,2)</f>
        <v>180000</v>
      </c>
      <c r="L10" s="98">
        <v>0</v>
      </c>
      <c r="M10" s="98">
        <f t="shared" ref="M10:M15" si="2">G10*(1+L10/100)</f>
        <v>0</v>
      </c>
      <c r="N10" s="91">
        <v>0</v>
      </c>
      <c r="O10" s="91">
        <f t="shared" ref="O10:O15" si="3">ROUND(E10*N10,5)</f>
        <v>0</v>
      </c>
      <c r="P10" s="91">
        <v>0</v>
      </c>
      <c r="Q10" s="91">
        <f t="shared" ref="Q10:Q15" si="4">ROUND(E10*P10,5)</f>
        <v>0</v>
      </c>
      <c r="R10" s="91"/>
      <c r="S10" s="91"/>
      <c r="T10" s="92">
        <v>0</v>
      </c>
      <c r="U10" s="91">
        <f t="shared" ref="U10:U15" si="5">ROUND(E10*T10,2)</f>
        <v>0</v>
      </c>
      <c r="V10" s="82"/>
      <c r="W10" s="82"/>
      <c r="X10" s="82"/>
      <c r="Y10" s="82"/>
      <c r="Z10" s="82"/>
      <c r="AA10" s="82"/>
      <c r="AB10" s="82"/>
      <c r="AC10" s="82"/>
      <c r="AD10" s="82"/>
      <c r="AE10" s="82" t="s">
        <v>68</v>
      </c>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row>
    <row r="11" spans="1:60" outlineLevel="1" x14ac:dyDescent="0.2">
      <c r="A11" s="83">
        <v>22</v>
      </c>
      <c r="B11" s="88" t="s">
        <v>73</v>
      </c>
      <c r="C11" s="101" t="s">
        <v>198</v>
      </c>
      <c r="D11" s="90" t="s">
        <v>70</v>
      </c>
      <c r="E11" s="96">
        <v>7.3</v>
      </c>
      <c r="F11" s="128">
        <v>0</v>
      </c>
      <c r="G11" s="98">
        <f t="shared" ref="G11:G15" si="6">ROUND(E11*F11,2)</f>
        <v>0</v>
      </c>
      <c r="H11" s="111">
        <v>0</v>
      </c>
      <c r="I11" s="98">
        <f t="shared" si="0"/>
        <v>0</v>
      </c>
      <c r="J11" s="98">
        <v>900</v>
      </c>
      <c r="K11" s="98">
        <f t="shared" si="1"/>
        <v>6570</v>
      </c>
      <c r="L11" s="98">
        <v>0</v>
      </c>
      <c r="M11" s="98">
        <f t="shared" si="2"/>
        <v>0</v>
      </c>
      <c r="N11" s="91">
        <v>0</v>
      </c>
      <c r="O11" s="91">
        <f t="shared" si="3"/>
        <v>0</v>
      </c>
      <c r="P11" s="91">
        <v>0</v>
      </c>
      <c r="Q11" s="91">
        <f t="shared" si="4"/>
        <v>0</v>
      </c>
      <c r="R11" s="91"/>
      <c r="S11" s="91"/>
      <c r="T11" s="92">
        <v>0</v>
      </c>
      <c r="U11" s="91">
        <f t="shared" si="5"/>
        <v>0</v>
      </c>
      <c r="V11" s="82"/>
      <c r="W11" s="82"/>
      <c r="X11" s="82"/>
      <c r="Y11" s="82"/>
      <c r="Z11" s="82"/>
      <c r="AA11" s="82"/>
      <c r="AB11" s="82"/>
      <c r="AC11" s="82"/>
      <c r="AD11" s="82"/>
      <c r="AE11" s="82" t="s">
        <v>68</v>
      </c>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row>
    <row r="12" spans="1:60" outlineLevel="1" x14ac:dyDescent="0.2">
      <c r="A12" s="83">
        <v>23</v>
      </c>
      <c r="B12" s="88" t="s">
        <v>74</v>
      </c>
      <c r="C12" s="101" t="s">
        <v>199</v>
      </c>
      <c r="D12" s="90" t="s">
        <v>70</v>
      </c>
      <c r="E12" s="96">
        <v>4.4000000000000004</v>
      </c>
      <c r="F12" s="128">
        <v>0</v>
      </c>
      <c r="G12" s="98">
        <f t="shared" si="6"/>
        <v>0</v>
      </c>
      <c r="H12" s="111">
        <v>0</v>
      </c>
      <c r="I12" s="98">
        <f t="shared" si="0"/>
        <v>0</v>
      </c>
      <c r="J12" s="98">
        <v>900</v>
      </c>
      <c r="K12" s="98">
        <f t="shared" si="1"/>
        <v>3960</v>
      </c>
      <c r="L12" s="98">
        <v>0</v>
      </c>
      <c r="M12" s="98">
        <f t="shared" si="2"/>
        <v>0</v>
      </c>
      <c r="N12" s="91">
        <v>0</v>
      </c>
      <c r="O12" s="91">
        <f t="shared" si="3"/>
        <v>0</v>
      </c>
      <c r="P12" s="91">
        <v>0</v>
      </c>
      <c r="Q12" s="91">
        <f t="shared" si="4"/>
        <v>0</v>
      </c>
      <c r="R12" s="91"/>
      <c r="S12" s="91"/>
      <c r="T12" s="92">
        <v>0</v>
      </c>
      <c r="U12" s="91">
        <f t="shared" si="5"/>
        <v>0</v>
      </c>
      <c r="V12" s="82"/>
      <c r="W12" s="82"/>
      <c r="X12" s="82"/>
      <c r="Y12" s="82"/>
      <c r="Z12" s="82"/>
      <c r="AA12" s="82"/>
      <c r="AB12" s="82"/>
      <c r="AC12" s="82"/>
      <c r="AD12" s="82"/>
      <c r="AE12" s="82" t="s">
        <v>68</v>
      </c>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row>
    <row r="13" spans="1:60" ht="22.5" outlineLevel="1" x14ac:dyDescent="0.2">
      <c r="A13" s="83">
        <v>24</v>
      </c>
      <c r="B13" s="88" t="s">
        <v>75</v>
      </c>
      <c r="C13" s="101" t="s">
        <v>76</v>
      </c>
      <c r="D13" s="90" t="s">
        <v>77</v>
      </c>
      <c r="E13" s="96">
        <v>6</v>
      </c>
      <c r="F13" s="128">
        <v>0</v>
      </c>
      <c r="G13" s="98">
        <f t="shared" si="6"/>
        <v>0</v>
      </c>
      <c r="H13" s="111">
        <v>0</v>
      </c>
      <c r="I13" s="98">
        <f t="shared" si="0"/>
        <v>0</v>
      </c>
      <c r="J13" s="98">
        <v>250</v>
      </c>
      <c r="K13" s="98">
        <f t="shared" si="1"/>
        <v>1500</v>
      </c>
      <c r="L13" s="98">
        <v>0</v>
      </c>
      <c r="M13" s="98">
        <f t="shared" si="2"/>
        <v>0</v>
      </c>
      <c r="N13" s="91">
        <v>0</v>
      </c>
      <c r="O13" s="91">
        <f t="shared" si="3"/>
        <v>0</v>
      </c>
      <c r="P13" s="91">
        <v>0</v>
      </c>
      <c r="Q13" s="91">
        <f t="shared" si="4"/>
        <v>0</v>
      </c>
      <c r="R13" s="91"/>
      <c r="S13" s="91"/>
      <c r="T13" s="92">
        <v>0</v>
      </c>
      <c r="U13" s="91">
        <f t="shared" si="5"/>
        <v>0</v>
      </c>
      <c r="V13" s="82"/>
      <c r="W13" s="82"/>
      <c r="X13" s="82"/>
      <c r="Y13" s="82"/>
      <c r="Z13" s="82"/>
      <c r="AA13" s="82"/>
      <c r="AB13" s="82"/>
      <c r="AC13" s="82"/>
      <c r="AD13" s="82"/>
      <c r="AE13" s="82" t="s">
        <v>68</v>
      </c>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row>
    <row r="14" spans="1:60" ht="22.5" outlineLevel="1" x14ac:dyDescent="0.2">
      <c r="A14" s="83">
        <v>25</v>
      </c>
      <c r="B14" s="88" t="s">
        <v>78</v>
      </c>
      <c r="C14" s="101" t="s">
        <v>79</v>
      </c>
      <c r="D14" s="90" t="s">
        <v>77</v>
      </c>
      <c r="E14" s="96">
        <v>2</v>
      </c>
      <c r="F14" s="128">
        <v>0</v>
      </c>
      <c r="G14" s="98">
        <f t="shared" si="6"/>
        <v>0</v>
      </c>
      <c r="H14" s="111">
        <v>0</v>
      </c>
      <c r="I14" s="98">
        <f t="shared" si="0"/>
        <v>0</v>
      </c>
      <c r="J14" s="98">
        <v>250</v>
      </c>
      <c r="K14" s="98">
        <f t="shared" si="1"/>
        <v>500</v>
      </c>
      <c r="L14" s="98">
        <v>0</v>
      </c>
      <c r="M14" s="98">
        <f t="shared" si="2"/>
        <v>0</v>
      </c>
      <c r="N14" s="91">
        <v>0</v>
      </c>
      <c r="O14" s="91">
        <f t="shared" si="3"/>
        <v>0</v>
      </c>
      <c r="P14" s="91">
        <v>0</v>
      </c>
      <c r="Q14" s="91">
        <f t="shared" si="4"/>
        <v>0</v>
      </c>
      <c r="R14" s="91"/>
      <c r="S14" s="91"/>
      <c r="T14" s="92">
        <v>0</v>
      </c>
      <c r="U14" s="91">
        <f t="shared" si="5"/>
        <v>0</v>
      </c>
      <c r="V14" s="82"/>
      <c r="W14" s="82"/>
      <c r="X14" s="82"/>
      <c r="Y14" s="82"/>
      <c r="Z14" s="82"/>
      <c r="AA14" s="82"/>
      <c r="AB14" s="82"/>
      <c r="AC14" s="82"/>
      <c r="AD14" s="82"/>
      <c r="AE14" s="82" t="s">
        <v>68</v>
      </c>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row>
    <row r="15" spans="1:60" ht="22.5" outlineLevel="1" x14ac:dyDescent="0.2">
      <c r="A15" s="83">
        <v>26</v>
      </c>
      <c r="B15" s="88" t="s">
        <v>80</v>
      </c>
      <c r="C15" s="101" t="s">
        <v>81</v>
      </c>
      <c r="D15" s="90" t="s">
        <v>77</v>
      </c>
      <c r="E15" s="96">
        <v>2</v>
      </c>
      <c r="F15" s="128">
        <v>0</v>
      </c>
      <c r="G15" s="98">
        <f t="shared" si="6"/>
        <v>0</v>
      </c>
      <c r="H15" s="111">
        <v>0</v>
      </c>
      <c r="I15" s="98">
        <f t="shared" si="0"/>
        <v>0</v>
      </c>
      <c r="J15" s="98">
        <v>450</v>
      </c>
      <c r="K15" s="98">
        <f t="shared" si="1"/>
        <v>900</v>
      </c>
      <c r="L15" s="98">
        <v>0</v>
      </c>
      <c r="M15" s="98">
        <f t="shared" si="2"/>
        <v>0</v>
      </c>
      <c r="N15" s="91">
        <v>0</v>
      </c>
      <c r="O15" s="91">
        <f t="shared" si="3"/>
        <v>0</v>
      </c>
      <c r="P15" s="91">
        <v>0</v>
      </c>
      <c r="Q15" s="91">
        <f t="shared" si="4"/>
        <v>0</v>
      </c>
      <c r="R15" s="91"/>
      <c r="S15" s="91"/>
      <c r="T15" s="92">
        <v>0</v>
      </c>
      <c r="U15" s="91">
        <f t="shared" si="5"/>
        <v>0</v>
      </c>
      <c r="V15" s="82"/>
      <c r="W15" s="82"/>
      <c r="X15" s="82"/>
      <c r="Y15" s="82"/>
      <c r="Z15" s="82"/>
      <c r="AA15" s="82"/>
      <c r="AB15" s="82"/>
      <c r="AC15" s="82"/>
      <c r="AD15" s="82"/>
      <c r="AE15" s="82" t="s">
        <v>68</v>
      </c>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row>
    <row r="16" spans="1:60" outlineLevel="1" x14ac:dyDescent="0.2">
      <c r="A16" s="106"/>
      <c r="B16" s="107" t="s">
        <v>134</v>
      </c>
      <c r="C16" s="107" t="s">
        <v>153</v>
      </c>
      <c r="D16" s="108"/>
      <c r="E16" s="109"/>
      <c r="F16" s="130"/>
      <c r="G16" s="114">
        <f>SUBTOTAL(9,G17:G25)</f>
        <v>0</v>
      </c>
      <c r="H16" s="111"/>
      <c r="I16" s="98"/>
      <c r="J16" s="98"/>
      <c r="K16" s="98"/>
      <c r="L16" s="98"/>
      <c r="M16" s="98"/>
      <c r="N16" s="91"/>
      <c r="O16" s="91"/>
      <c r="P16" s="91"/>
      <c r="Q16" s="91"/>
      <c r="R16" s="91"/>
      <c r="S16" s="91"/>
      <c r="T16" s="92"/>
      <c r="U16" s="91"/>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row>
    <row r="17" spans="1:60" ht="22.5" outlineLevel="1" x14ac:dyDescent="0.2">
      <c r="A17" s="83">
        <v>27</v>
      </c>
      <c r="B17" s="88" t="s">
        <v>82</v>
      </c>
      <c r="C17" s="101" t="s">
        <v>163</v>
      </c>
      <c r="D17" s="90" t="s">
        <v>77</v>
      </c>
      <c r="E17" s="96">
        <v>25</v>
      </c>
      <c r="F17" s="128">
        <v>0</v>
      </c>
      <c r="G17" s="98">
        <f>ROUND(E17*F17,2)</f>
        <v>0</v>
      </c>
      <c r="H17" s="111">
        <v>0</v>
      </c>
      <c r="I17" s="98">
        <f t="shared" ref="I17:I24" si="7">ROUND(E17*H17,2)</f>
        <v>0</v>
      </c>
      <c r="J17" s="98">
        <v>450</v>
      </c>
      <c r="K17" s="98">
        <f t="shared" ref="K17:K24" si="8">ROUND(E17*J17,2)</f>
        <v>11250</v>
      </c>
      <c r="L17" s="98">
        <v>0</v>
      </c>
      <c r="M17" s="98">
        <f t="shared" ref="M17:M24" si="9">G17*(1+L17/100)</f>
        <v>0</v>
      </c>
      <c r="N17" s="91">
        <v>0</v>
      </c>
      <c r="O17" s="91">
        <f t="shared" ref="O17:O24" si="10">ROUND(E17*N17,5)</f>
        <v>0</v>
      </c>
      <c r="P17" s="91">
        <v>0</v>
      </c>
      <c r="Q17" s="91">
        <f t="shared" ref="Q17:Q24" si="11">ROUND(E17*P17,5)</f>
        <v>0</v>
      </c>
      <c r="R17" s="91"/>
      <c r="S17" s="91"/>
      <c r="T17" s="92">
        <v>0</v>
      </c>
      <c r="U17" s="91">
        <f t="shared" ref="U17:U24" si="12">ROUND(E17*T17,2)</f>
        <v>0</v>
      </c>
      <c r="V17" s="82"/>
      <c r="W17" s="82"/>
      <c r="X17" s="82"/>
      <c r="Y17" s="82"/>
      <c r="Z17" s="82"/>
      <c r="AA17" s="82"/>
      <c r="AB17" s="82"/>
      <c r="AC17" s="82"/>
      <c r="AD17" s="82"/>
      <c r="AE17" s="82" t="s">
        <v>68</v>
      </c>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row>
    <row r="18" spans="1:60" ht="33.75" outlineLevel="1" x14ac:dyDescent="0.2">
      <c r="A18" s="83">
        <v>28</v>
      </c>
      <c r="B18" s="88" t="s">
        <v>83</v>
      </c>
      <c r="C18" s="101" t="s">
        <v>207</v>
      </c>
      <c r="D18" s="90" t="s">
        <v>77</v>
      </c>
      <c r="E18" s="96">
        <v>72</v>
      </c>
      <c r="F18" s="128">
        <v>0</v>
      </c>
      <c r="G18" s="98">
        <f t="shared" ref="G18:G25" si="13">ROUND(E18*F18,2)</f>
        <v>0</v>
      </c>
      <c r="H18" s="111">
        <v>0</v>
      </c>
      <c r="I18" s="98">
        <f t="shared" si="7"/>
        <v>0</v>
      </c>
      <c r="J18" s="98">
        <v>450</v>
      </c>
      <c r="K18" s="98">
        <f t="shared" si="8"/>
        <v>32400</v>
      </c>
      <c r="L18" s="98">
        <v>0</v>
      </c>
      <c r="M18" s="98">
        <f t="shared" si="9"/>
        <v>0</v>
      </c>
      <c r="N18" s="91">
        <v>0</v>
      </c>
      <c r="O18" s="91">
        <f t="shared" si="10"/>
        <v>0</v>
      </c>
      <c r="P18" s="91">
        <v>0</v>
      </c>
      <c r="Q18" s="91">
        <f t="shared" si="11"/>
        <v>0</v>
      </c>
      <c r="R18" s="91"/>
      <c r="S18" s="91"/>
      <c r="T18" s="92">
        <v>0</v>
      </c>
      <c r="U18" s="91">
        <f t="shared" si="12"/>
        <v>0</v>
      </c>
      <c r="V18" s="82"/>
      <c r="W18" s="82"/>
      <c r="X18" s="82"/>
      <c r="Y18" s="82"/>
      <c r="Z18" s="82"/>
      <c r="AA18" s="82"/>
      <c r="AB18" s="82"/>
      <c r="AC18" s="82"/>
      <c r="AD18" s="82"/>
      <c r="AE18" s="82" t="s">
        <v>68</v>
      </c>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row>
    <row r="19" spans="1:60" ht="22.5" outlineLevel="1" x14ac:dyDescent="0.2">
      <c r="A19" s="83">
        <v>29</v>
      </c>
      <c r="B19" s="88" t="s">
        <v>84</v>
      </c>
      <c r="C19" s="101" t="s">
        <v>164</v>
      </c>
      <c r="D19" s="90" t="s">
        <v>77</v>
      </c>
      <c r="E19" s="96">
        <v>2</v>
      </c>
      <c r="F19" s="128">
        <v>0</v>
      </c>
      <c r="G19" s="98">
        <f t="shared" si="13"/>
        <v>0</v>
      </c>
      <c r="H19" s="111">
        <v>0</v>
      </c>
      <c r="I19" s="98">
        <f t="shared" si="7"/>
        <v>0</v>
      </c>
      <c r="J19" s="98">
        <v>500</v>
      </c>
      <c r="K19" s="98">
        <f t="shared" si="8"/>
        <v>1000</v>
      </c>
      <c r="L19" s="98">
        <v>0</v>
      </c>
      <c r="M19" s="98">
        <f t="shared" si="9"/>
        <v>0</v>
      </c>
      <c r="N19" s="91">
        <v>0</v>
      </c>
      <c r="O19" s="91">
        <f t="shared" si="10"/>
        <v>0</v>
      </c>
      <c r="P19" s="91">
        <v>0</v>
      </c>
      <c r="Q19" s="91">
        <f t="shared" si="11"/>
        <v>0</v>
      </c>
      <c r="R19" s="91"/>
      <c r="S19" s="91"/>
      <c r="T19" s="92">
        <v>0</v>
      </c>
      <c r="U19" s="91">
        <f t="shared" si="12"/>
        <v>0</v>
      </c>
      <c r="V19" s="82"/>
      <c r="W19" s="82"/>
      <c r="X19" s="82"/>
      <c r="Y19" s="82"/>
      <c r="Z19" s="82"/>
      <c r="AA19" s="82"/>
      <c r="AB19" s="82"/>
      <c r="AC19" s="82"/>
      <c r="AD19" s="82"/>
      <c r="AE19" s="82" t="s">
        <v>68</v>
      </c>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row>
    <row r="20" spans="1:60" ht="22.5" outlineLevel="1" x14ac:dyDescent="0.2">
      <c r="A20" s="83">
        <v>30</v>
      </c>
      <c r="B20" s="88" t="s">
        <v>85</v>
      </c>
      <c r="C20" s="101" t="s">
        <v>165</v>
      </c>
      <c r="D20" s="90" t="s">
        <v>77</v>
      </c>
      <c r="E20" s="96">
        <v>2</v>
      </c>
      <c r="F20" s="128">
        <v>0</v>
      </c>
      <c r="G20" s="98">
        <f t="shared" si="13"/>
        <v>0</v>
      </c>
      <c r="H20" s="111">
        <v>0</v>
      </c>
      <c r="I20" s="98">
        <f t="shared" si="7"/>
        <v>0</v>
      </c>
      <c r="J20" s="98">
        <v>750</v>
      </c>
      <c r="K20" s="98">
        <f t="shared" si="8"/>
        <v>1500</v>
      </c>
      <c r="L20" s="98">
        <v>0</v>
      </c>
      <c r="M20" s="98">
        <f t="shared" si="9"/>
        <v>0</v>
      </c>
      <c r="N20" s="91">
        <v>0</v>
      </c>
      <c r="O20" s="91">
        <f t="shared" si="10"/>
        <v>0</v>
      </c>
      <c r="P20" s="91">
        <v>0</v>
      </c>
      <c r="Q20" s="91">
        <f t="shared" si="11"/>
        <v>0</v>
      </c>
      <c r="R20" s="91"/>
      <c r="S20" s="91"/>
      <c r="T20" s="92">
        <v>0</v>
      </c>
      <c r="U20" s="91">
        <f t="shared" si="12"/>
        <v>0</v>
      </c>
      <c r="V20" s="82"/>
      <c r="W20" s="82"/>
      <c r="X20" s="82"/>
      <c r="Y20" s="82"/>
      <c r="Z20" s="82"/>
      <c r="AA20" s="82"/>
      <c r="AB20" s="82"/>
      <c r="AC20" s="82"/>
      <c r="AD20" s="82"/>
      <c r="AE20" s="82" t="s">
        <v>68</v>
      </c>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row>
    <row r="21" spans="1:60" ht="22.5" outlineLevel="1" x14ac:dyDescent="0.2">
      <c r="A21" s="83">
        <v>31</v>
      </c>
      <c r="B21" s="88" t="s">
        <v>86</v>
      </c>
      <c r="C21" s="101" t="s">
        <v>166</v>
      </c>
      <c r="D21" s="90" t="s">
        <v>77</v>
      </c>
      <c r="E21" s="96">
        <v>3</v>
      </c>
      <c r="F21" s="128">
        <v>0</v>
      </c>
      <c r="G21" s="98">
        <f t="shared" si="13"/>
        <v>0</v>
      </c>
      <c r="H21" s="111">
        <v>0</v>
      </c>
      <c r="I21" s="98">
        <f t="shared" si="7"/>
        <v>0</v>
      </c>
      <c r="J21" s="98">
        <v>900</v>
      </c>
      <c r="K21" s="98">
        <f t="shared" si="8"/>
        <v>2700</v>
      </c>
      <c r="L21" s="98">
        <v>0</v>
      </c>
      <c r="M21" s="98">
        <f t="shared" si="9"/>
        <v>0</v>
      </c>
      <c r="N21" s="91">
        <v>0</v>
      </c>
      <c r="O21" s="91">
        <f t="shared" si="10"/>
        <v>0</v>
      </c>
      <c r="P21" s="91">
        <v>0</v>
      </c>
      <c r="Q21" s="91">
        <f t="shared" si="11"/>
        <v>0</v>
      </c>
      <c r="R21" s="91"/>
      <c r="S21" s="91"/>
      <c r="T21" s="92">
        <v>0</v>
      </c>
      <c r="U21" s="91">
        <f t="shared" si="12"/>
        <v>0</v>
      </c>
      <c r="V21" s="82"/>
      <c r="W21" s="82"/>
      <c r="X21" s="82"/>
      <c r="Y21" s="82"/>
      <c r="Z21" s="82"/>
      <c r="AA21" s="82"/>
      <c r="AB21" s="82"/>
      <c r="AC21" s="82"/>
      <c r="AD21" s="82"/>
      <c r="AE21" s="82" t="s">
        <v>68</v>
      </c>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row>
    <row r="22" spans="1:60" ht="22.5" outlineLevel="1" x14ac:dyDescent="0.2">
      <c r="A22" s="83">
        <v>32</v>
      </c>
      <c r="B22" s="88" t="s">
        <v>87</v>
      </c>
      <c r="C22" s="101" t="s">
        <v>167</v>
      </c>
      <c r="D22" s="90" t="s">
        <v>77</v>
      </c>
      <c r="E22" s="96">
        <v>1</v>
      </c>
      <c r="F22" s="128">
        <v>0</v>
      </c>
      <c r="G22" s="98">
        <f t="shared" si="13"/>
        <v>0</v>
      </c>
      <c r="H22" s="111">
        <v>0</v>
      </c>
      <c r="I22" s="98">
        <f t="shared" si="7"/>
        <v>0</v>
      </c>
      <c r="J22" s="98">
        <v>1000</v>
      </c>
      <c r="K22" s="98">
        <f t="shared" si="8"/>
        <v>1000</v>
      </c>
      <c r="L22" s="98">
        <v>0</v>
      </c>
      <c r="M22" s="98">
        <f t="shared" si="9"/>
        <v>0</v>
      </c>
      <c r="N22" s="91">
        <v>0</v>
      </c>
      <c r="O22" s="91">
        <f t="shared" si="10"/>
        <v>0</v>
      </c>
      <c r="P22" s="91">
        <v>0</v>
      </c>
      <c r="Q22" s="91">
        <f t="shared" si="11"/>
        <v>0</v>
      </c>
      <c r="R22" s="91"/>
      <c r="S22" s="91"/>
      <c r="T22" s="92">
        <v>0</v>
      </c>
      <c r="U22" s="91">
        <f t="shared" si="12"/>
        <v>0</v>
      </c>
      <c r="V22" s="82"/>
      <c r="W22" s="82"/>
      <c r="X22" s="82"/>
      <c r="Y22" s="82"/>
      <c r="Z22" s="82"/>
      <c r="AA22" s="82"/>
      <c r="AB22" s="82"/>
      <c r="AC22" s="82"/>
      <c r="AD22" s="82"/>
      <c r="AE22" s="82" t="s">
        <v>68</v>
      </c>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row>
    <row r="23" spans="1:60" ht="22.5" outlineLevel="1" x14ac:dyDescent="0.2">
      <c r="A23" s="83">
        <v>33</v>
      </c>
      <c r="B23" s="88" t="s">
        <v>88</v>
      </c>
      <c r="C23" s="101" t="s">
        <v>168</v>
      </c>
      <c r="D23" s="90" t="s">
        <v>77</v>
      </c>
      <c r="E23" s="96">
        <v>1</v>
      </c>
      <c r="F23" s="128">
        <v>0</v>
      </c>
      <c r="G23" s="98">
        <f t="shared" si="13"/>
        <v>0</v>
      </c>
      <c r="H23" s="111">
        <v>0</v>
      </c>
      <c r="I23" s="98">
        <f t="shared" si="7"/>
        <v>0</v>
      </c>
      <c r="J23" s="98">
        <v>1200</v>
      </c>
      <c r="K23" s="98">
        <f t="shared" si="8"/>
        <v>1200</v>
      </c>
      <c r="L23" s="98">
        <v>0</v>
      </c>
      <c r="M23" s="98">
        <f t="shared" si="9"/>
        <v>0</v>
      </c>
      <c r="N23" s="91">
        <v>0</v>
      </c>
      <c r="O23" s="91">
        <f t="shared" si="10"/>
        <v>0</v>
      </c>
      <c r="P23" s="91">
        <v>0</v>
      </c>
      <c r="Q23" s="91">
        <f t="shared" si="11"/>
        <v>0</v>
      </c>
      <c r="R23" s="91"/>
      <c r="S23" s="91"/>
      <c r="T23" s="92">
        <v>0</v>
      </c>
      <c r="U23" s="91">
        <f t="shared" si="12"/>
        <v>0</v>
      </c>
      <c r="V23" s="82"/>
      <c r="W23" s="82"/>
      <c r="X23" s="82"/>
      <c r="Y23" s="82"/>
      <c r="Z23" s="82"/>
      <c r="AA23" s="82"/>
      <c r="AB23" s="82"/>
      <c r="AC23" s="82"/>
      <c r="AD23" s="82"/>
      <c r="AE23" s="82" t="s">
        <v>68</v>
      </c>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row>
    <row r="24" spans="1:60" ht="22.5" outlineLevel="1" x14ac:dyDescent="0.2">
      <c r="A24" s="83">
        <v>34</v>
      </c>
      <c r="B24" s="88" t="s">
        <v>89</v>
      </c>
      <c r="C24" s="101" t="s">
        <v>169</v>
      </c>
      <c r="D24" s="90" t="s">
        <v>77</v>
      </c>
      <c r="E24" s="96">
        <v>1</v>
      </c>
      <c r="F24" s="128">
        <v>0</v>
      </c>
      <c r="G24" s="98">
        <f t="shared" si="13"/>
        <v>0</v>
      </c>
      <c r="H24" s="111">
        <v>0</v>
      </c>
      <c r="I24" s="98">
        <f t="shared" si="7"/>
        <v>0</v>
      </c>
      <c r="J24" s="98">
        <v>1300</v>
      </c>
      <c r="K24" s="98">
        <f t="shared" si="8"/>
        <v>1300</v>
      </c>
      <c r="L24" s="98">
        <v>0</v>
      </c>
      <c r="M24" s="98">
        <f t="shared" si="9"/>
        <v>0</v>
      </c>
      <c r="N24" s="91">
        <v>0</v>
      </c>
      <c r="O24" s="91">
        <f t="shared" si="10"/>
        <v>0</v>
      </c>
      <c r="P24" s="91">
        <v>0</v>
      </c>
      <c r="Q24" s="91">
        <f t="shared" si="11"/>
        <v>0</v>
      </c>
      <c r="R24" s="91"/>
      <c r="S24" s="91"/>
      <c r="T24" s="92">
        <v>0</v>
      </c>
      <c r="U24" s="91">
        <f t="shared" si="12"/>
        <v>0</v>
      </c>
      <c r="V24" s="82"/>
      <c r="W24" s="82"/>
      <c r="X24" s="82"/>
      <c r="Y24" s="82"/>
      <c r="Z24" s="82"/>
      <c r="AA24" s="82"/>
      <c r="AB24" s="82"/>
      <c r="AC24" s="82"/>
      <c r="AD24" s="82"/>
      <c r="AE24" s="82" t="s">
        <v>68</v>
      </c>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row>
    <row r="25" spans="1:60" ht="27.4" customHeight="1" outlineLevel="1" x14ac:dyDescent="0.2">
      <c r="A25" s="83"/>
      <c r="B25" s="88" t="s">
        <v>202</v>
      </c>
      <c r="C25" s="182" t="s">
        <v>201</v>
      </c>
      <c r="D25" s="90" t="s">
        <v>69</v>
      </c>
      <c r="E25" s="96">
        <v>5</v>
      </c>
      <c r="F25" s="128">
        <v>0</v>
      </c>
      <c r="G25" s="98">
        <f t="shared" si="13"/>
        <v>0</v>
      </c>
      <c r="H25" s="111"/>
      <c r="I25" s="98"/>
      <c r="J25" s="98"/>
      <c r="K25" s="98"/>
      <c r="L25" s="98"/>
      <c r="M25" s="98"/>
      <c r="N25" s="91"/>
      <c r="O25" s="91"/>
      <c r="P25" s="91"/>
      <c r="Q25" s="91"/>
      <c r="R25" s="91"/>
      <c r="S25" s="91"/>
      <c r="T25" s="92"/>
      <c r="U25" s="91"/>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1:60" outlineLevel="1" x14ac:dyDescent="0.2">
      <c r="A26" s="106"/>
      <c r="B26" s="107" t="s">
        <v>135</v>
      </c>
      <c r="C26" s="107" t="s">
        <v>154</v>
      </c>
      <c r="D26" s="108"/>
      <c r="E26" s="109"/>
      <c r="F26" s="130"/>
      <c r="G26" s="114">
        <f>SUBTOTAL(9,G27:G35)</f>
        <v>0</v>
      </c>
      <c r="H26" s="111"/>
      <c r="I26" s="98"/>
      <c r="J26" s="98"/>
      <c r="K26" s="98"/>
      <c r="L26" s="98"/>
      <c r="M26" s="98"/>
      <c r="N26" s="91"/>
      <c r="O26" s="91"/>
      <c r="P26" s="91"/>
      <c r="Q26" s="91"/>
      <c r="R26" s="91"/>
      <c r="S26" s="91"/>
      <c r="T26" s="92"/>
      <c r="U26" s="91"/>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1:60" ht="22.5" outlineLevel="1" x14ac:dyDescent="0.2">
      <c r="A27" s="83">
        <v>35</v>
      </c>
      <c r="B27" s="88" t="s">
        <v>90</v>
      </c>
      <c r="C27" s="101" t="s">
        <v>170</v>
      </c>
      <c r="D27" s="90" t="s">
        <v>77</v>
      </c>
      <c r="E27" s="96">
        <v>30</v>
      </c>
      <c r="F27" s="128">
        <v>0</v>
      </c>
      <c r="G27" s="98">
        <f>ROUND(E27*F27,2)</f>
        <v>0</v>
      </c>
      <c r="H27" s="111">
        <v>0</v>
      </c>
      <c r="I27" s="98">
        <f t="shared" ref="I27:I34" si="14">ROUND(E27*H27,2)</f>
        <v>0</v>
      </c>
      <c r="J27" s="98">
        <v>450</v>
      </c>
      <c r="K27" s="98">
        <f t="shared" ref="K27:K34" si="15">ROUND(E27*J27,2)</f>
        <v>13500</v>
      </c>
      <c r="L27" s="98">
        <v>0</v>
      </c>
      <c r="M27" s="98">
        <f t="shared" ref="M27:M34" si="16">G27*(1+L27/100)</f>
        <v>0</v>
      </c>
      <c r="N27" s="91">
        <v>0</v>
      </c>
      <c r="O27" s="91">
        <f t="shared" ref="O27:O34" si="17">ROUND(E27*N27,5)</f>
        <v>0</v>
      </c>
      <c r="P27" s="91">
        <v>0</v>
      </c>
      <c r="Q27" s="91">
        <f t="shared" ref="Q27:Q34" si="18">ROUND(E27*P27,5)</f>
        <v>0</v>
      </c>
      <c r="R27" s="91"/>
      <c r="S27" s="91"/>
      <c r="T27" s="92">
        <v>0</v>
      </c>
      <c r="U27" s="91">
        <f t="shared" ref="U27:U34" si="19">ROUND(E27*T27,2)</f>
        <v>0</v>
      </c>
      <c r="V27" s="82"/>
      <c r="W27" s="82"/>
      <c r="X27" s="82"/>
      <c r="Y27" s="82"/>
      <c r="Z27" s="82"/>
      <c r="AA27" s="82"/>
      <c r="AB27" s="82"/>
      <c r="AC27" s="82"/>
      <c r="AD27" s="82"/>
      <c r="AE27" s="82" t="s">
        <v>68</v>
      </c>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row>
    <row r="28" spans="1:60" ht="33.75" outlineLevel="1" x14ac:dyDescent="0.2">
      <c r="A28" s="83">
        <v>36</v>
      </c>
      <c r="B28" s="88" t="s">
        <v>91</v>
      </c>
      <c r="C28" s="101" t="s">
        <v>208</v>
      </c>
      <c r="D28" s="90" t="s">
        <v>77</v>
      </c>
      <c r="E28" s="96">
        <v>96</v>
      </c>
      <c r="F28" s="128">
        <v>0</v>
      </c>
      <c r="G28" s="98">
        <f t="shared" ref="G28:G35" si="20">ROUND(E28*F28,2)</f>
        <v>0</v>
      </c>
      <c r="H28" s="111">
        <v>0</v>
      </c>
      <c r="I28" s="98">
        <f t="shared" si="14"/>
        <v>0</v>
      </c>
      <c r="J28" s="98">
        <v>450</v>
      </c>
      <c r="K28" s="98">
        <f t="shared" si="15"/>
        <v>43200</v>
      </c>
      <c r="L28" s="98">
        <v>0</v>
      </c>
      <c r="M28" s="98">
        <f t="shared" si="16"/>
        <v>0</v>
      </c>
      <c r="N28" s="91">
        <v>0</v>
      </c>
      <c r="O28" s="91">
        <f t="shared" si="17"/>
        <v>0</v>
      </c>
      <c r="P28" s="91">
        <v>0</v>
      </c>
      <c r="Q28" s="91">
        <f t="shared" si="18"/>
        <v>0</v>
      </c>
      <c r="R28" s="91"/>
      <c r="S28" s="91"/>
      <c r="T28" s="92">
        <v>0</v>
      </c>
      <c r="U28" s="91">
        <f t="shared" si="19"/>
        <v>0</v>
      </c>
      <c r="V28" s="82"/>
      <c r="W28" s="82"/>
      <c r="X28" s="82"/>
      <c r="Y28" s="82"/>
      <c r="Z28" s="82"/>
      <c r="AA28" s="82"/>
      <c r="AB28" s="82"/>
      <c r="AC28" s="82"/>
      <c r="AD28" s="82"/>
      <c r="AE28" s="82" t="s">
        <v>68</v>
      </c>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row>
    <row r="29" spans="1:60" ht="22.5" outlineLevel="1" x14ac:dyDescent="0.2">
      <c r="A29" s="83">
        <v>37</v>
      </c>
      <c r="B29" s="88" t="s">
        <v>92</v>
      </c>
      <c r="C29" s="101" t="s">
        <v>171</v>
      </c>
      <c r="D29" s="90" t="s">
        <v>77</v>
      </c>
      <c r="E29" s="96">
        <v>4</v>
      </c>
      <c r="F29" s="128">
        <v>0</v>
      </c>
      <c r="G29" s="98">
        <f t="shared" si="20"/>
        <v>0</v>
      </c>
      <c r="H29" s="111">
        <v>0</v>
      </c>
      <c r="I29" s="98">
        <f t="shared" si="14"/>
        <v>0</v>
      </c>
      <c r="J29" s="98">
        <v>500</v>
      </c>
      <c r="K29" s="98">
        <f t="shared" si="15"/>
        <v>2000</v>
      </c>
      <c r="L29" s="98">
        <v>0</v>
      </c>
      <c r="M29" s="98">
        <f t="shared" si="16"/>
        <v>0</v>
      </c>
      <c r="N29" s="91">
        <v>0</v>
      </c>
      <c r="O29" s="91">
        <f t="shared" si="17"/>
        <v>0</v>
      </c>
      <c r="P29" s="91">
        <v>0</v>
      </c>
      <c r="Q29" s="91">
        <f t="shared" si="18"/>
        <v>0</v>
      </c>
      <c r="R29" s="91"/>
      <c r="S29" s="91"/>
      <c r="T29" s="92">
        <v>0</v>
      </c>
      <c r="U29" s="91">
        <f t="shared" si="19"/>
        <v>0</v>
      </c>
      <c r="V29" s="82"/>
      <c r="W29" s="82"/>
      <c r="X29" s="82"/>
      <c r="Y29" s="82"/>
      <c r="Z29" s="82"/>
      <c r="AA29" s="82"/>
      <c r="AB29" s="82"/>
      <c r="AC29" s="82"/>
      <c r="AD29" s="82"/>
      <c r="AE29" s="82" t="s">
        <v>68</v>
      </c>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row>
    <row r="30" spans="1:60" ht="22.5" outlineLevel="1" x14ac:dyDescent="0.2">
      <c r="A30" s="83">
        <v>38</v>
      </c>
      <c r="B30" s="88" t="s">
        <v>93</v>
      </c>
      <c r="C30" s="101" t="s">
        <v>172</v>
      </c>
      <c r="D30" s="90" t="s">
        <v>77</v>
      </c>
      <c r="E30" s="96">
        <v>2</v>
      </c>
      <c r="F30" s="128">
        <v>0</v>
      </c>
      <c r="G30" s="98">
        <f t="shared" si="20"/>
        <v>0</v>
      </c>
      <c r="H30" s="111">
        <v>0</v>
      </c>
      <c r="I30" s="98">
        <f t="shared" si="14"/>
        <v>0</v>
      </c>
      <c r="J30" s="98">
        <v>750</v>
      </c>
      <c r="K30" s="98">
        <f t="shared" si="15"/>
        <v>1500</v>
      </c>
      <c r="L30" s="98">
        <v>0</v>
      </c>
      <c r="M30" s="98">
        <f t="shared" si="16"/>
        <v>0</v>
      </c>
      <c r="N30" s="91">
        <v>0</v>
      </c>
      <c r="O30" s="91">
        <f t="shared" si="17"/>
        <v>0</v>
      </c>
      <c r="P30" s="91">
        <v>0</v>
      </c>
      <c r="Q30" s="91">
        <f t="shared" si="18"/>
        <v>0</v>
      </c>
      <c r="R30" s="91"/>
      <c r="S30" s="91"/>
      <c r="T30" s="92">
        <v>0</v>
      </c>
      <c r="U30" s="91">
        <f t="shared" si="19"/>
        <v>0</v>
      </c>
      <c r="V30" s="82"/>
      <c r="W30" s="82"/>
      <c r="X30" s="82"/>
      <c r="Y30" s="82"/>
      <c r="Z30" s="82"/>
      <c r="AA30" s="82"/>
      <c r="AB30" s="82"/>
      <c r="AC30" s="82"/>
      <c r="AD30" s="82"/>
      <c r="AE30" s="82" t="s">
        <v>68</v>
      </c>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row>
    <row r="31" spans="1:60" ht="22.5" outlineLevel="1" x14ac:dyDescent="0.2">
      <c r="A31" s="83">
        <v>39</v>
      </c>
      <c r="B31" s="88" t="s">
        <v>94</v>
      </c>
      <c r="C31" s="101" t="s">
        <v>173</v>
      </c>
      <c r="D31" s="90" t="s">
        <v>77</v>
      </c>
      <c r="E31" s="96">
        <v>4</v>
      </c>
      <c r="F31" s="128">
        <v>0</v>
      </c>
      <c r="G31" s="98">
        <f t="shared" si="20"/>
        <v>0</v>
      </c>
      <c r="H31" s="111">
        <v>0</v>
      </c>
      <c r="I31" s="98">
        <f t="shared" si="14"/>
        <v>0</v>
      </c>
      <c r="J31" s="98">
        <v>900</v>
      </c>
      <c r="K31" s="98">
        <f t="shared" si="15"/>
        <v>3600</v>
      </c>
      <c r="L31" s="98">
        <v>0</v>
      </c>
      <c r="M31" s="98">
        <f t="shared" si="16"/>
        <v>0</v>
      </c>
      <c r="N31" s="91">
        <v>0</v>
      </c>
      <c r="O31" s="91">
        <f t="shared" si="17"/>
        <v>0</v>
      </c>
      <c r="P31" s="91">
        <v>0</v>
      </c>
      <c r="Q31" s="91">
        <f t="shared" si="18"/>
        <v>0</v>
      </c>
      <c r="R31" s="91"/>
      <c r="S31" s="91"/>
      <c r="T31" s="92">
        <v>0</v>
      </c>
      <c r="U31" s="91">
        <f t="shared" si="19"/>
        <v>0</v>
      </c>
      <c r="V31" s="82"/>
      <c r="W31" s="82"/>
      <c r="X31" s="82"/>
      <c r="Y31" s="82"/>
      <c r="Z31" s="82"/>
      <c r="AA31" s="82"/>
      <c r="AB31" s="82"/>
      <c r="AC31" s="82"/>
      <c r="AD31" s="82"/>
      <c r="AE31" s="82" t="s">
        <v>68</v>
      </c>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row>
    <row r="32" spans="1:60" ht="22.5" outlineLevel="1" x14ac:dyDescent="0.2">
      <c r="A32" s="83">
        <v>40</v>
      </c>
      <c r="B32" s="88" t="s">
        <v>95</v>
      </c>
      <c r="C32" s="101" t="s">
        <v>174</v>
      </c>
      <c r="D32" s="90" t="s">
        <v>77</v>
      </c>
      <c r="E32" s="96">
        <v>1</v>
      </c>
      <c r="F32" s="128">
        <v>0</v>
      </c>
      <c r="G32" s="98">
        <f t="shared" si="20"/>
        <v>0</v>
      </c>
      <c r="H32" s="111">
        <v>0</v>
      </c>
      <c r="I32" s="98">
        <f t="shared" si="14"/>
        <v>0</v>
      </c>
      <c r="J32" s="98">
        <v>1000</v>
      </c>
      <c r="K32" s="98">
        <f t="shared" si="15"/>
        <v>1000</v>
      </c>
      <c r="L32" s="98">
        <v>0</v>
      </c>
      <c r="M32" s="98">
        <f t="shared" si="16"/>
        <v>0</v>
      </c>
      <c r="N32" s="91">
        <v>0</v>
      </c>
      <c r="O32" s="91">
        <f t="shared" si="17"/>
        <v>0</v>
      </c>
      <c r="P32" s="91">
        <v>0</v>
      </c>
      <c r="Q32" s="91">
        <f t="shared" si="18"/>
        <v>0</v>
      </c>
      <c r="R32" s="91"/>
      <c r="S32" s="91"/>
      <c r="T32" s="92">
        <v>0</v>
      </c>
      <c r="U32" s="91">
        <f t="shared" si="19"/>
        <v>0</v>
      </c>
      <c r="V32" s="82"/>
      <c r="W32" s="82"/>
      <c r="X32" s="82"/>
      <c r="Y32" s="82"/>
      <c r="Z32" s="82"/>
      <c r="AA32" s="82"/>
      <c r="AB32" s="82"/>
      <c r="AC32" s="82"/>
      <c r="AD32" s="82"/>
      <c r="AE32" s="82" t="s">
        <v>68</v>
      </c>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row>
    <row r="33" spans="1:60" ht="22.5" outlineLevel="1" x14ac:dyDescent="0.2">
      <c r="A33" s="83">
        <v>41</v>
      </c>
      <c r="B33" s="88" t="s">
        <v>96</v>
      </c>
      <c r="C33" s="101" t="s">
        <v>175</v>
      </c>
      <c r="D33" s="90" t="s">
        <v>77</v>
      </c>
      <c r="E33" s="96">
        <v>1</v>
      </c>
      <c r="F33" s="128">
        <v>0</v>
      </c>
      <c r="G33" s="98">
        <f t="shared" si="20"/>
        <v>0</v>
      </c>
      <c r="H33" s="111">
        <v>0</v>
      </c>
      <c r="I33" s="98">
        <f t="shared" si="14"/>
        <v>0</v>
      </c>
      <c r="J33" s="98">
        <v>1200</v>
      </c>
      <c r="K33" s="98">
        <f t="shared" si="15"/>
        <v>1200</v>
      </c>
      <c r="L33" s="98">
        <v>0</v>
      </c>
      <c r="M33" s="98">
        <f t="shared" si="16"/>
        <v>0</v>
      </c>
      <c r="N33" s="91">
        <v>0</v>
      </c>
      <c r="O33" s="91">
        <f t="shared" si="17"/>
        <v>0</v>
      </c>
      <c r="P33" s="91">
        <v>0</v>
      </c>
      <c r="Q33" s="91">
        <f t="shared" si="18"/>
        <v>0</v>
      </c>
      <c r="R33" s="91"/>
      <c r="S33" s="91"/>
      <c r="T33" s="92">
        <v>0</v>
      </c>
      <c r="U33" s="91">
        <f t="shared" si="19"/>
        <v>0</v>
      </c>
      <c r="V33" s="82"/>
      <c r="W33" s="82"/>
      <c r="X33" s="82"/>
      <c r="Y33" s="82"/>
      <c r="Z33" s="82"/>
      <c r="AA33" s="82"/>
      <c r="AB33" s="82"/>
      <c r="AC33" s="82"/>
      <c r="AD33" s="82"/>
      <c r="AE33" s="82" t="s">
        <v>68</v>
      </c>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row>
    <row r="34" spans="1:60" ht="22.5" outlineLevel="1" x14ac:dyDescent="0.2">
      <c r="A34" s="83">
        <v>42</v>
      </c>
      <c r="B34" s="88" t="s">
        <v>97</v>
      </c>
      <c r="C34" s="101" t="s">
        <v>176</v>
      </c>
      <c r="D34" s="90" t="s">
        <v>77</v>
      </c>
      <c r="E34" s="96">
        <v>1</v>
      </c>
      <c r="F34" s="128">
        <v>0</v>
      </c>
      <c r="G34" s="98">
        <f t="shared" si="20"/>
        <v>0</v>
      </c>
      <c r="H34" s="111">
        <v>0</v>
      </c>
      <c r="I34" s="98">
        <f t="shared" si="14"/>
        <v>0</v>
      </c>
      <c r="J34" s="98">
        <v>1300</v>
      </c>
      <c r="K34" s="98">
        <f t="shared" si="15"/>
        <v>1300</v>
      </c>
      <c r="L34" s="98">
        <v>0</v>
      </c>
      <c r="M34" s="98">
        <f t="shared" si="16"/>
        <v>0</v>
      </c>
      <c r="N34" s="91">
        <v>0</v>
      </c>
      <c r="O34" s="91">
        <f t="shared" si="17"/>
        <v>0</v>
      </c>
      <c r="P34" s="91">
        <v>0</v>
      </c>
      <c r="Q34" s="91">
        <f t="shared" si="18"/>
        <v>0</v>
      </c>
      <c r="R34" s="91"/>
      <c r="S34" s="91"/>
      <c r="T34" s="92">
        <v>0</v>
      </c>
      <c r="U34" s="91">
        <f t="shared" si="19"/>
        <v>0</v>
      </c>
      <c r="V34" s="82"/>
      <c r="W34" s="82"/>
      <c r="X34" s="82"/>
      <c r="Y34" s="82"/>
      <c r="Z34" s="82"/>
      <c r="AA34" s="82"/>
      <c r="AB34" s="82"/>
      <c r="AC34" s="82"/>
      <c r="AD34" s="82"/>
      <c r="AE34" s="82" t="s">
        <v>68</v>
      </c>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row>
    <row r="35" spans="1:60" ht="24.6" customHeight="1" outlineLevel="1" x14ac:dyDescent="0.2">
      <c r="A35" s="83"/>
      <c r="B35" s="88" t="s">
        <v>203</v>
      </c>
      <c r="C35" s="182" t="s">
        <v>201</v>
      </c>
      <c r="D35" s="90" t="s">
        <v>69</v>
      </c>
      <c r="E35" s="96">
        <v>7</v>
      </c>
      <c r="F35" s="128">
        <v>0</v>
      </c>
      <c r="G35" s="98">
        <f t="shared" si="20"/>
        <v>0</v>
      </c>
      <c r="H35" s="111"/>
      <c r="I35" s="98"/>
      <c r="J35" s="98"/>
      <c r="K35" s="98"/>
      <c r="L35" s="98"/>
      <c r="M35" s="98"/>
      <c r="N35" s="91"/>
      <c r="O35" s="91"/>
      <c r="P35" s="91"/>
      <c r="Q35" s="91"/>
      <c r="R35" s="91"/>
      <c r="S35" s="91"/>
      <c r="T35" s="92"/>
      <c r="U35" s="91"/>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row>
    <row r="36" spans="1:60" outlineLevel="1" x14ac:dyDescent="0.2">
      <c r="A36" s="106"/>
      <c r="B36" s="107" t="s">
        <v>136</v>
      </c>
      <c r="C36" s="107" t="s">
        <v>152</v>
      </c>
      <c r="D36" s="108"/>
      <c r="E36" s="109"/>
      <c r="F36" s="130"/>
      <c r="G36" s="114">
        <f>SUBTOTAL(9,G37:G43)</f>
        <v>0</v>
      </c>
      <c r="H36" s="111"/>
      <c r="I36" s="98"/>
      <c r="J36" s="98"/>
      <c r="K36" s="98"/>
      <c r="L36" s="98"/>
      <c r="M36" s="98"/>
      <c r="N36" s="91"/>
      <c r="O36" s="91"/>
      <c r="P36" s="91"/>
      <c r="Q36" s="91"/>
      <c r="R36" s="91"/>
      <c r="S36" s="91"/>
      <c r="T36" s="92"/>
      <c r="U36" s="91"/>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row>
    <row r="37" spans="1:60" ht="22.5" outlineLevel="1" x14ac:dyDescent="0.2">
      <c r="A37" s="83">
        <v>43</v>
      </c>
      <c r="B37" s="88" t="s">
        <v>98</v>
      </c>
      <c r="C37" s="101" t="s">
        <v>177</v>
      </c>
      <c r="D37" s="90" t="s">
        <v>77</v>
      </c>
      <c r="E37" s="96">
        <v>13</v>
      </c>
      <c r="F37" s="128">
        <v>0</v>
      </c>
      <c r="G37" s="98">
        <f>ROUND(E37*F37,2)</f>
        <v>0</v>
      </c>
      <c r="H37" s="111">
        <v>0</v>
      </c>
      <c r="I37" s="98">
        <f t="shared" ref="I37:I42" si="21">ROUND(E37*H37,2)</f>
        <v>0</v>
      </c>
      <c r="J37" s="98">
        <v>450</v>
      </c>
      <c r="K37" s="98">
        <f t="shared" ref="K37:K42" si="22">ROUND(E37*J37,2)</f>
        <v>5850</v>
      </c>
      <c r="L37" s="98">
        <v>0</v>
      </c>
      <c r="M37" s="98">
        <f t="shared" ref="M37:M42" si="23">G37*(1+L37/100)</f>
        <v>0</v>
      </c>
      <c r="N37" s="91">
        <v>0</v>
      </c>
      <c r="O37" s="91">
        <f t="shared" ref="O37:O42" si="24">ROUND(E37*N37,5)</f>
        <v>0</v>
      </c>
      <c r="P37" s="91">
        <v>0</v>
      </c>
      <c r="Q37" s="91">
        <f t="shared" ref="Q37:Q42" si="25">ROUND(E37*P37,5)</f>
        <v>0</v>
      </c>
      <c r="R37" s="91"/>
      <c r="S37" s="91"/>
      <c r="T37" s="92">
        <v>0</v>
      </c>
      <c r="U37" s="91">
        <f t="shared" ref="U37:U42" si="26">ROUND(E37*T37,2)</f>
        <v>0</v>
      </c>
      <c r="V37" s="82"/>
      <c r="W37" s="82"/>
      <c r="X37" s="82"/>
      <c r="Y37" s="82"/>
      <c r="Z37" s="82"/>
      <c r="AA37" s="82"/>
      <c r="AB37" s="82"/>
      <c r="AC37" s="82"/>
      <c r="AD37" s="82"/>
      <c r="AE37" s="82" t="s">
        <v>68</v>
      </c>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row>
    <row r="38" spans="1:60" ht="33.75" outlineLevel="1" x14ac:dyDescent="0.2">
      <c r="A38" s="83">
        <v>44</v>
      </c>
      <c r="B38" s="88" t="s">
        <v>99</v>
      </c>
      <c r="C38" s="101" t="s">
        <v>209</v>
      </c>
      <c r="D38" s="90" t="s">
        <v>77</v>
      </c>
      <c r="E38" s="96">
        <v>30</v>
      </c>
      <c r="F38" s="128">
        <v>0</v>
      </c>
      <c r="G38" s="98">
        <f t="shared" ref="G38:G43" si="27">ROUND(E38*F38,2)</f>
        <v>0</v>
      </c>
      <c r="H38" s="111">
        <v>0</v>
      </c>
      <c r="I38" s="98">
        <f t="shared" si="21"/>
        <v>0</v>
      </c>
      <c r="J38" s="98">
        <v>450</v>
      </c>
      <c r="K38" s="98">
        <f t="shared" si="22"/>
        <v>13500</v>
      </c>
      <c r="L38" s="98">
        <v>0</v>
      </c>
      <c r="M38" s="98">
        <f t="shared" si="23"/>
        <v>0</v>
      </c>
      <c r="N38" s="91">
        <v>0</v>
      </c>
      <c r="O38" s="91">
        <f t="shared" si="24"/>
        <v>0</v>
      </c>
      <c r="P38" s="91">
        <v>0</v>
      </c>
      <c r="Q38" s="91">
        <f t="shared" si="25"/>
        <v>0</v>
      </c>
      <c r="R38" s="91"/>
      <c r="S38" s="91"/>
      <c r="T38" s="92">
        <v>0</v>
      </c>
      <c r="U38" s="91">
        <f t="shared" si="26"/>
        <v>0</v>
      </c>
      <c r="V38" s="82"/>
      <c r="W38" s="82"/>
      <c r="X38" s="82"/>
      <c r="Y38" s="82"/>
      <c r="Z38" s="82"/>
      <c r="AA38" s="82"/>
      <c r="AB38" s="82"/>
      <c r="AC38" s="82"/>
      <c r="AD38" s="82"/>
      <c r="AE38" s="82" t="s">
        <v>68</v>
      </c>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row>
    <row r="39" spans="1:60" ht="22.5" outlineLevel="1" x14ac:dyDescent="0.2">
      <c r="A39" s="83">
        <v>45</v>
      </c>
      <c r="B39" s="88" t="s">
        <v>100</v>
      </c>
      <c r="C39" s="101" t="s">
        <v>178</v>
      </c>
      <c r="D39" s="90" t="s">
        <v>77</v>
      </c>
      <c r="E39" s="96">
        <v>1</v>
      </c>
      <c r="F39" s="128">
        <v>0</v>
      </c>
      <c r="G39" s="98">
        <f t="shared" si="27"/>
        <v>0</v>
      </c>
      <c r="H39" s="111">
        <v>0</v>
      </c>
      <c r="I39" s="98">
        <f t="shared" si="21"/>
        <v>0</v>
      </c>
      <c r="J39" s="98">
        <v>500</v>
      </c>
      <c r="K39" s="98">
        <f t="shared" si="22"/>
        <v>500</v>
      </c>
      <c r="L39" s="98">
        <v>0</v>
      </c>
      <c r="M39" s="98">
        <f t="shared" si="23"/>
        <v>0</v>
      </c>
      <c r="N39" s="91">
        <v>0</v>
      </c>
      <c r="O39" s="91">
        <f t="shared" si="24"/>
        <v>0</v>
      </c>
      <c r="P39" s="91">
        <v>0</v>
      </c>
      <c r="Q39" s="91">
        <f t="shared" si="25"/>
        <v>0</v>
      </c>
      <c r="R39" s="91"/>
      <c r="S39" s="91"/>
      <c r="T39" s="92">
        <v>0</v>
      </c>
      <c r="U39" s="91">
        <f t="shared" si="26"/>
        <v>0</v>
      </c>
      <c r="V39" s="82"/>
      <c r="W39" s="82"/>
      <c r="X39" s="82"/>
      <c r="Y39" s="82"/>
      <c r="Z39" s="82"/>
      <c r="AA39" s="82"/>
      <c r="AB39" s="82"/>
      <c r="AC39" s="82"/>
      <c r="AD39" s="82"/>
      <c r="AE39" s="82" t="s">
        <v>68</v>
      </c>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row>
    <row r="40" spans="1:60" ht="33.75" outlineLevel="1" x14ac:dyDescent="0.2">
      <c r="A40" s="83">
        <v>46</v>
      </c>
      <c r="B40" s="88" t="s">
        <v>101</v>
      </c>
      <c r="C40" s="101" t="s">
        <v>179</v>
      </c>
      <c r="D40" s="90" t="s">
        <v>77</v>
      </c>
      <c r="E40" s="96">
        <v>2</v>
      </c>
      <c r="F40" s="128">
        <v>0</v>
      </c>
      <c r="G40" s="98">
        <f t="shared" si="27"/>
        <v>0</v>
      </c>
      <c r="H40" s="111">
        <v>0</v>
      </c>
      <c r="I40" s="98">
        <f t="shared" si="21"/>
        <v>0</v>
      </c>
      <c r="J40" s="98">
        <v>750</v>
      </c>
      <c r="K40" s="98">
        <f t="shared" si="22"/>
        <v>1500</v>
      </c>
      <c r="L40" s="98">
        <v>0</v>
      </c>
      <c r="M40" s="98">
        <f t="shared" si="23"/>
        <v>0</v>
      </c>
      <c r="N40" s="91">
        <v>0</v>
      </c>
      <c r="O40" s="91">
        <f t="shared" si="24"/>
        <v>0</v>
      </c>
      <c r="P40" s="91">
        <v>0</v>
      </c>
      <c r="Q40" s="91">
        <f t="shared" si="25"/>
        <v>0</v>
      </c>
      <c r="R40" s="91"/>
      <c r="S40" s="91"/>
      <c r="T40" s="92">
        <v>0</v>
      </c>
      <c r="U40" s="91">
        <f t="shared" si="26"/>
        <v>0</v>
      </c>
      <c r="V40" s="82"/>
      <c r="W40" s="82"/>
      <c r="X40" s="82"/>
      <c r="Y40" s="82"/>
      <c r="Z40" s="82"/>
      <c r="AA40" s="82"/>
      <c r="AB40" s="82"/>
      <c r="AC40" s="82"/>
      <c r="AD40" s="82"/>
      <c r="AE40" s="82" t="s">
        <v>68</v>
      </c>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row>
    <row r="41" spans="1:60" ht="22.5" outlineLevel="1" x14ac:dyDescent="0.2">
      <c r="A41" s="83">
        <v>47</v>
      </c>
      <c r="B41" s="88" t="s">
        <v>102</v>
      </c>
      <c r="C41" s="101" t="s">
        <v>180</v>
      </c>
      <c r="D41" s="90" t="s">
        <v>77</v>
      </c>
      <c r="E41" s="96">
        <v>1</v>
      </c>
      <c r="F41" s="128">
        <v>0</v>
      </c>
      <c r="G41" s="98">
        <f t="shared" si="27"/>
        <v>0</v>
      </c>
      <c r="H41" s="111">
        <v>0</v>
      </c>
      <c r="I41" s="98">
        <f t="shared" si="21"/>
        <v>0</v>
      </c>
      <c r="J41" s="98">
        <v>900</v>
      </c>
      <c r="K41" s="98">
        <f t="shared" si="22"/>
        <v>900</v>
      </c>
      <c r="L41" s="98">
        <v>0</v>
      </c>
      <c r="M41" s="98">
        <f t="shared" si="23"/>
        <v>0</v>
      </c>
      <c r="N41" s="91">
        <v>0</v>
      </c>
      <c r="O41" s="91">
        <f t="shared" si="24"/>
        <v>0</v>
      </c>
      <c r="P41" s="91">
        <v>0</v>
      </c>
      <c r="Q41" s="91">
        <f t="shared" si="25"/>
        <v>0</v>
      </c>
      <c r="R41" s="91"/>
      <c r="S41" s="91"/>
      <c r="T41" s="92">
        <v>0</v>
      </c>
      <c r="U41" s="91">
        <f t="shared" si="26"/>
        <v>0</v>
      </c>
      <c r="V41" s="82"/>
      <c r="W41" s="82"/>
      <c r="X41" s="82"/>
      <c r="Y41" s="82"/>
      <c r="Z41" s="82"/>
      <c r="AA41" s="82"/>
      <c r="AB41" s="82"/>
      <c r="AC41" s="82"/>
      <c r="AD41" s="82"/>
      <c r="AE41" s="82" t="s">
        <v>68</v>
      </c>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row>
    <row r="42" spans="1:60" ht="22.5" outlineLevel="1" x14ac:dyDescent="0.2">
      <c r="A42" s="83">
        <v>48</v>
      </c>
      <c r="B42" s="88" t="s">
        <v>103</v>
      </c>
      <c r="C42" s="101" t="s">
        <v>181</v>
      </c>
      <c r="D42" s="90" t="s">
        <v>77</v>
      </c>
      <c r="E42" s="96">
        <v>1</v>
      </c>
      <c r="F42" s="128">
        <v>0</v>
      </c>
      <c r="G42" s="98">
        <f t="shared" si="27"/>
        <v>0</v>
      </c>
      <c r="H42" s="111">
        <v>0</v>
      </c>
      <c r="I42" s="98">
        <f t="shared" si="21"/>
        <v>0</v>
      </c>
      <c r="J42" s="98">
        <v>1000</v>
      </c>
      <c r="K42" s="98">
        <f t="shared" si="22"/>
        <v>1000</v>
      </c>
      <c r="L42" s="98">
        <v>0</v>
      </c>
      <c r="M42" s="98">
        <f t="shared" si="23"/>
        <v>0</v>
      </c>
      <c r="N42" s="91">
        <v>0</v>
      </c>
      <c r="O42" s="91">
        <f t="shared" si="24"/>
        <v>0</v>
      </c>
      <c r="P42" s="91">
        <v>0</v>
      </c>
      <c r="Q42" s="91">
        <f t="shared" si="25"/>
        <v>0</v>
      </c>
      <c r="R42" s="91"/>
      <c r="S42" s="91"/>
      <c r="T42" s="92">
        <v>0</v>
      </c>
      <c r="U42" s="91">
        <f t="shared" si="26"/>
        <v>0</v>
      </c>
      <c r="V42" s="82"/>
      <c r="W42" s="82"/>
      <c r="X42" s="82"/>
      <c r="Y42" s="82"/>
      <c r="Z42" s="82"/>
      <c r="AA42" s="82"/>
      <c r="AB42" s="82"/>
      <c r="AC42" s="82"/>
      <c r="AD42" s="82"/>
      <c r="AE42" s="82" t="s">
        <v>68</v>
      </c>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row>
    <row r="43" spans="1:60" ht="22.15" customHeight="1" outlineLevel="1" x14ac:dyDescent="0.2">
      <c r="A43" s="83"/>
      <c r="B43" s="88" t="s">
        <v>204</v>
      </c>
      <c r="C43" s="182" t="s">
        <v>201</v>
      </c>
      <c r="D43" s="90" t="s">
        <v>69</v>
      </c>
      <c r="E43" s="96">
        <v>4</v>
      </c>
      <c r="F43" s="128">
        <v>0</v>
      </c>
      <c r="G43" s="98">
        <f t="shared" si="27"/>
        <v>0</v>
      </c>
      <c r="H43" s="111"/>
      <c r="I43" s="98"/>
      <c r="J43" s="98"/>
      <c r="K43" s="98"/>
      <c r="L43" s="98"/>
      <c r="M43" s="98"/>
      <c r="N43" s="91"/>
      <c r="O43" s="91"/>
      <c r="P43" s="91"/>
      <c r="Q43" s="91"/>
      <c r="R43" s="91"/>
      <c r="S43" s="91"/>
      <c r="T43" s="92"/>
      <c r="U43" s="91"/>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row>
    <row r="44" spans="1:60" outlineLevel="1" x14ac:dyDescent="0.2">
      <c r="A44" s="106"/>
      <c r="B44" s="107" t="s">
        <v>137</v>
      </c>
      <c r="C44" s="107" t="s">
        <v>151</v>
      </c>
      <c r="D44" s="108"/>
      <c r="E44" s="109"/>
      <c r="F44" s="130"/>
      <c r="G44" s="114">
        <f>SUBTOTAL(9,G45:G51)</f>
        <v>0</v>
      </c>
      <c r="H44" s="111"/>
      <c r="I44" s="98"/>
      <c r="J44" s="98"/>
      <c r="K44" s="98"/>
      <c r="L44" s="98"/>
      <c r="M44" s="98"/>
      <c r="N44" s="91"/>
      <c r="O44" s="91"/>
      <c r="P44" s="91"/>
      <c r="Q44" s="91"/>
      <c r="R44" s="91"/>
      <c r="S44" s="91"/>
      <c r="T44" s="92"/>
      <c r="U44" s="91"/>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row>
    <row r="45" spans="1:60" ht="22.5" outlineLevel="1" x14ac:dyDescent="0.2">
      <c r="A45" s="83">
        <v>51</v>
      </c>
      <c r="B45" s="88" t="s">
        <v>104</v>
      </c>
      <c r="C45" s="101" t="s">
        <v>182</v>
      </c>
      <c r="D45" s="90" t="s">
        <v>77</v>
      </c>
      <c r="E45" s="96">
        <v>13</v>
      </c>
      <c r="F45" s="128">
        <v>0</v>
      </c>
      <c r="G45" s="98">
        <f>ROUND(E45*F45,2)</f>
        <v>0</v>
      </c>
      <c r="H45" s="111">
        <v>0</v>
      </c>
      <c r="I45" s="98">
        <f t="shared" ref="I45:I50" si="28">ROUND(E45*H45,2)</f>
        <v>0</v>
      </c>
      <c r="J45" s="98">
        <v>450</v>
      </c>
      <c r="K45" s="98">
        <f t="shared" ref="K45:K50" si="29">ROUND(E45*J45,2)</f>
        <v>5850</v>
      </c>
      <c r="L45" s="98">
        <v>0</v>
      </c>
      <c r="M45" s="98">
        <f t="shared" ref="M45:M50" si="30">G45*(1+L45/100)</f>
        <v>0</v>
      </c>
      <c r="N45" s="91">
        <v>0</v>
      </c>
      <c r="O45" s="91">
        <f t="shared" ref="O45:O50" si="31">ROUND(E45*N45,5)</f>
        <v>0</v>
      </c>
      <c r="P45" s="91">
        <v>0</v>
      </c>
      <c r="Q45" s="91">
        <f t="shared" ref="Q45:Q50" si="32">ROUND(E45*P45,5)</f>
        <v>0</v>
      </c>
      <c r="R45" s="91"/>
      <c r="S45" s="91"/>
      <c r="T45" s="92">
        <v>0</v>
      </c>
      <c r="U45" s="91">
        <f t="shared" ref="U45:U50" si="33">ROUND(E45*T45,2)</f>
        <v>0</v>
      </c>
      <c r="V45" s="82"/>
      <c r="W45" s="82"/>
      <c r="X45" s="82"/>
      <c r="Y45" s="82"/>
      <c r="Z45" s="82"/>
      <c r="AA45" s="82"/>
      <c r="AB45" s="82"/>
      <c r="AC45" s="82"/>
      <c r="AD45" s="82"/>
      <c r="AE45" s="82" t="s">
        <v>68</v>
      </c>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row>
    <row r="46" spans="1:60" ht="33.75" outlineLevel="1" x14ac:dyDescent="0.2">
      <c r="A46" s="83">
        <v>52</v>
      </c>
      <c r="B46" s="88" t="s">
        <v>105</v>
      </c>
      <c r="C46" s="101" t="s">
        <v>210</v>
      </c>
      <c r="D46" s="90" t="s">
        <v>77</v>
      </c>
      <c r="E46" s="96">
        <v>30</v>
      </c>
      <c r="F46" s="128">
        <v>0</v>
      </c>
      <c r="G46" s="98">
        <f t="shared" ref="G46:G51" si="34">ROUND(E46*F46,2)</f>
        <v>0</v>
      </c>
      <c r="H46" s="111">
        <v>0</v>
      </c>
      <c r="I46" s="98">
        <f t="shared" si="28"/>
        <v>0</v>
      </c>
      <c r="J46" s="98">
        <v>450</v>
      </c>
      <c r="K46" s="98">
        <f t="shared" si="29"/>
        <v>13500</v>
      </c>
      <c r="L46" s="98">
        <v>0</v>
      </c>
      <c r="M46" s="98">
        <f t="shared" si="30"/>
        <v>0</v>
      </c>
      <c r="N46" s="91">
        <v>0</v>
      </c>
      <c r="O46" s="91">
        <f t="shared" si="31"/>
        <v>0</v>
      </c>
      <c r="P46" s="91">
        <v>0</v>
      </c>
      <c r="Q46" s="91">
        <f t="shared" si="32"/>
        <v>0</v>
      </c>
      <c r="R46" s="91"/>
      <c r="S46" s="91"/>
      <c r="T46" s="92">
        <v>0</v>
      </c>
      <c r="U46" s="91">
        <f t="shared" si="33"/>
        <v>0</v>
      </c>
      <c r="V46" s="82"/>
      <c r="W46" s="82"/>
      <c r="X46" s="82"/>
      <c r="Y46" s="82"/>
      <c r="Z46" s="82"/>
      <c r="AA46" s="82"/>
      <c r="AB46" s="82"/>
      <c r="AC46" s="82"/>
      <c r="AD46" s="82"/>
      <c r="AE46" s="82" t="s">
        <v>68</v>
      </c>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row>
    <row r="47" spans="1:60" ht="22.5" outlineLevel="1" x14ac:dyDescent="0.2">
      <c r="A47" s="83">
        <v>53</v>
      </c>
      <c r="B47" s="88" t="s">
        <v>106</v>
      </c>
      <c r="C47" s="101" t="s">
        <v>183</v>
      </c>
      <c r="D47" s="90" t="s">
        <v>77</v>
      </c>
      <c r="E47" s="96">
        <v>1</v>
      </c>
      <c r="F47" s="128">
        <v>0</v>
      </c>
      <c r="G47" s="98">
        <f t="shared" si="34"/>
        <v>0</v>
      </c>
      <c r="H47" s="111">
        <v>0</v>
      </c>
      <c r="I47" s="98">
        <f t="shared" si="28"/>
        <v>0</v>
      </c>
      <c r="J47" s="98">
        <v>500</v>
      </c>
      <c r="K47" s="98">
        <f t="shared" si="29"/>
        <v>500</v>
      </c>
      <c r="L47" s="98">
        <v>0</v>
      </c>
      <c r="M47" s="98">
        <f t="shared" si="30"/>
        <v>0</v>
      </c>
      <c r="N47" s="91">
        <v>0</v>
      </c>
      <c r="O47" s="91">
        <f t="shared" si="31"/>
        <v>0</v>
      </c>
      <c r="P47" s="91">
        <v>0</v>
      </c>
      <c r="Q47" s="91">
        <f t="shared" si="32"/>
        <v>0</v>
      </c>
      <c r="R47" s="91"/>
      <c r="S47" s="91"/>
      <c r="T47" s="92">
        <v>0</v>
      </c>
      <c r="U47" s="91">
        <f t="shared" si="33"/>
        <v>0</v>
      </c>
      <c r="V47" s="82"/>
      <c r="W47" s="82"/>
      <c r="X47" s="82"/>
      <c r="Y47" s="82"/>
      <c r="Z47" s="82"/>
      <c r="AA47" s="82"/>
      <c r="AB47" s="82"/>
      <c r="AC47" s="82"/>
      <c r="AD47" s="82"/>
      <c r="AE47" s="82" t="s">
        <v>68</v>
      </c>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row>
    <row r="48" spans="1:60" ht="22.5" outlineLevel="1" x14ac:dyDescent="0.2">
      <c r="A48" s="83">
        <v>54</v>
      </c>
      <c r="B48" s="88" t="s">
        <v>107</v>
      </c>
      <c r="C48" s="101" t="s">
        <v>184</v>
      </c>
      <c r="D48" s="90" t="s">
        <v>77</v>
      </c>
      <c r="E48" s="96">
        <v>2</v>
      </c>
      <c r="F48" s="128">
        <v>0</v>
      </c>
      <c r="G48" s="98">
        <f t="shared" si="34"/>
        <v>0</v>
      </c>
      <c r="H48" s="111">
        <v>0</v>
      </c>
      <c r="I48" s="98">
        <f t="shared" si="28"/>
        <v>0</v>
      </c>
      <c r="J48" s="98">
        <v>750</v>
      </c>
      <c r="K48" s="98">
        <f t="shared" si="29"/>
        <v>1500</v>
      </c>
      <c r="L48" s="98">
        <v>0</v>
      </c>
      <c r="M48" s="98">
        <f t="shared" si="30"/>
        <v>0</v>
      </c>
      <c r="N48" s="91">
        <v>0</v>
      </c>
      <c r="O48" s="91">
        <f t="shared" si="31"/>
        <v>0</v>
      </c>
      <c r="P48" s="91">
        <v>0</v>
      </c>
      <c r="Q48" s="91">
        <f t="shared" si="32"/>
        <v>0</v>
      </c>
      <c r="R48" s="91"/>
      <c r="S48" s="91"/>
      <c r="T48" s="92">
        <v>0</v>
      </c>
      <c r="U48" s="91">
        <f t="shared" si="33"/>
        <v>0</v>
      </c>
      <c r="V48" s="82"/>
      <c r="W48" s="82"/>
      <c r="X48" s="82"/>
      <c r="Y48" s="82"/>
      <c r="Z48" s="82"/>
      <c r="AA48" s="82"/>
      <c r="AB48" s="82"/>
      <c r="AC48" s="82"/>
      <c r="AD48" s="82"/>
      <c r="AE48" s="82" t="s">
        <v>68</v>
      </c>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row>
    <row r="49" spans="1:60" ht="22.5" outlineLevel="1" x14ac:dyDescent="0.2">
      <c r="A49" s="83">
        <v>55</v>
      </c>
      <c r="B49" s="88" t="s">
        <v>108</v>
      </c>
      <c r="C49" s="101" t="s">
        <v>185</v>
      </c>
      <c r="D49" s="90" t="s">
        <v>77</v>
      </c>
      <c r="E49" s="96">
        <v>1</v>
      </c>
      <c r="F49" s="128">
        <v>0</v>
      </c>
      <c r="G49" s="98">
        <f t="shared" si="34"/>
        <v>0</v>
      </c>
      <c r="H49" s="111">
        <v>0</v>
      </c>
      <c r="I49" s="98">
        <f t="shared" si="28"/>
        <v>0</v>
      </c>
      <c r="J49" s="98">
        <v>900</v>
      </c>
      <c r="K49" s="98">
        <f t="shared" si="29"/>
        <v>900</v>
      </c>
      <c r="L49" s="98">
        <v>0</v>
      </c>
      <c r="M49" s="98">
        <f t="shared" si="30"/>
        <v>0</v>
      </c>
      <c r="N49" s="91">
        <v>0</v>
      </c>
      <c r="O49" s="91">
        <f t="shared" si="31"/>
        <v>0</v>
      </c>
      <c r="P49" s="91">
        <v>0</v>
      </c>
      <c r="Q49" s="91">
        <f t="shared" si="32"/>
        <v>0</v>
      </c>
      <c r="R49" s="91"/>
      <c r="S49" s="91"/>
      <c r="T49" s="92">
        <v>0</v>
      </c>
      <c r="U49" s="91">
        <f t="shared" si="33"/>
        <v>0</v>
      </c>
      <c r="V49" s="82"/>
      <c r="W49" s="82"/>
      <c r="X49" s="82"/>
      <c r="Y49" s="82"/>
      <c r="Z49" s="82"/>
      <c r="AA49" s="82"/>
      <c r="AB49" s="82"/>
      <c r="AC49" s="82"/>
      <c r="AD49" s="82"/>
      <c r="AE49" s="82" t="s">
        <v>68</v>
      </c>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row>
    <row r="50" spans="1:60" ht="22.5" outlineLevel="1" x14ac:dyDescent="0.2">
      <c r="A50" s="83">
        <v>56</v>
      </c>
      <c r="B50" s="88" t="s">
        <v>109</v>
      </c>
      <c r="C50" s="101" t="s">
        <v>186</v>
      </c>
      <c r="D50" s="90" t="s">
        <v>77</v>
      </c>
      <c r="E50" s="96">
        <v>1</v>
      </c>
      <c r="F50" s="128">
        <v>0</v>
      </c>
      <c r="G50" s="98">
        <f t="shared" si="34"/>
        <v>0</v>
      </c>
      <c r="H50" s="111">
        <v>0</v>
      </c>
      <c r="I50" s="98">
        <f t="shared" si="28"/>
        <v>0</v>
      </c>
      <c r="J50" s="98">
        <v>1000</v>
      </c>
      <c r="K50" s="98">
        <f t="shared" si="29"/>
        <v>1000</v>
      </c>
      <c r="L50" s="98">
        <v>0</v>
      </c>
      <c r="M50" s="98">
        <f t="shared" si="30"/>
        <v>0</v>
      </c>
      <c r="N50" s="91">
        <v>0</v>
      </c>
      <c r="O50" s="91">
        <f t="shared" si="31"/>
        <v>0</v>
      </c>
      <c r="P50" s="91">
        <v>0</v>
      </c>
      <c r="Q50" s="91">
        <f t="shared" si="32"/>
        <v>0</v>
      </c>
      <c r="R50" s="91"/>
      <c r="S50" s="91"/>
      <c r="T50" s="92">
        <v>0</v>
      </c>
      <c r="U50" s="91">
        <f t="shared" si="33"/>
        <v>0</v>
      </c>
      <c r="V50" s="82"/>
      <c r="W50" s="82"/>
      <c r="X50" s="82"/>
      <c r="Y50" s="82"/>
      <c r="Z50" s="82"/>
      <c r="AA50" s="82"/>
      <c r="AB50" s="82"/>
      <c r="AC50" s="82"/>
      <c r="AD50" s="82"/>
      <c r="AE50" s="82" t="s">
        <v>68</v>
      </c>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row>
    <row r="51" spans="1:60" ht="27" customHeight="1" outlineLevel="1" x14ac:dyDescent="0.2">
      <c r="A51" s="83"/>
      <c r="B51" s="88" t="s">
        <v>205</v>
      </c>
      <c r="C51" s="182" t="s">
        <v>201</v>
      </c>
      <c r="D51" s="90" t="s">
        <v>69</v>
      </c>
      <c r="E51" s="96">
        <v>4</v>
      </c>
      <c r="F51" s="128">
        <v>0</v>
      </c>
      <c r="G51" s="98">
        <f t="shared" si="34"/>
        <v>0</v>
      </c>
      <c r="H51" s="111"/>
      <c r="I51" s="98"/>
      <c r="J51" s="98"/>
      <c r="K51" s="98"/>
      <c r="L51" s="98"/>
      <c r="M51" s="98"/>
      <c r="N51" s="91"/>
      <c r="O51" s="91"/>
      <c r="P51" s="91"/>
      <c r="Q51" s="91"/>
      <c r="R51" s="91"/>
      <c r="S51" s="91"/>
      <c r="T51" s="92"/>
      <c r="U51" s="91"/>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row>
    <row r="52" spans="1:60" outlineLevel="1" x14ac:dyDescent="0.2">
      <c r="A52" s="106"/>
      <c r="B52" s="107" t="s">
        <v>138</v>
      </c>
      <c r="C52" s="107" t="s">
        <v>150</v>
      </c>
      <c r="D52" s="108"/>
      <c r="E52" s="109"/>
      <c r="F52" s="130"/>
      <c r="G52" s="114">
        <f>SUBTOTAL(9,G53:G59)</f>
        <v>0</v>
      </c>
      <c r="H52" s="111"/>
      <c r="I52" s="98"/>
      <c r="J52" s="98"/>
      <c r="K52" s="98"/>
      <c r="L52" s="98"/>
      <c r="M52" s="98"/>
      <c r="N52" s="91"/>
      <c r="O52" s="91"/>
      <c r="P52" s="91"/>
      <c r="Q52" s="91"/>
      <c r="R52" s="91"/>
      <c r="S52" s="91"/>
      <c r="T52" s="92"/>
      <c r="U52" s="91"/>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row>
    <row r="53" spans="1:60" ht="22.5" outlineLevel="1" x14ac:dyDescent="0.2">
      <c r="A53" s="83">
        <v>59</v>
      </c>
      <c r="B53" s="88" t="s">
        <v>110</v>
      </c>
      <c r="C53" s="101" t="s">
        <v>187</v>
      </c>
      <c r="D53" s="90" t="s">
        <v>77</v>
      </c>
      <c r="E53" s="96">
        <v>12</v>
      </c>
      <c r="F53" s="128">
        <v>0</v>
      </c>
      <c r="G53" s="98">
        <f>ROUND(E53*F53,2)</f>
        <v>0</v>
      </c>
      <c r="H53" s="111">
        <v>0</v>
      </c>
      <c r="I53" s="98">
        <f t="shared" ref="I53:I58" si="35">ROUND(E53*H53,2)</f>
        <v>0</v>
      </c>
      <c r="J53" s="98">
        <v>450</v>
      </c>
      <c r="K53" s="98">
        <f t="shared" ref="K53:K58" si="36">ROUND(E53*J53,2)</f>
        <v>5400</v>
      </c>
      <c r="L53" s="98">
        <v>0</v>
      </c>
      <c r="M53" s="98">
        <f t="shared" ref="M53:M58" si="37">G53*(1+L53/100)</f>
        <v>0</v>
      </c>
      <c r="N53" s="91">
        <v>0</v>
      </c>
      <c r="O53" s="91">
        <f t="shared" ref="O53:O58" si="38">ROUND(E53*N53,5)</f>
        <v>0</v>
      </c>
      <c r="P53" s="91">
        <v>0</v>
      </c>
      <c r="Q53" s="91">
        <f t="shared" ref="Q53:Q58" si="39">ROUND(E53*P53,5)</f>
        <v>0</v>
      </c>
      <c r="R53" s="91"/>
      <c r="S53" s="91"/>
      <c r="T53" s="92">
        <v>0</v>
      </c>
      <c r="U53" s="91">
        <f t="shared" ref="U53:U58" si="40">ROUND(E53*T53,2)</f>
        <v>0</v>
      </c>
      <c r="V53" s="82"/>
      <c r="W53" s="82"/>
      <c r="X53" s="82"/>
      <c r="Y53" s="82"/>
      <c r="Z53" s="82"/>
      <c r="AA53" s="82"/>
      <c r="AB53" s="82"/>
      <c r="AC53" s="82"/>
      <c r="AD53" s="82"/>
      <c r="AE53" s="82" t="s">
        <v>68</v>
      </c>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row>
    <row r="54" spans="1:60" ht="33.75" outlineLevel="1" x14ac:dyDescent="0.2">
      <c r="A54" s="83">
        <v>60</v>
      </c>
      <c r="B54" s="88" t="s">
        <v>111</v>
      </c>
      <c r="C54" s="101" t="s">
        <v>211</v>
      </c>
      <c r="D54" s="90" t="s">
        <v>77</v>
      </c>
      <c r="E54" s="96">
        <v>30</v>
      </c>
      <c r="F54" s="128">
        <v>0</v>
      </c>
      <c r="G54" s="98">
        <f t="shared" ref="G54:G59" si="41">ROUND(E54*F54,2)</f>
        <v>0</v>
      </c>
      <c r="H54" s="111">
        <v>0</v>
      </c>
      <c r="I54" s="98">
        <f t="shared" si="35"/>
        <v>0</v>
      </c>
      <c r="J54" s="98">
        <v>450</v>
      </c>
      <c r="K54" s="98">
        <f t="shared" si="36"/>
        <v>13500</v>
      </c>
      <c r="L54" s="98">
        <v>0</v>
      </c>
      <c r="M54" s="98">
        <f t="shared" si="37"/>
        <v>0</v>
      </c>
      <c r="N54" s="91">
        <v>0</v>
      </c>
      <c r="O54" s="91">
        <f t="shared" si="38"/>
        <v>0</v>
      </c>
      <c r="P54" s="91">
        <v>0</v>
      </c>
      <c r="Q54" s="91">
        <f t="shared" si="39"/>
        <v>0</v>
      </c>
      <c r="R54" s="91"/>
      <c r="S54" s="91"/>
      <c r="T54" s="92">
        <v>0</v>
      </c>
      <c r="U54" s="91">
        <f t="shared" si="40"/>
        <v>0</v>
      </c>
      <c r="V54" s="82"/>
      <c r="W54" s="82"/>
      <c r="X54" s="82"/>
      <c r="Y54" s="82"/>
      <c r="Z54" s="82"/>
      <c r="AA54" s="82"/>
      <c r="AB54" s="82"/>
      <c r="AC54" s="82"/>
      <c r="AD54" s="82"/>
      <c r="AE54" s="82" t="s">
        <v>68</v>
      </c>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row>
    <row r="55" spans="1:60" ht="22.5" outlineLevel="1" x14ac:dyDescent="0.2">
      <c r="A55" s="83">
        <v>61</v>
      </c>
      <c r="B55" s="88" t="s">
        <v>112</v>
      </c>
      <c r="C55" s="101" t="s">
        <v>188</v>
      </c>
      <c r="D55" s="90" t="s">
        <v>77</v>
      </c>
      <c r="E55" s="96">
        <v>2</v>
      </c>
      <c r="F55" s="128">
        <v>0</v>
      </c>
      <c r="G55" s="98">
        <f t="shared" si="41"/>
        <v>0</v>
      </c>
      <c r="H55" s="111">
        <v>0</v>
      </c>
      <c r="I55" s="98">
        <f t="shared" si="35"/>
        <v>0</v>
      </c>
      <c r="J55" s="98">
        <v>500</v>
      </c>
      <c r="K55" s="98">
        <f t="shared" si="36"/>
        <v>1000</v>
      </c>
      <c r="L55" s="98">
        <v>0</v>
      </c>
      <c r="M55" s="98">
        <f t="shared" si="37"/>
        <v>0</v>
      </c>
      <c r="N55" s="91">
        <v>0</v>
      </c>
      <c r="O55" s="91">
        <f t="shared" si="38"/>
        <v>0</v>
      </c>
      <c r="P55" s="91">
        <v>0</v>
      </c>
      <c r="Q55" s="91">
        <f t="shared" si="39"/>
        <v>0</v>
      </c>
      <c r="R55" s="91"/>
      <c r="S55" s="91"/>
      <c r="T55" s="92">
        <v>0</v>
      </c>
      <c r="U55" s="91">
        <f t="shared" si="40"/>
        <v>0</v>
      </c>
      <c r="V55" s="82"/>
      <c r="W55" s="82"/>
      <c r="X55" s="82"/>
      <c r="Y55" s="82"/>
      <c r="Z55" s="82"/>
      <c r="AA55" s="82"/>
      <c r="AB55" s="82"/>
      <c r="AC55" s="82"/>
      <c r="AD55" s="82"/>
      <c r="AE55" s="82" t="s">
        <v>68</v>
      </c>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row>
    <row r="56" spans="1:60" ht="22.5" outlineLevel="1" x14ac:dyDescent="0.2">
      <c r="A56" s="83">
        <v>62</v>
      </c>
      <c r="B56" s="88" t="s">
        <v>113</v>
      </c>
      <c r="C56" s="101" t="s">
        <v>189</v>
      </c>
      <c r="D56" s="90" t="s">
        <v>77</v>
      </c>
      <c r="E56" s="96">
        <v>1</v>
      </c>
      <c r="F56" s="128">
        <v>0</v>
      </c>
      <c r="G56" s="98">
        <f t="shared" si="41"/>
        <v>0</v>
      </c>
      <c r="H56" s="111">
        <v>0</v>
      </c>
      <c r="I56" s="98">
        <f t="shared" si="35"/>
        <v>0</v>
      </c>
      <c r="J56" s="98">
        <v>750</v>
      </c>
      <c r="K56" s="98">
        <f t="shared" si="36"/>
        <v>750</v>
      </c>
      <c r="L56" s="98">
        <v>0</v>
      </c>
      <c r="M56" s="98">
        <f t="shared" si="37"/>
        <v>0</v>
      </c>
      <c r="N56" s="91">
        <v>0</v>
      </c>
      <c r="O56" s="91">
        <f t="shared" si="38"/>
        <v>0</v>
      </c>
      <c r="P56" s="91">
        <v>0</v>
      </c>
      <c r="Q56" s="91">
        <f t="shared" si="39"/>
        <v>0</v>
      </c>
      <c r="R56" s="91"/>
      <c r="S56" s="91"/>
      <c r="T56" s="92">
        <v>0</v>
      </c>
      <c r="U56" s="91">
        <f t="shared" si="40"/>
        <v>0</v>
      </c>
      <c r="V56" s="82"/>
      <c r="W56" s="82"/>
      <c r="X56" s="82"/>
      <c r="Y56" s="82"/>
      <c r="Z56" s="82"/>
      <c r="AA56" s="82"/>
      <c r="AB56" s="82"/>
      <c r="AC56" s="82"/>
      <c r="AD56" s="82"/>
      <c r="AE56" s="82" t="s">
        <v>68</v>
      </c>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row>
    <row r="57" spans="1:60" ht="22.5" outlineLevel="1" x14ac:dyDescent="0.2">
      <c r="A57" s="83">
        <v>63</v>
      </c>
      <c r="B57" s="88" t="s">
        <v>114</v>
      </c>
      <c r="C57" s="101" t="s">
        <v>190</v>
      </c>
      <c r="D57" s="90" t="s">
        <v>77</v>
      </c>
      <c r="E57" s="96">
        <v>2</v>
      </c>
      <c r="F57" s="128">
        <v>0</v>
      </c>
      <c r="G57" s="98">
        <f t="shared" si="41"/>
        <v>0</v>
      </c>
      <c r="H57" s="111">
        <v>0</v>
      </c>
      <c r="I57" s="98">
        <f t="shared" si="35"/>
        <v>0</v>
      </c>
      <c r="J57" s="98">
        <v>900</v>
      </c>
      <c r="K57" s="98">
        <f t="shared" si="36"/>
        <v>1800</v>
      </c>
      <c r="L57" s="98">
        <v>0</v>
      </c>
      <c r="M57" s="98">
        <f t="shared" si="37"/>
        <v>0</v>
      </c>
      <c r="N57" s="91">
        <v>0</v>
      </c>
      <c r="O57" s="91">
        <f t="shared" si="38"/>
        <v>0</v>
      </c>
      <c r="P57" s="91">
        <v>0</v>
      </c>
      <c r="Q57" s="91">
        <f t="shared" si="39"/>
        <v>0</v>
      </c>
      <c r="R57" s="91"/>
      <c r="S57" s="91"/>
      <c r="T57" s="92">
        <v>0</v>
      </c>
      <c r="U57" s="91">
        <f t="shared" si="40"/>
        <v>0</v>
      </c>
      <c r="V57" s="82"/>
      <c r="W57" s="82"/>
      <c r="X57" s="82"/>
      <c r="Y57" s="82"/>
      <c r="Z57" s="82"/>
      <c r="AA57" s="82"/>
      <c r="AB57" s="82"/>
      <c r="AC57" s="82"/>
      <c r="AD57" s="82"/>
      <c r="AE57" s="82" t="s">
        <v>68</v>
      </c>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row>
    <row r="58" spans="1:60" ht="22.5" outlineLevel="1" x14ac:dyDescent="0.2">
      <c r="A58" s="83">
        <v>64</v>
      </c>
      <c r="B58" s="88" t="s">
        <v>115</v>
      </c>
      <c r="C58" s="101" t="s">
        <v>191</v>
      </c>
      <c r="D58" s="90" t="s">
        <v>77</v>
      </c>
      <c r="E58" s="96">
        <v>1</v>
      </c>
      <c r="F58" s="128">
        <v>0</v>
      </c>
      <c r="G58" s="98">
        <f t="shared" si="41"/>
        <v>0</v>
      </c>
      <c r="H58" s="111">
        <v>0</v>
      </c>
      <c r="I58" s="98">
        <f t="shared" si="35"/>
        <v>0</v>
      </c>
      <c r="J58" s="98">
        <v>1000</v>
      </c>
      <c r="K58" s="98">
        <f t="shared" si="36"/>
        <v>1000</v>
      </c>
      <c r="L58" s="98">
        <v>0</v>
      </c>
      <c r="M58" s="98">
        <f t="shared" si="37"/>
        <v>0</v>
      </c>
      <c r="N58" s="91">
        <v>0</v>
      </c>
      <c r="O58" s="91">
        <f t="shared" si="38"/>
        <v>0</v>
      </c>
      <c r="P58" s="91">
        <v>0</v>
      </c>
      <c r="Q58" s="91">
        <f t="shared" si="39"/>
        <v>0</v>
      </c>
      <c r="R58" s="91"/>
      <c r="S58" s="91"/>
      <c r="T58" s="92">
        <v>0</v>
      </c>
      <c r="U58" s="91">
        <f t="shared" si="40"/>
        <v>0</v>
      </c>
      <c r="V58" s="82"/>
      <c r="W58" s="82"/>
      <c r="X58" s="82"/>
      <c r="Y58" s="82"/>
      <c r="Z58" s="82"/>
      <c r="AA58" s="82"/>
      <c r="AB58" s="82"/>
      <c r="AC58" s="82"/>
      <c r="AD58" s="82"/>
      <c r="AE58" s="82" t="s">
        <v>68</v>
      </c>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row>
    <row r="59" spans="1:60" ht="23.45" customHeight="1" outlineLevel="1" x14ac:dyDescent="0.2">
      <c r="A59" s="83"/>
      <c r="B59" s="88" t="s">
        <v>206</v>
      </c>
      <c r="C59" s="182" t="s">
        <v>201</v>
      </c>
      <c r="D59" s="90" t="s">
        <v>69</v>
      </c>
      <c r="E59" s="96">
        <v>2</v>
      </c>
      <c r="F59" s="128">
        <v>0</v>
      </c>
      <c r="G59" s="98">
        <f t="shared" si="41"/>
        <v>0</v>
      </c>
      <c r="H59" s="111"/>
      <c r="I59" s="98"/>
      <c r="J59" s="98"/>
      <c r="K59" s="98"/>
      <c r="L59" s="98"/>
      <c r="M59" s="98"/>
      <c r="N59" s="91"/>
      <c r="O59" s="91"/>
      <c r="P59" s="91"/>
      <c r="Q59" s="91"/>
      <c r="R59" s="91"/>
      <c r="S59" s="91"/>
      <c r="T59" s="92"/>
      <c r="U59" s="91"/>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row>
    <row r="60" spans="1:60" outlineLevel="1" x14ac:dyDescent="0.2">
      <c r="A60" s="106"/>
      <c r="B60" s="107" t="s">
        <v>139</v>
      </c>
      <c r="C60" s="107" t="s">
        <v>149</v>
      </c>
      <c r="D60" s="108"/>
      <c r="E60" s="109"/>
      <c r="F60" s="130"/>
      <c r="G60" s="114">
        <f>SUBTOTAL(9,G61)</f>
        <v>0</v>
      </c>
      <c r="H60" s="111"/>
      <c r="I60" s="98"/>
      <c r="J60" s="98"/>
      <c r="K60" s="98"/>
      <c r="L60" s="98"/>
      <c r="M60" s="98"/>
      <c r="N60" s="91"/>
      <c r="O60" s="91"/>
      <c r="P60" s="91"/>
      <c r="Q60" s="91"/>
      <c r="R60" s="91"/>
      <c r="S60" s="91"/>
      <c r="T60" s="92"/>
      <c r="U60" s="91"/>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row>
    <row r="61" spans="1:60" ht="22.5" outlineLevel="1" x14ac:dyDescent="0.2">
      <c r="A61" s="83">
        <v>67</v>
      </c>
      <c r="B61" s="88" t="s">
        <v>116</v>
      </c>
      <c r="C61" s="101" t="s">
        <v>192</v>
      </c>
      <c r="D61" s="90" t="s">
        <v>67</v>
      </c>
      <c r="E61" s="96">
        <v>1</v>
      </c>
      <c r="F61" s="128">
        <v>0</v>
      </c>
      <c r="G61" s="98">
        <f>ROUND(E61*F61,2)</f>
        <v>0</v>
      </c>
      <c r="H61" s="111">
        <v>0</v>
      </c>
      <c r="I61" s="98">
        <f>ROUND(E61*H61,2)</f>
        <v>0</v>
      </c>
      <c r="J61" s="98">
        <v>55000</v>
      </c>
      <c r="K61" s="98">
        <f>ROUND(E61*J61,2)</f>
        <v>55000</v>
      </c>
      <c r="L61" s="98">
        <v>0</v>
      </c>
      <c r="M61" s="98">
        <f>G61*(1+L61/100)</f>
        <v>0</v>
      </c>
      <c r="N61" s="91">
        <v>0</v>
      </c>
      <c r="O61" s="91">
        <f>ROUND(E61*N61,5)</f>
        <v>0</v>
      </c>
      <c r="P61" s="91">
        <v>0</v>
      </c>
      <c r="Q61" s="91">
        <f>ROUND(E61*P61,5)</f>
        <v>0</v>
      </c>
      <c r="R61" s="91"/>
      <c r="S61" s="91"/>
      <c r="T61" s="92">
        <v>0</v>
      </c>
      <c r="U61" s="91">
        <f>ROUND(E61*T61,2)</f>
        <v>0</v>
      </c>
      <c r="V61" s="82"/>
      <c r="W61" s="82"/>
      <c r="X61" s="82"/>
      <c r="Y61" s="82"/>
      <c r="Z61" s="82"/>
      <c r="AA61" s="82"/>
      <c r="AB61" s="82"/>
      <c r="AC61" s="82"/>
      <c r="AD61" s="82"/>
      <c r="AE61" s="82" t="s">
        <v>68</v>
      </c>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row>
    <row r="62" spans="1:60" outlineLevel="1" x14ac:dyDescent="0.2">
      <c r="A62" s="106"/>
      <c r="B62" s="107" t="s">
        <v>140</v>
      </c>
      <c r="C62" s="107" t="s">
        <v>148</v>
      </c>
      <c r="D62" s="108"/>
      <c r="E62" s="109"/>
      <c r="F62" s="130"/>
      <c r="G62" s="114">
        <f>SUBTOTAL(9,G63)</f>
        <v>0</v>
      </c>
      <c r="H62" s="111"/>
      <c r="I62" s="98"/>
      <c r="J62" s="98"/>
      <c r="K62" s="98"/>
      <c r="L62" s="98"/>
      <c r="M62" s="98"/>
      <c r="N62" s="91"/>
      <c r="O62" s="91"/>
      <c r="P62" s="91"/>
      <c r="Q62" s="91"/>
      <c r="R62" s="91"/>
      <c r="S62" s="91"/>
      <c r="T62" s="92"/>
      <c r="U62" s="91"/>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60" outlineLevel="1" x14ac:dyDescent="0.2">
      <c r="A63" s="83">
        <v>68</v>
      </c>
      <c r="B63" s="88" t="s">
        <v>117</v>
      </c>
      <c r="C63" s="101" t="s">
        <v>193</v>
      </c>
      <c r="D63" s="90" t="s">
        <v>67</v>
      </c>
      <c r="E63" s="96">
        <v>1</v>
      </c>
      <c r="F63" s="128">
        <v>0</v>
      </c>
      <c r="G63" s="98">
        <f>ROUND(E63*F63,2)</f>
        <v>0</v>
      </c>
      <c r="H63" s="111">
        <v>0</v>
      </c>
      <c r="I63" s="98">
        <f>ROUND(E63*H63,2)</f>
        <v>0</v>
      </c>
      <c r="J63" s="98">
        <v>15000</v>
      </c>
      <c r="K63" s="98">
        <f>ROUND(E63*J63,2)</f>
        <v>15000</v>
      </c>
      <c r="L63" s="98">
        <v>0</v>
      </c>
      <c r="M63" s="98">
        <f>G63*(1+L63/100)</f>
        <v>0</v>
      </c>
      <c r="N63" s="91">
        <v>0</v>
      </c>
      <c r="O63" s="91">
        <f>ROUND(E63*N63,5)</f>
        <v>0</v>
      </c>
      <c r="P63" s="91">
        <v>0</v>
      </c>
      <c r="Q63" s="91">
        <f>ROUND(E63*P63,5)</f>
        <v>0</v>
      </c>
      <c r="R63" s="91"/>
      <c r="S63" s="91"/>
      <c r="T63" s="92">
        <v>0</v>
      </c>
      <c r="U63" s="91">
        <f>ROUND(E63*T63,2)</f>
        <v>0</v>
      </c>
      <c r="V63" s="82"/>
      <c r="W63" s="82"/>
      <c r="X63" s="82"/>
      <c r="Y63" s="82"/>
      <c r="Z63" s="82"/>
      <c r="AA63" s="82"/>
      <c r="AB63" s="82"/>
      <c r="AC63" s="82"/>
      <c r="AD63" s="82"/>
      <c r="AE63" s="82" t="s">
        <v>68</v>
      </c>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row>
    <row r="64" spans="1:60" outlineLevel="1" x14ac:dyDescent="0.2">
      <c r="A64" s="106"/>
      <c r="B64" s="107" t="s">
        <v>141</v>
      </c>
      <c r="C64" s="107" t="s">
        <v>147</v>
      </c>
      <c r="D64" s="108"/>
      <c r="E64" s="109"/>
      <c r="F64" s="130"/>
      <c r="G64" s="114">
        <f>SUBTOTAL(9,G65:G67)</f>
        <v>0</v>
      </c>
      <c r="H64" s="111"/>
      <c r="I64" s="98"/>
      <c r="J64" s="98"/>
      <c r="K64" s="98"/>
      <c r="L64" s="98"/>
      <c r="M64" s="98"/>
      <c r="N64" s="91"/>
      <c r="O64" s="91"/>
      <c r="P64" s="91"/>
      <c r="Q64" s="91"/>
      <c r="R64" s="91"/>
      <c r="S64" s="91"/>
      <c r="T64" s="92"/>
      <c r="U64" s="91"/>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row>
    <row r="65" spans="1:60" outlineLevel="1" x14ac:dyDescent="0.2">
      <c r="A65" s="83">
        <v>69</v>
      </c>
      <c r="B65" s="88" t="s">
        <v>118</v>
      </c>
      <c r="C65" s="101" t="s">
        <v>119</v>
      </c>
      <c r="D65" s="90" t="s">
        <v>67</v>
      </c>
      <c r="E65" s="96">
        <v>1</v>
      </c>
      <c r="F65" s="128">
        <v>0</v>
      </c>
      <c r="G65" s="98">
        <f>ROUND(E65*F65,2)</f>
        <v>0</v>
      </c>
      <c r="H65" s="111">
        <v>0</v>
      </c>
      <c r="I65" s="98">
        <f>ROUND(E65*H65,2)</f>
        <v>0</v>
      </c>
      <c r="J65" s="98">
        <v>4500</v>
      </c>
      <c r="K65" s="98">
        <f>ROUND(E65*J65,2)</f>
        <v>4500</v>
      </c>
      <c r="L65" s="98">
        <v>0</v>
      </c>
      <c r="M65" s="98">
        <f>G65*(1+L65/100)</f>
        <v>0</v>
      </c>
      <c r="N65" s="91">
        <v>0</v>
      </c>
      <c r="O65" s="91">
        <f>ROUND(E65*N65,5)</f>
        <v>0</v>
      </c>
      <c r="P65" s="91">
        <v>0</v>
      </c>
      <c r="Q65" s="91">
        <f>ROUND(E65*P65,5)</f>
        <v>0</v>
      </c>
      <c r="R65" s="91"/>
      <c r="S65" s="91"/>
      <c r="T65" s="92">
        <v>0</v>
      </c>
      <c r="U65" s="91">
        <f>ROUND(E65*T65,2)</f>
        <v>0</v>
      </c>
      <c r="V65" s="82"/>
      <c r="W65" s="82"/>
      <c r="X65" s="82"/>
      <c r="Y65" s="82"/>
      <c r="Z65" s="82"/>
      <c r="AA65" s="82"/>
      <c r="AB65" s="82"/>
      <c r="AC65" s="82"/>
      <c r="AD65" s="82"/>
      <c r="AE65" s="82" t="s">
        <v>68</v>
      </c>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ht="22.5" outlineLevel="1" x14ac:dyDescent="0.2">
      <c r="A66" s="83">
        <v>70</v>
      </c>
      <c r="B66" s="88" t="s">
        <v>120</v>
      </c>
      <c r="C66" s="101" t="s">
        <v>194</v>
      </c>
      <c r="D66" s="90" t="s">
        <v>77</v>
      </c>
      <c r="E66" s="96">
        <v>3</v>
      </c>
      <c r="F66" s="128">
        <v>0</v>
      </c>
      <c r="G66" s="98">
        <f t="shared" ref="G66:G67" si="42">ROUND(E66*F66,2)</f>
        <v>0</v>
      </c>
      <c r="H66" s="111">
        <v>0</v>
      </c>
      <c r="I66" s="98">
        <f>ROUND(E66*H66,2)</f>
        <v>0</v>
      </c>
      <c r="J66" s="98">
        <v>3500</v>
      </c>
      <c r="K66" s="98">
        <f>ROUND(E66*J66,2)</f>
        <v>10500</v>
      </c>
      <c r="L66" s="98">
        <v>0</v>
      </c>
      <c r="M66" s="98">
        <f>G66*(1+L66/100)</f>
        <v>0</v>
      </c>
      <c r="N66" s="91">
        <v>0</v>
      </c>
      <c r="O66" s="91">
        <f>ROUND(E66*N66,5)</f>
        <v>0</v>
      </c>
      <c r="P66" s="91">
        <v>0</v>
      </c>
      <c r="Q66" s="91">
        <f>ROUND(E66*P66,5)</f>
        <v>0</v>
      </c>
      <c r="R66" s="91"/>
      <c r="S66" s="91"/>
      <c r="T66" s="92">
        <v>0</v>
      </c>
      <c r="U66" s="91">
        <f>ROUND(E66*T66,2)</f>
        <v>0</v>
      </c>
      <c r="V66" s="82"/>
      <c r="W66" s="82"/>
      <c r="X66" s="82"/>
      <c r="Y66" s="82"/>
      <c r="Z66" s="82"/>
      <c r="AA66" s="82"/>
      <c r="AB66" s="82"/>
      <c r="AC66" s="82"/>
      <c r="AD66" s="82"/>
      <c r="AE66" s="82" t="s">
        <v>68</v>
      </c>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ht="12.95" customHeight="1" outlineLevel="1" x14ac:dyDescent="0.2">
      <c r="A67" s="83">
        <v>71</v>
      </c>
      <c r="B67" s="88" t="s">
        <v>121</v>
      </c>
      <c r="C67" s="101" t="s">
        <v>195</v>
      </c>
      <c r="D67" s="90" t="s">
        <v>77</v>
      </c>
      <c r="E67" s="96">
        <v>6</v>
      </c>
      <c r="F67" s="128">
        <v>0</v>
      </c>
      <c r="G67" s="98">
        <f t="shared" si="42"/>
        <v>0</v>
      </c>
      <c r="H67" s="111">
        <v>0</v>
      </c>
      <c r="I67" s="98">
        <f>ROUND(E67*H67,2)</f>
        <v>0</v>
      </c>
      <c r="J67" s="98">
        <v>400</v>
      </c>
      <c r="K67" s="98">
        <f>ROUND(E67*J67,2)</f>
        <v>2400</v>
      </c>
      <c r="L67" s="98">
        <v>0</v>
      </c>
      <c r="M67" s="98">
        <f>G67*(1+L67/100)</f>
        <v>0</v>
      </c>
      <c r="N67" s="91">
        <v>0</v>
      </c>
      <c r="O67" s="91">
        <f>ROUND(E67*N67,5)</f>
        <v>0</v>
      </c>
      <c r="P67" s="91">
        <v>0</v>
      </c>
      <c r="Q67" s="91">
        <f>ROUND(E67*P67,5)</f>
        <v>0</v>
      </c>
      <c r="R67" s="91"/>
      <c r="S67" s="91"/>
      <c r="T67" s="92">
        <v>0</v>
      </c>
      <c r="U67" s="91">
        <f>ROUND(E67*T67,2)</f>
        <v>0</v>
      </c>
      <c r="V67" s="82"/>
      <c r="W67" s="82"/>
      <c r="X67" s="82"/>
      <c r="Y67" s="82"/>
      <c r="Z67" s="82"/>
      <c r="AA67" s="82"/>
      <c r="AB67" s="82"/>
      <c r="AC67" s="82"/>
      <c r="AD67" s="82"/>
      <c r="AE67" s="82" t="s">
        <v>68</v>
      </c>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outlineLevel="1" x14ac:dyDescent="0.2">
      <c r="A68" s="106"/>
      <c r="B68" s="107" t="s">
        <v>142</v>
      </c>
      <c r="C68" s="107" t="s">
        <v>146</v>
      </c>
      <c r="D68" s="108"/>
      <c r="E68" s="109"/>
      <c r="F68" s="130"/>
      <c r="G68" s="114">
        <f>SUBTOTAL(9,G69:G71)</f>
        <v>0</v>
      </c>
      <c r="H68" s="111"/>
      <c r="I68" s="98"/>
      <c r="J68" s="98"/>
      <c r="K68" s="98"/>
      <c r="L68" s="98"/>
      <c r="M68" s="98"/>
      <c r="N68" s="91"/>
      <c r="O68" s="91"/>
      <c r="P68" s="91"/>
      <c r="Q68" s="91"/>
      <c r="R68" s="91"/>
      <c r="S68" s="91"/>
      <c r="T68" s="92"/>
      <c r="U68" s="91"/>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outlineLevel="1" x14ac:dyDescent="0.2">
      <c r="A69" s="83">
        <v>72</v>
      </c>
      <c r="B69" s="88" t="s">
        <v>122</v>
      </c>
      <c r="C69" s="101" t="s">
        <v>123</v>
      </c>
      <c r="D69" s="90" t="s">
        <v>67</v>
      </c>
      <c r="E69" s="96">
        <v>1</v>
      </c>
      <c r="F69" s="128">
        <v>0</v>
      </c>
      <c r="G69" s="98">
        <f>ROUND(E69*F69,2)</f>
        <v>0</v>
      </c>
      <c r="H69" s="111">
        <v>0</v>
      </c>
      <c r="I69" s="98">
        <f>ROUND(E69*H69,2)</f>
        <v>0</v>
      </c>
      <c r="J69" s="98">
        <v>4500</v>
      </c>
      <c r="K69" s="98">
        <f>ROUND(E69*J69,2)</f>
        <v>4500</v>
      </c>
      <c r="L69" s="98">
        <v>0</v>
      </c>
      <c r="M69" s="98">
        <f>G69*(1+L69/100)</f>
        <v>0</v>
      </c>
      <c r="N69" s="91">
        <v>0</v>
      </c>
      <c r="O69" s="91">
        <f>ROUND(E69*N69,5)</f>
        <v>0</v>
      </c>
      <c r="P69" s="91">
        <v>0</v>
      </c>
      <c r="Q69" s="91">
        <f>ROUND(E69*P69,5)</f>
        <v>0</v>
      </c>
      <c r="R69" s="91"/>
      <c r="S69" s="91"/>
      <c r="T69" s="92">
        <v>0</v>
      </c>
      <c r="U69" s="91">
        <f>ROUND(E69*T69,2)</f>
        <v>0</v>
      </c>
      <c r="V69" s="82"/>
      <c r="W69" s="82"/>
      <c r="X69" s="82"/>
      <c r="Y69" s="82"/>
      <c r="Z69" s="82"/>
      <c r="AA69" s="82"/>
      <c r="AB69" s="82"/>
      <c r="AC69" s="82"/>
      <c r="AD69" s="82"/>
      <c r="AE69" s="82" t="s">
        <v>68</v>
      </c>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ht="22.5" outlineLevel="1" x14ac:dyDescent="0.2">
      <c r="A70" s="83">
        <v>73</v>
      </c>
      <c r="B70" s="88" t="s">
        <v>124</v>
      </c>
      <c r="C70" s="101" t="s">
        <v>196</v>
      </c>
      <c r="D70" s="90" t="s">
        <v>77</v>
      </c>
      <c r="E70" s="96">
        <v>3</v>
      </c>
      <c r="F70" s="128">
        <v>0</v>
      </c>
      <c r="G70" s="98">
        <f t="shared" ref="G70:G71" si="43">ROUND(E70*F70,2)</f>
        <v>0</v>
      </c>
      <c r="H70" s="111">
        <v>0</v>
      </c>
      <c r="I70" s="98">
        <f>ROUND(E70*H70,2)</f>
        <v>0</v>
      </c>
      <c r="J70" s="98">
        <v>3500</v>
      </c>
      <c r="K70" s="98">
        <f>ROUND(E70*J70,2)</f>
        <v>10500</v>
      </c>
      <c r="L70" s="98">
        <v>0</v>
      </c>
      <c r="M70" s="98">
        <f>G70*(1+L70/100)</f>
        <v>0</v>
      </c>
      <c r="N70" s="91">
        <v>0</v>
      </c>
      <c r="O70" s="91">
        <f>ROUND(E70*N70,5)</f>
        <v>0</v>
      </c>
      <c r="P70" s="91">
        <v>0</v>
      </c>
      <c r="Q70" s="91">
        <f>ROUND(E70*P70,5)</f>
        <v>0</v>
      </c>
      <c r="R70" s="91"/>
      <c r="S70" s="91"/>
      <c r="T70" s="92">
        <v>0</v>
      </c>
      <c r="U70" s="91">
        <f>ROUND(E70*T70,2)</f>
        <v>0</v>
      </c>
      <c r="V70" s="82"/>
      <c r="W70" s="82"/>
      <c r="X70" s="82"/>
      <c r="Y70" s="82"/>
      <c r="Z70" s="82"/>
      <c r="AA70" s="82"/>
      <c r="AB70" s="82"/>
      <c r="AC70" s="82"/>
      <c r="AD70" s="82"/>
      <c r="AE70" s="82" t="s">
        <v>68</v>
      </c>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ht="10.9" customHeight="1" outlineLevel="1" x14ac:dyDescent="0.2">
      <c r="A71" s="83">
        <v>74</v>
      </c>
      <c r="B71" s="88" t="s">
        <v>125</v>
      </c>
      <c r="C71" s="101" t="s">
        <v>197</v>
      </c>
      <c r="D71" s="90" t="s">
        <v>77</v>
      </c>
      <c r="E71" s="96">
        <v>6</v>
      </c>
      <c r="F71" s="128">
        <v>0</v>
      </c>
      <c r="G71" s="98">
        <f t="shared" si="43"/>
        <v>0</v>
      </c>
      <c r="H71" s="111">
        <v>0</v>
      </c>
      <c r="I71" s="98">
        <f>ROUND(E71*H71,2)</f>
        <v>0</v>
      </c>
      <c r="J71" s="98">
        <v>400</v>
      </c>
      <c r="K71" s="98">
        <f>ROUND(E71*J71,2)</f>
        <v>2400</v>
      </c>
      <c r="L71" s="98">
        <v>0</v>
      </c>
      <c r="M71" s="98">
        <f>G71*(1+L71/100)</f>
        <v>0</v>
      </c>
      <c r="N71" s="91">
        <v>0</v>
      </c>
      <c r="O71" s="91">
        <f>ROUND(E71*N71,5)</f>
        <v>0</v>
      </c>
      <c r="P71" s="91">
        <v>0</v>
      </c>
      <c r="Q71" s="91">
        <f>ROUND(E71*P71,5)</f>
        <v>0</v>
      </c>
      <c r="R71" s="91"/>
      <c r="S71" s="91"/>
      <c r="T71" s="92">
        <v>0</v>
      </c>
      <c r="U71" s="91">
        <f>ROUND(E71*T71,2)</f>
        <v>0</v>
      </c>
      <c r="V71" s="82"/>
      <c r="W71" s="82"/>
      <c r="X71" s="82"/>
      <c r="Y71" s="82"/>
      <c r="Z71" s="82"/>
      <c r="AA71" s="82"/>
      <c r="AB71" s="82"/>
      <c r="AC71" s="82"/>
      <c r="AD71" s="82"/>
      <c r="AE71" s="82" t="s">
        <v>68</v>
      </c>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outlineLevel="1" x14ac:dyDescent="0.2">
      <c r="A72" s="106"/>
      <c r="B72" s="107" t="s">
        <v>143</v>
      </c>
      <c r="C72" s="107" t="s">
        <v>145</v>
      </c>
      <c r="D72" s="108"/>
      <c r="E72" s="109"/>
      <c r="F72" s="130"/>
      <c r="G72" s="114">
        <f>SUBTOTAL(9,G73:G75)</f>
        <v>0</v>
      </c>
      <c r="H72" s="111"/>
      <c r="I72" s="98"/>
      <c r="J72" s="98"/>
      <c r="K72" s="98"/>
      <c r="L72" s="98"/>
      <c r="M72" s="98"/>
      <c r="N72" s="91"/>
      <c r="O72" s="91"/>
      <c r="P72" s="91"/>
      <c r="Q72" s="91"/>
      <c r="R72" s="91"/>
      <c r="S72" s="91"/>
      <c r="T72" s="92"/>
      <c r="U72" s="91"/>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outlineLevel="1" x14ac:dyDescent="0.2">
      <c r="A73" s="83">
        <v>75</v>
      </c>
      <c r="B73" s="88" t="s">
        <v>126</v>
      </c>
      <c r="C73" s="101" t="s">
        <v>127</v>
      </c>
      <c r="D73" s="90" t="s">
        <v>67</v>
      </c>
      <c r="E73" s="96">
        <v>1</v>
      </c>
      <c r="F73" s="128">
        <v>0</v>
      </c>
      <c r="G73" s="98">
        <f>ROUND(E73*F73,2)</f>
        <v>0</v>
      </c>
      <c r="H73" s="111">
        <v>0</v>
      </c>
      <c r="I73" s="98">
        <f>ROUND(E73*H73,2)</f>
        <v>0</v>
      </c>
      <c r="J73" s="98">
        <v>3000</v>
      </c>
      <c r="K73" s="98">
        <f>ROUND(E73*J73,2)</f>
        <v>3000</v>
      </c>
      <c r="L73" s="98">
        <v>0</v>
      </c>
      <c r="M73" s="98">
        <f>G73*(1+L73/100)</f>
        <v>0</v>
      </c>
      <c r="N73" s="91">
        <v>0</v>
      </c>
      <c r="O73" s="91">
        <f>ROUND(E73*N73,5)</f>
        <v>0</v>
      </c>
      <c r="P73" s="91">
        <v>0</v>
      </c>
      <c r="Q73" s="91">
        <f>ROUND(E73*P73,5)</f>
        <v>0</v>
      </c>
      <c r="R73" s="91"/>
      <c r="S73" s="91"/>
      <c r="T73" s="92">
        <v>0</v>
      </c>
      <c r="U73" s="91">
        <f>ROUND(E73*T73,2)</f>
        <v>0</v>
      </c>
      <c r="V73" s="82"/>
      <c r="W73" s="82"/>
      <c r="X73" s="82"/>
      <c r="Y73" s="82"/>
      <c r="Z73" s="82"/>
      <c r="AA73" s="82"/>
      <c r="AB73" s="82"/>
      <c r="AC73" s="82"/>
      <c r="AD73" s="82"/>
      <c r="AE73" s="82" t="s">
        <v>68</v>
      </c>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outlineLevel="1" x14ac:dyDescent="0.2">
      <c r="A74" s="83">
        <v>76</v>
      </c>
      <c r="B74" s="88" t="s">
        <v>128</v>
      </c>
      <c r="C74" s="101" t="s">
        <v>129</v>
      </c>
      <c r="D74" s="90" t="s">
        <v>77</v>
      </c>
      <c r="E74" s="96">
        <v>6</v>
      </c>
      <c r="F74" s="128">
        <v>0</v>
      </c>
      <c r="G74" s="98">
        <f t="shared" ref="G74:G75" si="44">ROUND(E74*F74,2)</f>
        <v>0</v>
      </c>
      <c r="H74" s="111">
        <v>0</v>
      </c>
      <c r="I74" s="98">
        <f>ROUND(E74*H74,2)</f>
        <v>0</v>
      </c>
      <c r="J74" s="98">
        <v>250</v>
      </c>
      <c r="K74" s="98">
        <f>ROUND(E74*J74,2)</f>
        <v>1500</v>
      </c>
      <c r="L74" s="98">
        <v>0</v>
      </c>
      <c r="M74" s="98">
        <f>G74*(1+L74/100)</f>
        <v>0</v>
      </c>
      <c r="N74" s="91">
        <v>0</v>
      </c>
      <c r="O74" s="91">
        <f>ROUND(E74*N74,5)</f>
        <v>0</v>
      </c>
      <c r="P74" s="91">
        <v>0</v>
      </c>
      <c r="Q74" s="91">
        <f>ROUND(E74*P74,5)</f>
        <v>0</v>
      </c>
      <c r="R74" s="91"/>
      <c r="S74" s="91"/>
      <c r="T74" s="92">
        <v>0</v>
      </c>
      <c r="U74" s="91">
        <f>ROUND(E74*T74,2)</f>
        <v>0</v>
      </c>
      <c r="V74" s="82"/>
      <c r="W74" s="82"/>
      <c r="X74" s="82"/>
      <c r="Y74" s="82"/>
      <c r="Z74" s="82"/>
      <c r="AA74" s="82"/>
      <c r="AB74" s="82"/>
      <c r="AC74" s="82"/>
      <c r="AD74" s="82"/>
      <c r="AE74" s="82" t="s">
        <v>68</v>
      </c>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outlineLevel="1" x14ac:dyDescent="0.2">
      <c r="A75" s="83">
        <v>77</v>
      </c>
      <c r="B75" s="88" t="s">
        <v>130</v>
      </c>
      <c r="C75" s="101" t="s">
        <v>131</v>
      </c>
      <c r="D75" s="90" t="s">
        <v>70</v>
      </c>
      <c r="E75" s="96">
        <v>6.6</v>
      </c>
      <c r="F75" s="128">
        <v>0</v>
      </c>
      <c r="G75" s="98">
        <f t="shared" si="44"/>
        <v>0</v>
      </c>
      <c r="H75" s="111">
        <v>0</v>
      </c>
      <c r="I75" s="98">
        <f>ROUND(E75*H75,2)</f>
        <v>0</v>
      </c>
      <c r="J75" s="98">
        <v>25</v>
      </c>
      <c r="K75" s="98">
        <f>ROUND(E75*J75,2)</f>
        <v>165</v>
      </c>
      <c r="L75" s="98">
        <v>0</v>
      </c>
      <c r="M75" s="98">
        <f>G75*(1+L75/100)</f>
        <v>0</v>
      </c>
      <c r="N75" s="91">
        <v>0</v>
      </c>
      <c r="O75" s="91">
        <f>ROUND(E75*N75,5)</f>
        <v>0</v>
      </c>
      <c r="P75" s="91">
        <v>0</v>
      </c>
      <c r="Q75" s="91">
        <f>ROUND(E75*P75,5)</f>
        <v>0</v>
      </c>
      <c r="R75" s="91"/>
      <c r="S75" s="91"/>
      <c r="T75" s="92">
        <v>0</v>
      </c>
      <c r="U75" s="91">
        <f>ROUND(E75*T75,2)</f>
        <v>0</v>
      </c>
      <c r="V75" s="82"/>
      <c r="W75" s="82"/>
      <c r="X75" s="82"/>
      <c r="Y75" s="82"/>
      <c r="Z75" s="82"/>
      <c r="AA75" s="82"/>
      <c r="AB75" s="82"/>
      <c r="AC75" s="82"/>
      <c r="AD75" s="82"/>
      <c r="AE75" s="82" t="s">
        <v>68</v>
      </c>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
      <c r="A76" s="161" t="s">
        <v>65</v>
      </c>
      <c r="B76" s="162" t="s">
        <v>160</v>
      </c>
      <c r="C76" s="163" t="s">
        <v>18</v>
      </c>
      <c r="D76" s="164"/>
      <c r="E76" s="165"/>
      <c r="F76" s="166"/>
      <c r="G76" s="167">
        <f ca="1">SUMIF(AE77:AN79,"&lt;&gt;NOR",G77:G79)</f>
        <v>0</v>
      </c>
      <c r="H76" s="112"/>
      <c r="I76" s="99">
        <f>SUM(I77:I79)</f>
        <v>0</v>
      </c>
      <c r="J76" s="99"/>
      <c r="K76" s="99">
        <f>SUM(K77:K79)</f>
        <v>0</v>
      </c>
      <c r="L76" s="99"/>
      <c r="M76" s="99">
        <f>SUM(M77:M79)</f>
        <v>0</v>
      </c>
      <c r="N76" s="94"/>
      <c r="O76" s="94">
        <f>SUM(O77:O79)</f>
        <v>0</v>
      </c>
      <c r="P76" s="94"/>
      <c r="Q76" s="94">
        <f>SUM(Q77:Q79)</f>
        <v>0</v>
      </c>
      <c r="R76" s="94"/>
      <c r="S76" s="94"/>
      <c r="T76" s="95"/>
      <c r="U76" s="94">
        <f>SUM(U77:U79)</f>
        <v>0</v>
      </c>
      <c r="AE76" t="s">
        <v>66</v>
      </c>
    </row>
    <row r="77" spans="1:60" x14ac:dyDescent="0.2">
      <c r="A77" s="168">
        <v>104</v>
      </c>
      <c r="B77" s="169">
        <v>1</v>
      </c>
      <c r="C77" s="170" t="s">
        <v>158</v>
      </c>
      <c r="D77" s="171" t="s">
        <v>67</v>
      </c>
      <c r="E77" s="172">
        <v>1</v>
      </c>
      <c r="F77" s="173">
        <v>0</v>
      </c>
      <c r="G77" s="174">
        <v>0</v>
      </c>
      <c r="AE77" t="s">
        <v>133</v>
      </c>
    </row>
    <row r="78" spans="1:60" x14ac:dyDescent="0.2">
      <c r="A78" s="175"/>
      <c r="B78" s="176"/>
      <c r="C78" s="177" t="s">
        <v>159</v>
      </c>
      <c r="D78" s="178"/>
      <c r="E78" s="175"/>
      <c r="F78" s="173"/>
      <c r="G78" s="174"/>
    </row>
    <row r="79" spans="1:60" x14ac:dyDescent="0.2">
      <c r="A79" s="179">
        <v>105</v>
      </c>
      <c r="B79" s="176" t="s">
        <v>132</v>
      </c>
      <c r="C79" s="176" t="s">
        <v>200</v>
      </c>
      <c r="D79" s="180" t="s">
        <v>67</v>
      </c>
      <c r="E79" s="181">
        <v>1</v>
      </c>
      <c r="F79" s="173">
        <v>0</v>
      </c>
      <c r="G79" s="174">
        <v>0</v>
      </c>
    </row>
  </sheetData>
  <sheetProtection algorithmName="SHA-512" hashValue="5mbcl9HkNQBlhENg68VTfO+SLDuibIGBbD2nBMVaKCbIiJFozSQ/wI74xbIKT+oFhtTkm0+otYLoLF2DuSkJ7Q==" saltValue="R9UH0upibUZJacFRKaMsVQ==" spinCount="100000" sheet="1" objects="1" scenarios="1"/>
  <mergeCells count="4">
    <mergeCell ref="A1:G1"/>
    <mergeCell ref="C2:G2"/>
    <mergeCell ref="C3:G3"/>
    <mergeCell ref="C4:G4"/>
  </mergeCells>
  <pageMargins left="0.39370078740157499" right="0.196850393700787" top="0.78740157499999996" bottom="0.78740157499999996" header="0.3" footer="0.3"/>
  <pageSetup orientation="portrait" r:id="rId1"/>
  <rowBreaks count="1" manualBreakCount="1">
    <brk id="43"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938ACEE9BD5CB449943BD822980D767" ma:contentTypeVersion="16" ma:contentTypeDescription="Create a new document." ma:contentTypeScope="" ma:versionID="85684b2e211df9cff1f4e8ffc9f8fec7">
  <xsd:schema xmlns:xsd="http://www.w3.org/2001/XMLSchema" xmlns:xs="http://www.w3.org/2001/XMLSchema" xmlns:p="http://schemas.microsoft.com/office/2006/metadata/properties" xmlns:ns2="970124e3-b7a1-4b59-b475-6849edc7d579" xmlns:ns3="0f7192e0-eef2-4a37-b7ba-bc54d1ddec7b" targetNamespace="http://schemas.microsoft.com/office/2006/metadata/properties" ma:root="true" ma:fieldsID="ee1024b2816dac96aa8d43ae66a8646a" ns2:_="" ns3:_="">
    <xsd:import namespace="970124e3-b7a1-4b59-b475-6849edc7d579"/>
    <xsd:import namespace="0f7192e0-eef2-4a37-b7ba-bc54d1ddec7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2:SharedWithUsers" minOccurs="0"/>
                <xsd:element ref="ns2:SharedWithDetail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124e3-b7a1-4b59-b475-6849edc7d5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3f27a86-93b7-43af-8f9c-349f374b0119}" ma:internalName="TaxCatchAll" ma:showField="CatchAllData" ma:web="970124e3-b7a1-4b59-b475-6849edc7d5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7192e0-eef2-4a37-b7ba-bc54d1ddec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d46c34-713a-494f-81f2-9bcb9ecf40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70124e3-b7a1-4b59-b475-6849edc7d579">VXWUXANSMC7Q-1537166543-110543</_dlc_DocId>
    <_dlc_DocIdUrl xmlns="970124e3-b7a1-4b59-b475-6849edc7d579">
      <Url>https://objektorarchitekti.sharepoint.com/sites/OBJEKTOR/_layouts/15/DocIdRedir.aspx?ID=VXWUXANSMC7Q-1537166543-110543</Url>
      <Description>VXWUXANSMC7Q-1537166543-110543</Description>
    </_dlc_DocIdUrl>
    <lcf76f155ced4ddcb4097134ff3c332f xmlns="0f7192e0-eef2-4a37-b7ba-bc54d1ddec7b">
      <Terms xmlns="http://schemas.microsoft.com/office/infopath/2007/PartnerControls"/>
    </lcf76f155ced4ddcb4097134ff3c332f>
    <TaxCatchAll xmlns="970124e3-b7a1-4b59-b475-6849edc7d579" xsi:nil="true"/>
  </documentManagement>
</p:properties>
</file>

<file path=customXml/itemProps1.xml><?xml version="1.0" encoding="utf-8"?>
<ds:datastoreItem xmlns:ds="http://schemas.openxmlformats.org/officeDocument/2006/customXml" ds:itemID="{A3901A33-91F8-4938-9EBD-117B05B9F946}">
  <ds:schemaRefs>
    <ds:schemaRef ds:uri="http://schemas.microsoft.com/sharepoint/v3/contenttype/forms"/>
  </ds:schemaRefs>
</ds:datastoreItem>
</file>

<file path=customXml/itemProps2.xml><?xml version="1.0" encoding="utf-8"?>
<ds:datastoreItem xmlns:ds="http://schemas.openxmlformats.org/officeDocument/2006/customXml" ds:itemID="{2762148E-2CB9-4FAD-8F02-3CD800C40D5F}">
  <ds:schemaRefs>
    <ds:schemaRef ds:uri="http://schemas.microsoft.com/sharepoint/events"/>
  </ds:schemaRefs>
</ds:datastoreItem>
</file>

<file path=customXml/itemProps3.xml><?xml version="1.0" encoding="utf-8"?>
<ds:datastoreItem xmlns:ds="http://schemas.openxmlformats.org/officeDocument/2006/customXml" ds:itemID="{553E7645-7BD8-4BBB-A433-51FA26923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124e3-b7a1-4b59-b475-6849edc7d579"/>
    <ds:schemaRef ds:uri="0f7192e0-eef2-4a37-b7ba-bc54d1ddec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073E5-E438-4734-8565-874C79CA4E80}">
  <ds:schemaRefs>
    <ds:schemaRef ds:uri="http://schemas.microsoft.com/office/2006/metadata/properties"/>
    <ds:schemaRef ds:uri="http://schemas.microsoft.com/office/infopath/2007/PartnerControls"/>
    <ds:schemaRef ds:uri="970124e3-b7a1-4b59-b475-6849edc7d579"/>
    <ds:schemaRef ds:uri="0f7192e0-eef2-4a37-b7ba-bc54d1ddec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40</vt:i4>
      </vt:variant>
    </vt:vector>
  </HeadingPairs>
  <TitlesOfParts>
    <vt:vector size="44" baseType="lpstr">
      <vt:lpstr>Pokyny pro vyplnění</vt:lpstr>
      <vt:lpstr>Stavba</vt:lpstr>
      <vt:lpstr>VzorPolozky</vt:lpstr>
      <vt:lpstr>Rozpočet Pol</vt:lpstr>
      <vt:lpstr>CenaCelkem</vt:lpstr>
      <vt:lpstr>CenaCelkemBezDPH</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'Rozpočet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ZakladDPHZakl</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Soukup</dc:creator>
  <cp:lastModifiedBy>Václav Šuba</cp:lastModifiedBy>
  <cp:lastPrinted>2014-02-28T09:52:57Z</cp:lastPrinted>
  <dcterms:created xsi:type="dcterms:W3CDTF">2009-04-08T07:15:50Z</dcterms:created>
  <dcterms:modified xsi:type="dcterms:W3CDTF">2022-08-23T13:09:46Z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0x0101005938ACEE9BD5CB449943BD822980D767</vt:lpwstr>
  </property>
  <property fmtid="{D5CDD505-2E9C-101B-9397-08002B2CF9AE}" pid="3" name="_dlc_DocIdItemGuid">
    <vt:lpwstr>74795746-8220-4b39-9780-89b9d34812e2</vt:lpwstr>
  </property>
  <property fmtid="{D5CDD505-2E9C-101B-9397-08002B2CF9AE}" pid="4" name="MediaServiceImageTags">
    <vt:lpwstr/>
  </property>
</Properties>
</file>