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<sst xmlns="http://schemas.openxmlformats.org/spreadsheetml/2006/main" count="23" uniqueCount="23">
  <si>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</si>
  <si>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</si>
  <si>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</si>
  <si>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</si>
  <si>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</si>
  <si>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</si>
  <si>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</si>
  <si>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</si>
  <si>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</si>
  <si>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Příloha č. 4 Výzvy k podání nabídek 
- 
Kalkulace nabídkové ceny</t>
  </si>
  <si>
    <t>Stolní počítač - Typ I</t>
  </si>
  <si>
    <t>Notebook - Typ I</t>
  </si>
  <si>
    <t>Monitor - Typ I</t>
  </si>
  <si>
    <t>Monitor - Typ II</t>
  </si>
  <si>
    <t>Monitor - Typ III</t>
  </si>
  <si>
    <t>UPS stolní</t>
  </si>
  <si>
    <t>UPS RACK</t>
  </si>
  <si>
    <t>Switch</t>
  </si>
  <si>
    <t>Propojovací kabel DP-DP</t>
  </si>
  <si>
    <t>BNC kabel pro audio/video</t>
  </si>
  <si>
    <t>Apple napájecí adaptér USB-C</t>
  </si>
  <si>
    <t>Apple kabel USB-C - Lightning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</si>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</sst>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7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 applyProtection="1">
      <alignment horizontal="center" vertical="center"/>
      <protection locked="0"/>
    </xf>
    <xf numFmtId="2" fontId="2" fillId="5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zoomScale="70" zoomScaleNormal="70" workbookViewId="0" topLeftCell="A1">
      <selection activeCell="D3" sqref="D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35.57421875" style="0" customWidth="1"/>
    <col min="8" max="8" width="12.00390625" style="0" bestFit="1" customWidth="1"/>
    <col min="9" max="9" width="10.140625" style="0" bestFit="1" customWidth="1"/>
  </cols>
  <sheetData>
    <row r="1" spans="2:6" ht="64.5" customHeight="1">
      <c r="B1" s="37" t="s">
        <v>9</v>
      </c>
      <c r="C1" s="38"/>
      <c r="D1" s="38"/>
      <c r="E1" s="38"/>
      <c r="F1" s="38"/>
    </row>
    <row r="2" ht="15" thickBot="1"/>
    <row r="3" spans="1:7" ht="78" customHeight="1" thickBot="1">
      <c r="A3" s="24" t="s">
        <v>7</v>
      </c>
      <c r="B3" s="25" t="s">
        <v>6</v>
      </c>
      <c r="C3" s="26" t="s">
        <v>4</v>
      </c>
      <c r="D3" s="26" t="s">
        <v>5</v>
      </c>
      <c r="E3" s="26" t="s">
        <v>8</v>
      </c>
      <c r="F3" s="27" t="s">
        <v>1</v>
      </c>
      <c r="G3" s="34" t="s">
        <v>22</v>
      </c>
    </row>
    <row r="4" spans="1:7" ht="21" customHeight="1">
      <c r="A4" s="18">
        <v>1</v>
      </c>
      <c r="B4" s="19" t="s">
        <v>10</v>
      </c>
      <c r="C4" s="20">
        <v>5</v>
      </c>
      <c r="D4" s="21">
        <v>0</v>
      </c>
      <c r="E4" s="22">
        <f>D4*1.21</f>
        <v>0</v>
      </c>
      <c r="F4" s="23">
        <f aca="true" t="shared" si="0" ref="F4:F15">C4*D4</f>
        <v>0</v>
      </c>
      <c r="G4" s="35" t="str">
        <f>IF(D4&gt;15000,"Překročena maximální cena bez DPH/ks","OK")</f>
        <v>OK</v>
      </c>
    </row>
    <row r="5" spans="1:7" ht="21" customHeight="1">
      <c r="A5" s="9">
        <v>2</v>
      </c>
      <c r="B5" s="5" t="s">
        <v>11</v>
      </c>
      <c r="C5" s="6">
        <v>3</v>
      </c>
      <c r="D5" s="7">
        <v>0</v>
      </c>
      <c r="E5" s="8">
        <f aca="true" t="shared" si="1" ref="E5:E15">D5*1.21</f>
        <v>0</v>
      </c>
      <c r="F5" s="10">
        <f t="shared" si="0"/>
        <v>0</v>
      </c>
      <c r="G5" s="35" t="str">
        <f>IF(D5&gt;20000,"Překročena maximální cena bez DPH/ks","OK")</f>
        <v>OK</v>
      </c>
    </row>
    <row r="6" spans="1:7" ht="21" customHeight="1">
      <c r="A6" s="9">
        <v>3</v>
      </c>
      <c r="B6" s="5" t="s">
        <v>12</v>
      </c>
      <c r="C6" s="6">
        <v>30</v>
      </c>
      <c r="D6" s="7">
        <v>0</v>
      </c>
      <c r="E6" s="8">
        <f t="shared" si="1"/>
        <v>0</v>
      </c>
      <c r="F6" s="10">
        <f aca="true" t="shared" si="2" ref="F6">C6*D6</f>
        <v>0</v>
      </c>
      <c r="G6" s="35" t="str">
        <f>IF(D6&gt;3500,"Překročena maximální cena bez DPH/ks","OK")</f>
        <v>OK</v>
      </c>
    </row>
    <row r="7" spans="1:7" ht="21" customHeight="1">
      <c r="A7" s="9">
        <v>4</v>
      </c>
      <c r="B7" s="5" t="s">
        <v>13</v>
      </c>
      <c r="C7" s="6">
        <v>20</v>
      </c>
      <c r="D7" s="7">
        <v>0</v>
      </c>
      <c r="E7" s="8">
        <f t="shared" si="1"/>
        <v>0</v>
      </c>
      <c r="F7" s="10">
        <f aca="true" t="shared" si="3" ref="F7">C7*D7</f>
        <v>0</v>
      </c>
      <c r="G7" s="35" t="str">
        <f>IF(D7&gt;7500,"Překročena maximální cena bez DPH/ks","OK")</f>
        <v>OK</v>
      </c>
    </row>
    <row r="8" spans="1:7" ht="21" customHeight="1">
      <c r="A8" s="9">
        <v>5</v>
      </c>
      <c r="B8" s="5" t="s">
        <v>14</v>
      </c>
      <c r="C8" s="6">
        <v>2</v>
      </c>
      <c r="D8" s="7">
        <v>0</v>
      </c>
      <c r="E8" s="8">
        <f t="shared" si="1"/>
        <v>0</v>
      </c>
      <c r="F8" s="10">
        <f t="shared" si="0"/>
        <v>0</v>
      </c>
      <c r="G8" s="35" t="str">
        <f>IF(D8&gt;6800,"Překročena maximální cena bez DPH/ks","OK")</f>
        <v>OK</v>
      </c>
    </row>
    <row r="9" spans="1:7" ht="21" customHeight="1">
      <c r="A9" s="9">
        <v>6</v>
      </c>
      <c r="B9" s="5" t="s">
        <v>15</v>
      </c>
      <c r="C9" s="6">
        <v>6</v>
      </c>
      <c r="D9" s="7">
        <v>0</v>
      </c>
      <c r="E9" s="8">
        <f t="shared" si="1"/>
        <v>0</v>
      </c>
      <c r="F9" s="10">
        <f t="shared" si="0"/>
        <v>0</v>
      </c>
      <c r="G9" s="35" t="str">
        <f>IF(D9&gt;3000,"Překročena maximální cena bez DPH/ks","OK")</f>
        <v>OK</v>
      </c>
    </row>
    <row r="10" spans="1:7" ht="21" customHeight="1">
      <c r="A10" s="9">
        <v>7</v>
      </c>
      <c r="B10" s="5" t="s">
        <v>16</v>
      </c>
      <c r="C10" s="6">
        <v>2</v>
      </c>
      <c r="D10" s="7">
        <v>0</v>
      </c>
      <c r="E10" s="8">
        <f t="shared" si="1"/>
        <v>0</v>
      </c>
      <c r="F10" s="10">
        <f t="shared" si="0"/>
        <v>0</v>
      </c>
      <c r="G10" s="35" t="str">
        <f>IF(D10&gt;25000,"Překročena maximální cena bez DPH/ks","OK")</f>
        <v>OK</v>
      </c>
    </row>
    <row r="11" spans="1:7" ht="21" customHeight="1">
      <c r="A11" s="9">
        <v>8</v>
      </c>
      <c r="B11" s="5" t="s">
        <v>17</v>
      </c>
      <c r="C11" s="6">
        <v>6</v>
      </c>
      <c r="D11" s="16">
        <v>0</v>
      </c>
      <c r="E11" s="8">
        <f t="shared" si="1"/>
        <v>0</v>
      </c>
      <c r="F11" s="10">
        <f t="shared" si="0"/>
        <v>0</v>
      </c>
      <c r="G11" s="35" t="str">
        <f>IF(D11&gt;500,"Překročena maximální cena bez DPH/ks","OK")</f>
        <v>OK</v>
      </c>
    </row>
    <row r="12" spans="1:7" ht="21" customHeight="1">
      <c r="A12" s="9">
        <v>9</v>
      </c>
      <c r="B12" s="5" t="s">
        <v>18</v>
      </c>
      <c r="C12" s="6">
        <v>20</v>
      </c>
      <c r="D12" s="16">
        <v>0</v>
      </c>
      <c r="E12" s="8">
        <f t="shared" si="1"/>
        <v>0</v>
      </c>
      <c r="F12" s="10">
        <f t="shared" si="0"/>
        <v>0</v>
      </c>
      <c r="G12" s="35" t="str">
        <f>IF(D12&gt;230,"Překročena maximální cena bez DPH/ks","OK")</f>
        <v>OK</v>
      </c>
    </row>
    <row r="13" spans="1:7" ht="21" customHeight="1">
      <c r="A13" s="9">
        <v>10</v>
      </c>
      <c r="B13" s="5" t="s">
        <v>19</v>
      </c>
      <c r="C13" s="6">
        <v>20</v>
      </c>
      <c r="D13" s="16">
        <v>0</v>
      </c>
      <c r="E13" s="8">
        <f t="shared" si="1"/>
        <v>0</v>
      </c>
      <c r="F13" s="10">
        <f t="shared" si="0"/>
        <v>0</v>
      </c>
      <c r="G13" s="35" t="str">
        <f>IF(D13&gt;180,"Překročena maximální cena bez DPH/ks","OK")</f>
        <v>OK</v>
      </c>
    </row>
    <row r="14" spans="1:7" ht="21" customHeight="1">
      <c r="A14" s="9">
        <v>11</v>
      </c>
      <c r="B14" s="5" t="s">
        <v>20</v>
      </c>
      <c r="C14" s="6">
        <v>5</v>
      </c>
      <c r="D14" s="16">
        <v>0</v>
      </c>
      <c r="E14" s="8">
        <f t="shared" si="1"/>
        <v>0</v>
      </c>
      <c r="F14" s="10">
        <f t="shared" si="0"/>
        <v>0</v>
      </c>
      <c r="G14" s="35" t="str">
        <f>IF(D14&gt;500,"Překročena maximální cena bez DPH/ks","OK")</f>
        <v>OK</v>
      </c>
    </row>
    <row r="15" spans="1:7" ht="21" customHeight="1" thickBot="1">
      <c r="A15" s="11">
        <v>12</v>
      </c>
      <c r="B15" s="12" t="s">
        <v>21</v>
      </c>
      <c r="C15" s="13">
        <v>6</v>
      </c>
      <c r="D15" s="17">
        <v>0</v>
      </c>
      <c r="E15" s="14">
        <f t="shared" si="1"/>
        <v>0</v>
      </c>
      <c r="F15" s="15">
        <f t="shared" si="0"/>
        <v>0</v>
      </c>
      <c r="G15" s="36" t="str">
        <f>IF(D15&gt;500,"Překročena maximální cena bez DPH/ks","OK")</f>
        <v>OK</v>
      </c>
    </row>
    <row r="16" spans="1:9" s="1" customFormat="1" ht="27" customHeight="1" thickBot="1">
      <c r="A16" s="31"/>
      <c r="B16" s="32"/>
      <c r="C16" s="40" t="s">
        <v>0</v>
      </c>
      <c r="D16" s="41"/>
      <c r="E16" s="42"/>
      <c r="F16" s="2">
        <f>SUM(F4:F15)</f>
        <v>0</v>
      </c>
      <c r="G16"/>
      <c r="I16" s="28"/>
    </row>
    <row r="17" spans="1:7" s="1" customFormat="1" ht="27" customHeight="1" thickBot="1">
      <c r="A17" s="33"/>
      <c r="B17" s="30"/>
      <c r="C17" s="43" t="s">
        <v>3</v>
      </c>
      <c r="D17" s="44"/>
      <c r="E17" s="45"/>
      <c r="F17" s="3">
        <f>F16*1.21</f>
        <v>0</v>
      </c>
      <c r="G17" s="29"/>
    </row>
    <row r="19" spans="2:15" ht="36" customHeight="1">
      <c r="B19" s="39" t="s">
        <v>2</v>
      </c>
      <c r="C19" s="39"/>
      <c r="D19" s="39"/>
      <c r="E19" s="39"/>
      <c r="F19" s="39"/>
      <c r="G19" s="4"/>
      <c r="H19" s="4"/>
      <c r="I19" s="4"/>
      <c r="J19" s="4"/>
      <c r="K19" s="4"/>
      <c r="L19" s="4"/>
      <c r="M19" s="4"/>
      <c r="N19" s="4"/>
      <c r="O19" s="4"/>
    </row>
  </sheetData>
  <sheetProtection algorithmName="SHA-512" hashValue="6Y7y5amNNfkxGOiMkqKiS6ueApzC/0n3u1B9smygsFF5tPg775mJeAJt2nDltB+crVcdhRGT9ZnkRlMrLD9UKg==" saltValue="J7HQ1U6cx9Kda9yBrFEpYw==" spinCount="100000" sheet="1" objects="1" scenarios="1"/>
  <mergeCells count="4">
    <mergeCell ref="B1:F1"/>
    <mergeCell ref="B19:F19"/>
    <mergeCell ref="C16:E16"/>
    <mergeCell ref="C17:E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2023-02-20T08:18:18Z</dcterms:modified>
  <cp:category/>
  <cp:version/>
  <cp:contentType/>
  <cp:contentStatus/>
</cp:coreProperties>
</file>