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28 DL KŘETÍN\PODKLADY\OUT\01_PŮDNÍ VESTAVBA\_DL\230222 DL KŘETÍN_PŮDNÍ VESTAVBA_DSP_REV\ROZPOČET aktualizace 2023\"/>
    </mc:Choice>
  </mc:AlternateContent>
  <xr:revisionPtr revIDLastSave="0" documentId="13_ncr:1_{324D80B8-1E73-4D16-9C5C-E041EDD1350D}" xr6:coauthVersionLast="47" xr6:coauthVersionMax="47" xr10:uidLastSave="{00000000-0000-0000-0000-000000000000}"/>
  <bookViews>
    <workbookView xWindow="720" yWindow="720" windowWidth="32180" windowHeight="1926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Pol'!$A$1:$U$446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67" i="12" l="1"/>
  <c r="F167" i="12"/>
  <c r="I167" i="12"/>
  <c r="I166" i="12" s="1"/>
  <c r="F129" i="12"/>
  <c r="AC436" i="12"/>
  <c r="F39" i="1" s="1"/>
  <c r="I8" i="12"/>
  <c r="F9" i="12"/>
  <c r="G9" i="12" s="1"/>
  <c r="I9" i="12"/>
  <c r="K9" i="12"/>
  <c r="K8" i="12" s="1"/>
  <c r="O9" i="12"/>
  <c r="O8" i="12" s="1"/>
  <c r="Q9" i="12"/>
  <c r="Q8" i="12" s="1"/>
  <c r="U9" i="12"/>
  <c r="U8" i="12" s="1"/>
  <c r="F52" i="12"/>
  <c r="G52" i="12" s="1"/>
  <c r="I52" i="12"/>
  <c r="I51" i="12" s="1"/>
  <c r="K52" i="12"/>
  <c r="K51" i="12" s="1"/>
  <c r="O52" i="12"/>
  <c r="O51" i="12" s="1"/>
  <c r="Q52" i="12"/>
  <c r="Q51" i="12" s="1"/>
  <c r="U52" i="12"/>
  <c r="U51" i="12" s="1"/>
  <c r="F56" i="12"/>
  <c r="G56" i="12"/>
  <c r="M56" i="12" s="1"/>
  <c r="I56" i="12"/>
  <c r="K56" i="12"/>
  <c r="O56" i="12"/>
  <c r="Q56" i="12"/>
  <c r="U56" i="12"/>
  <c r="F60" i="12"/>
  <c r="G60" i="12"/>
  <c r="M60" i="12" s="1"/>
  <c r="I60" i="12"/>
  <c r="K60" i="12"/>
  <c r="O60" i="12"/>
  <c r="Q60" i="12"/>
  <c r="U60" i="12"/>
  <c r="F77" i="12"/>
  <c r="G77" i="12" s="1"/>
  <c r="M77" i="12" s="1"/>
  <c r="I77" i="12"/>
  <c r="K77" i="12"/>
  <c r="O77" i="12"/>
  <c r="Q77" i="12"/>
  <c r="U77" i="12"/>
  <c r="F81" i="12"/>
  <c r="G81" i="12" s="1"/>
  <c r="M81" i="12" s="1"/>
  <c r="I81" i="12"/>
  <c r="K81" i="12"/>
  <c r="O81" i="12"/>
  <c r="Q81" i="12"/>
  <c r="U81" i="12"/>
  <c r="F85" i="12"/>
  <c r="G85" i="12" s="1"/>
  <c r="M85" i="12" s="1"/>
  <c r="I85" i="12"/>
  <c r="K85" i="12"/>
  <c r="O85" i="12"/>
  <c r="Q85" i="12"/>
  <c r="U85" i="12"/>
  <c r="F88" i="12"/>
  <c r="G88" i="12" s="1"/>
  <c r="M88" i="12" s="1"/>
  <c r="I88" i="12"/>
  <c r="K88" i="12"/>
  <c r="O88" i="12"/>
  <c r="Q88" i="12"/>
  <c r="U88" i="12"/>
  <c r="F96" i="12"/>
  <c r="G96" i="12" s="1"/>
  <c r="M96" i="12" s="1"/>
  <c r="I96" i="12"/>
  <c r="K96" i="12"/>
  <c r="O96" i="12"/>
  <c r="Q96" i="12"/>
  <c r="U96" i="12"/>
  <c r="G129" i="12"/>
  <c r="M129" i="12" s="1"/>
  <c r="I129" i="12"/>
  <c r="K129" i="12"/>
  <c r="O129" i="12"/>
  <c r="Q129" i="12"/>
  <c r="U129" i="12"/>
  <c r="F130" i="12"/>
  <c r="G130" i="12" s="1"/>
  <c r="M130" i="12" s="1"/>
  <c r="I130" i="12"/>
  <c r="K130" i="12"/>
  <c r="O130" i="12"/>
  <c r="Q130" i="12"/>
  <c r="U130" i="12"/>
  <c r="F135" i="12"/>
  <c r="G135" i="12"/>
  <c r="M135" i="12" s="1"/>
  <c r="M134" i="12" s="1"/>
  <c r="I135" i="12"/>
  <c r="I134" i="12" s="1"/>
  <c r="K135" i="12"/>
  <c r="K134" i="12" s="1"/>
  <c r="O135" i="12"/>
  <c r="O134" i="12" s="1"/>
  <c r="Q135" i="12"/>
  <c r="Q134" i="12" s="1"/>
  <c r="U135" i="12"/>
  <c r="U134" i="12" s="1"/>
  <c r="I144" i="12"/>
  <c r="K144" i="12"/>
  <c r="F145" i="12"/>
  <c r="G145" i="12" s="1"/>
  <c r="I145" i="12"/>
  <c r="K145" i="12"/>
  <c r="O145" i="12"/>
  <c r="O144" i="12" s="1"/>
  <c r="Q145" i="12"/>
  <c r="Q144" i="12" s="1"/>
  <c r="U145" i="12"/>
  <c r="U144" i="12" s="1"/>
  <c r="F147" i="12"/>
  <c r="G147" i="12" s="1"/>
  <c r="I147" i="12"/>
  <c r="I146" i="12" s="1"/>
  <c r="K147" i="12"/>
  <c r="K146" i="12" s="1"/>
  <c r="O147" i="12"/>
  <c r="O146" i="12" s="1"/>
  <c r="Q147" i="12"/>
  <c r="U147" i="12"/>
  <c r="F165" i="12"/>
  <c r="G165" i="12"/>
  <c r="M165" i="12" s="1"/>
  <c r="I165" i="12"/>
  <c r="K165" i="12"/>
  <c r="O165" i="12"/>
  <c r="Q165" i="12"/>
  <c r="U165" i="12"/>
  <c r="O167" i="12"/>
  <c r="O166" i="12" s="1"/>
  <c r="U167" i="12"/>
  <c r="U166" i="12" s="1"/>
  <c r="F176" i="12"/>
  <c r="G176" i="12" s="1"/>
  <c r="I176" i="12"/>
  <c r="K176" i="12"/>
  <c r="O176" i="12"/>
  <c r="Q176" i="12"/>
  <c r="U176" i="12"/>
  <c r="F186" i="12"/>
  <c r="G186" i="12"/>
  <c r="M186" i="12" s="1"/>
  <c r="I186" i="12"/>
  <c r="I185" i="12" s="1"/>
  <c r="K186" i="12"/>
  <c r="K185" i="12" s="1"/>
  <c r="O186" i="12"/>
  <c r="O185" i="12" s="1"/>
  <c r="Q186" i="12"/>
  <c r="U186" i="12"/>
  <c r="F188" i="12"/>
  <c r="G188" i="12" s="1"/>
  <c r="I188" i="12"/>
  <c r="K188" i="12"/>
  <c r="O188" i="12"/>
  <c r="Q188" i="12"/>
  <c r="U188" i="12"/>
  <c r="F189" i="12"/>
  <c r="G189" i="12" s="1"/>
  <c r="M189" i="12" s="1"/>
  <c r="I189" i="12"/>
  <c r="K189" i="12"/>
  <c r="O189" i="12"/>
  <c r="Q189" i="12"/>
  <c r="U189" i="12"/>
  <c r="F191" i="12"/>
  <c r="G191" i="12"/>
  <c r="M191" i="12" s="1"/>
  <c r="I191" i="12"/>
  <c r="K191" i="12"/>
  <c r="O191" i="12"/>
  <c r="Q191" i="12"/>
  <c r="U191" i="12"/>
  <c r="F193" i="12"/>
  <c r="G193" i="12" s="1"/>
  <c r="M193" i="12" s="1"/>
  <c r="I193" i="12"/>
  <c r="K193" i="12"/>
  <c r="O193" i="12"/>
  <c r="Q193" i="12"/>
  <c r="U193" i="12"/>
  <c r="F194" i="12"/>
  <c r="G194" i="12" s="1"/>
  <c r="M194" i="12" s="1"/>
  <c r="I194" i="12"/>
  <c r="K194" i="12"/>
  <c r="O194" i="12"/>
  <c r="Q194" i="12"/>
  <c r="U194" i="12"/>
  <c r="F196" i="12"/>
  <c r="G196" i="12"/>
  <c r="M196" i="12" s="1"/>
  <c r="I196" i="12"/>
  <c r="K196" i="12"/>
  <c r="O196" i="12"/>
  <c r="Q196" i="12"/>
  <c r="U196" i="12"/>
  <c r="F198" i="12"/>
  <c r="G198" i="12" s="1"/>
  <c r="M198" i="12" s="1"/>
  <c r="I198" i="12"/>
  <c r="K198" i="12"/>
  <c r="O198" i="12"/>
  <c r="Q198" i="12"/>
  <c r="U198" i="12"/>
  <c r="F199" i="12"/>
  <c r="G199" i="12" s="1"/>
  <c r="M199" i="12" s="1"/>
  <c r="I199" i="12"/>
  <c r="K199" i="12"/>
  <c r="O199" i="12"/>
  <c r="Q199" i="12"/>
  <c r="U199" i="12"/>
  <c r="F202" i="12"/>
  <c r="G202" i="12"/>
  <c r="M202" i="12" s="1"/>
  <c r="I202" i="12"/>
  <c r="K202" i="12"/>
  <c r="O202" i="12"/>
  <c r="Q202" i="12"/>
  <c r="U202" i="12"/>
  <c r="F205" i="12"/>
  <c r="G205" i="12" s="1"/>
  <c r="M205" i="12" s="1"/>
  <c r="I205" i="12"/>
  <c r="K205" i="12"/>
  <c r="O205" i="12"/>
  <c r="Q205" i="12"/>
  <c r="U205" i="12"/>
  <c r="F208" i="12"/>
  <c r="G208" i="12" s="1"/>
  <c r="M208" i="12" s="1"/>
  <c r="I208" i="12"/>
  <c r="K208" i="12"/>
  <c r="O208" i="12"/>
  <c r="Q208" i="12"/>
  <c r="U208" i="12"/>
  <c r="F211" i="12"/>
  <c r="G211" i="12"/>
  <c r="M211" i="12" s="1"/>
  <c r="I211" i="12"/>
  <c r="K211" i="12"/>
  <c r="O211" i="12"/>
  <c r="Q211" i="12"/>
  <c r="U211" i="12"/>
  <c r="F214" i="12"/>
  <c r="G214" i="12" s="1"/>
  <c r="M214" i="12" s="1"/>
  <c r="I214" i="12"/>
  <c r="K214" i="12"/>
  <c r="O214" i="12"/>
  <c r="Q214" i="12"/>
  <c r="U214" i="12"/>
  <c r="F217" i="12"/>
  <c r="G217" i="12" s="1"/>
  <c r="M217" i="12" s="1"/>
  <c r="I217" i="12"/>
  <c r="K217" i="12"/>
  <c r="O217" i="12"/>
  <c r="Q217" i="12"/>
  <c r="U217" i="12"/>
  <c r="F220" i="12"/>
  <c r="G220" i="12"/>
  <c r="M220" i="12" s="1"/>
  <c r="I220" i="12"/>
  <c r="K220" i="12"/>
  <c r="O220" i="12"/>
  <c r="Q220" i="12"/>
  <c r="U220" i="12"/>
  <c r="F223" i="12"/>
  <c r="G223" i="12" s="1"/>
  <c r="M223" i="12" s="1"/>
  <c r="I223" i="12"/>
  <c r="K223" i="12"/>
  <c r="O223" i="12"/>
  <c r="Q223" i="12"/>
  <c r="U223" i="12"/>
  <c r="F226" i="12"/>
  <c r="G226" i="12" s="1"/>
  <c r="M226" i="12" s="1"/>
  <c r="I226" i="12"/>
  <c r="K226" i="12"/>
  <c r="O226" i="12"/>
  <c r="Q226" i="12"/>
  <c r="U226" i="12"/>
  <c r="F244" i="12"/>
  <c r="G244" i="12"/>
  <c r="M244" i="12" s="1"/>
  <c r="I244" i="12"/>
  <c r="K244" i="12"/>
  <c r="O244" i="12"/>
  <c r="Q244" i="12"/>
  <c r="U244" i="12"/>
  <c r="F246" i="12"/>
  <c r="G246" i="12" s="1"/>
  <c r="I246" i="12"/>
  <c r="I245" i="12" s="1"/>
  <c r="K246" i="12"/>
  <c r="K245" i="12" s="1"/>
  <c r="O246" i="12"/>
  <c r="O245" i="12" s="1"/>
  <c r="Q246" i="12"/>
  <c r="Q245" i="12" s="1"/>
  <c r="U246" i="12"/>
  <c r="U245" i="12" s="1"/>
  <c r="F251" i="12"/>
  <c r="G251" i="12" s="1"/>
  <c r="M251" i="12" s="1"/>
  <c r="I251" i="12"/>
  <c r="I250" i="12" s="1"/>
  <c r="K251" i="12"/>
  <c r="O251" i="12"/>
  <c r="Q251" i="12"/>
  <c r="U251" i="12"/>
  <c r="U250" i="12" s="1"/>
  <c r="F252" i="12"/>
  <c r="G252" i="12" s="1"/>
  <c r="M252" i="12" s="1"/>
  <c r="I252" i="12"/>
  <c r="K252" i="12"/>
  <c r="K250" i="12" s="1"/>
  <c r="O252" i="12"/>
  <c r="Q252" i="12"/>
  <c r="Q250" i="12" s="1"/>
  <c r="U252" i="12"/>
  <c r="F254" i="12"/>
  <c r="G254" i="12"/>
  <c r="M254" i="12" s="1"/>
  <c r="I254" i="12"/>
  <c r="K254" i="12"/>
  <c r="O254" i="12"/>
  <c r="Q254" i="12"/>
  <c r="U254" i="12"/>
  <c r="F259" i="12"/>
  <c r="G259" i="12" s="1"/>
  <c r="M259" i="12" s="1"/>
  <c r="I259" i="12"/>
  <c r="K259" i="12"/>
  <c r="O259" i="12"/>
  <c r="Q259" i="12"/>
  <c r="U259" i="12"/>
  <c r="F263" i="12"/>
  <c r="G263" i="12" s="1"/>
  <c r="M263" i="12" s="1"/>
  <c r="I263" i="12"/>
  <c r="K263" i="12"/>
  <c r="O263" i="12"/>
  <c r="Q263" i="12"/>
  <c r="U263" i="12"/>
  <c r="F265" i="12"/>
  <c r="G265" i="12" s="1"/>
  <c r="M265" i="12" s="1"/>
  <c r="I265" i="12"/>
  <c r="K265" i="12"/>
  <c r="O265" i="12"/>
  <c r="Q265" i="12"/>
  <c r="U265" i="12"/>
  <c r="F276" i="12"/>
  <c r="G276" i="12" s="1"/>
  <c r="M276" i="12" s="1"/>
  <c r="I276" i="12"/>
  <c r="K276" i="12"/>
  <c r="O276" i="12"/>
  <c r="Q276" i="12"/>
  <c r="U276" i="12"/>
  <c r="F279" i="12"/>
  <c r="G279" i="12"/>
  <c r="M279" i="12" s="1"/>
  <c r="I279" i="12"/>
  <c r="K279" i="12"/>
  <c r="O279" i="12"/>
  <c r="Q279" i="12"/>
  <c r="U279" i="12"/>
  <c r="F283" i="12"/>
  <c r="G283" i="12" s="1"/>
  <c r="M283" i="12" s="1"/>
  <c r="I283" i="12"/>
  <c r="K283" i="12"/>
  <c r="O283" i="12"/>
  <c r="Q283" i="12"/>
  <c r="U283" i="12"/>
  <c r="F286" i="12"/>
  <c r="G286" i="12" s="1"/>
  <c r="M286" i="12" s="1"/>
  <c r="I286" i="12"/>
  <c r="K286" i="12"/>
  <c r="O286" i="12"/>
  <c r="Q286" i="12"/>
  <c r="U286" i="12"/>
  <c r="F289" i="12"/>
  <c r="G289" i="12"/>
  <c r="M289" i="12" s="1"/>
  <c r="I289" i="12"/>
  <c r="K289" i="12"/>
  <c r="O289" i="12"/>
  <c r="Q289" i="12"/>
  <c r="U289" i="12"/>
  <c r="F291" i="12"/>
  <c r="G291" i="12" s="1"/>
  <c r="M291" i="12" s="1"/>
  <c r="I291" i="12"/>
  <c r="K291" i="12"/>
  <c r="O291" i="12"/>
  <c r="Q291" i="12"/>
  <c r="U291" i="12"/>
  <c r="F295" i="12"/>
  <c r="G295" i="12" s="1"/>
  <c r="I295" i="12"/>
  <c r="K295" i="12"/>
  <c r="O295" i="12"/>
  <c r="Q295" i="12"/>
  <c r="U295" i="12"/>
  <c r="F299" i="12"/>
  <c r="G299" i="12" s="1"/>
  <c r="M299" i="12" s="1"/>
  <c r="I299" i="12"/>
  <c r="K299" i="12"/>
  <c r="O299" i="12"/>
  <c r="Q299" i="12"/>
  <c r="U299" i="12"/>
  <c r="F304" i="12"/>
  <c r="G304" i="12" s="1"/>
  <c r="M304" i="12" s="1"/>
  <c r="I304" i="12"/>
  <c r="K304" i="12"/>
  <c r="O304" i="12"/>
  <c r="Q304" i="12"/>
  <c r="U304" i="12"/>
  <c r="F309" i="12"/>
  <c r="G309" i="12"/>
  <c r="M309" i="12" s="1"/>
  <c r="I309" i="12"/>
  <c r="K309" i="12"/>
  <c r="O309" i="12"/>
  <c r="Q309" i="12"/>
  <c r="U309" i="12"/>
  <c r="F310" i="12"/>
  <c r="G310" i="12"/>
  <c r="M310" i="12" s="1"/>
  <c r="I310" i="12"/>
  <c r="K310" i="12"/>
  <c r="O310" i="12"/>
  <c r="Q310" i="12"/>
  <c r="U310" i="12"/>
  <c r="F317" i="12"/>
  <c r="G317" i="12" s="1"/>
  <c r="M317" i="12" s="1"/>
  <c r="I317" i="12"/>
  <c r="K317" i="12"/>
  <c r="O317" i="12"/>
  <c r="Q317" i="12"/>
  <c r="U317" i="12"/>
  <c r="F319" i="12"/>
  <c r="G319" i="12" s="1"/>
  <c r="I319" i="12"/>
  <c r="K319" i="12"/>
  <c r="O319" i="12"/>
  <c r="Q319" i="12"/>
  <c r="U319" i="12"/>
  <c r="F323" i="12"/>
  <c r="G323" i="12"/>
  <c r="M323" i="12" s="1"/>
  <c r="I323" i="12"/>
  <c r="K323" i="12"/>
  <c r="O323" i="12"/>
  <c r="Q323" i="12"/>
  <c r="U323" i="12"/>
  <c r="F327" i="12"/>
  <c r="G327" i="12" s="1"/>
  <c r="M327" i="12" s="1"/>
  <c r="I327" i="12"/>
  <c r="K327" i="12"/>
  <c r="O327" i="12"/>
  <c r="Q327" i="12"/>
  <c r="U327" i="12"/>
  <c r="F331" i="12"/>
  <c r="G331" i="12" s="1"/>
  <c r="M331" i="12" s="1"/>
  <c r="I331" i="12"/>
  <c r="K331" i="12"/>
  <c r="O331" i="12"/>
  <c r="Q331" i="12"/>
  <c r="U331" i="12"/>
  <c r="F336" i="12"/>
  <c r="G336" i="12"/>
  <c r="G335" i="12" s="1"/>
  <c r="I66" i="1" s="1"/>
  <c r="I336" i="12"/>
  <c r="I335" i="12" s="1"/>
  <c r="K336" i="12"/>
  <c r="M336" i="12"/>
  <c r="O336" i="12"/>
  <c r="O335" i="12" s="1"/>
  <c r="Q336" i="12"/>
  <c r="U336" i="12"/>
  <c r="F337" i="12"/>
  <c r="G337" i="12"/>
  <c r="I337" i="12"/>
  <c r="K337" i="12"/>
  <c r="M337" i="12"/>
  <c r="O337" i="12"/>
  <c r="Q337" i="12"/>
  <c r="U337" i="12"/>
  <c r="F338" i="12"/>
  <c r="G338" i="12"/>
  <c r="M338" i="12" s="1"/>
  <c r="I338" i="12"/>
  <c r="K338" i="12"/>
  <c r="O338" i="12"/>
  <c r="Q338" i="12"/>
  <c r="U338" i="12"/>
  <c r="F339" i="12"/>
  <c r="G339" i="12"/>
  <c r="I339" i="12"/>
  <c r="K339" i="12"/>
  <c r="M339" i="12"/>
  <c r="O339" i="12"/>
  <c r="Q339" i="12"/>
  <c r="U339" i="12"/>
  <c r="F340" i="12"/>
  <c r="G340" i="12"/>
  <c r="I340" i="12"/>
  <c r="K340" i="12"/>
  <c r="M340" i="12"/>
  <c r="O340" i="12"/>
  <c r="Q340" i="12"/>
  <c r="U340" i="12"/>
  <c r="F341" i="12"/>
  <c r="G341" i="12"/>
  <c r="M341" i="12" s="1"/>
  <c r="I341" i="12"/>
  <c r="K341" i="12"/>
  <c r="O341" i="12"/>
  <c r="Q341" i="12"/>
  <c r="U341" i="12"/>
  <c r="F343" i="12"/>
  <c r="G343" i="12"/>
  <c r="I343" i="12"/>
  <c r="K343" i="12"/>
  <c r="M343" i="12"/>
  <c r="O343" i="12"/>
  <c r="Q343" i="12"/>
  <c r="U343" i="12"/>
  <c r="F345" i="12"/>
  <c r="G345" i="12"/>
  <c r="I345" i="12"/>
  <c r="K345" i="12"/>
  <c r="M345" i="12"/>
  <c r="O345" i="12"/>
  <c r="Q345" i="12"/>
  <c r="U345" i="12"/>
  <c r="F346" i="12"/>
  <c r="G346" i="12"/>
  <c r="M346" i="12" s="1"/>
  <c r="I346" i="12"/>
  <c r="K346" i="12"/>
  <c r="O346" i="12"/>
  <c r="Q346" i="12"/>
  <c r="U346" i="12"/>
  <c r="F347" i="12"/>
  <c r="G347" i="12"/>
  <c r="I347" i="12"/>
  <c r="K347" i="12"/>
  <c r="M347" i="12"/>
  <c r="O347" i="12"/>
  <c r="Q347" i="12"/>
  <c r="U347" i="12"/>
  <c r="F348" i="12"/>
  <c r="G348" i="12"/>
  <c r="I348" i="12"/>
  <c r="K348" i="12"/>
  <c r="M348" i="12"/>
  <c r="O348" i="12"/>
  <c r="Q348" i="12"/>
  <c r="U348" i="12"/>
  <c r="F349" i="12"/>
  <c r="G349" i="12"/>
  <c r="M349" i="12" s="1"/>
  <c r="I349" i="12"/>
  <c r="K349" i="12"/>
  <c r="O349" i="12"/>
  <c r="Q349" i="12"/>
  <c r="U349" i="12"/>
  <c r="I350" i="12"/>
  <c r="O350" i="12"/>
  <c r="F351" i="12"/>
  <c r="G351" i="12" s="1"/>
  <c r="I351" i="12"/>
  <c r="K351" i="12"/>
  <c r="O351" i="12"/>
  <c r="Q351" i="12"/>
  <c r="Q350" i="12" s="1"/>
  <c r="U351" i="12"/>
  <c r="U350" i="12" s="1"/>
  <c r="F355" i="12"/>
  <c r="G355" i="12" s="1"/>
  <c r="M355" i="12" s="1"/>
  <c r="I355" i="12"/>
  <c r="K355" i="12"/>
  <c r="K350" i="12" s="1"/>
  <c r="O355" i="12"/>
  <c r="Q355" i="12"/>
  <c r="U355" i="12"/>
  <c r="F357" i="12"/>
  <c r="G357" i="12"/>
  <c r="M357" i="12" s="1"/>
  <c r="I357" i="12"/>
  <c r="K357" i="12"/>
  <c r="O357" i="12"/>
  <c r="Q357" i="12"/>
  <c r="U357" i="12"/>
  <c r="U356" i="12" s="1"/>
  <c r="F361" i="12"/>
  <c r="G361" i="12" s="1"/>
  <c r="M361" i="12" s="1"/>
  <c r="I361" i="12"/>
  <c r="K361" i="12"/>
  <c r="O361" i="12"/>
  <c r="Q361" i="12"/>
  <c r="U361" i="12"/>
  <c r="F362" i="12"/>
  <c r="G362" i="12" s="1"/>
  <c r="M362" i="12" s="1"/>
  <c r="I362" i="12"/>
  <c r="K362" i="12"/>
  <c r="O362" i="12"/>
  <c r="Q362" i="12"/>
  <c r="U362" i="12"/>
  <c r="F365" i="12"/>
  <c r="G365" i="12"/>
  <c r="M365" i="12" s="1"/>
  <c r="I365" i="12"/>
  <c r="K365" i="12"/>
  <c r="O365" i="12"/>
  <c r="Q365" i="12"/>
  <c r="U365" i="12"/>
  <c r="F368" i="12"/>
  <c r="G368" i="12" s="1"/>
  <c r="M368" i="12" s="1"/>
  <c r="I368" i="12"/>
  <c r="K368" i="12"/>
  <c r="O368" i="12"/>
  <c r="Q368" i="12"/>
  <c r="U368" i="12"/>
  <c r="F370" i="12"/>
  <c r="G370" i="12" s="1"/>
  <c r="G369" i="12" s="1"/>
  <c r="I69" i="1" s="1"/>
  <c r="I370" i="12"/>
  <c r="I369" i="12" s="1"/>
  <c r="K370" i="12"/>
  <c r="K369" i="12" s="1"/>
  <c r="O370" i="12"/>
  <c r="O369" i="12" s="1"/>
  <c r="Q370" i="12"/>
  <c r="Q369" i="12" s="1"/>
  <c r="U370" i="12"/>
  <c r="U369" i="12" s="1"/>
  <c r="F377" i="12"/>
  <c r="G377" i="12" s="1"/>
  <c r="I377" i="12"/>
  <c r="K377" i="12"/>
  <c r="O377" i="12"/>
  <c r="Q377" i="12"/>
  <c r="Q376" i="12" s="1"/>
  <c r="U377" i="12"/>
  <c r="U376" i="12" s="1"/>
  <c r="F384" i="12"/>
  <c r="G384" i="12" s="1"/>
  <c r="M384" i="12" s="1"/>
  <c r="I384" i="12"/>
  <c r="K384" i="12"/>
  <c r="O384" i="12"/>
  <c r="Q384" i="12"/>
  <c r="U384" i="12"/>
  <c r="F385" i="12"/>
  <c r="G385" i="12"/>
  <c r="M385" i="12" s="1"/>
  <c r="I385" i="12"/>
  <c r="K385" i="12"/>
  <c r="O385" i="12"/>
  <c r="Q385" i="12"/>
  <c r="U385" i="12"/>
  <c r="F388" i="12"/>
  <c r="G388" i="12" s="1"/>
  <c r="M388" i="12" s="1"/>
  <c r="I388" i="12"/>
  <c r="K388" i="12"/>
  <c r="O388" i="12"/>
  <c r="Q388" i="12"/>
  <c r="U388" i="12"/>
  <c r="F389" i="12"/>
  <c r="G389" i="12"/>
  <c r="M389" i="12" s="1"/>
  <c r="I389" i="12"/>
  <c r="K389" i="12"/>
  <c r="O389" i="12"/>
  <c r="Q389" i="12"/>
  <c r="U389" i="12"/>
  <c r="U390" i="12"/>
  <c r="F391" i="12"/>
  <c r="G391" i="12" s="1"/>
  <c r="M391" i="12" s="1"/>
  <c r="M390" i="12" s="1"/>
  <c r="I391" i="12"/>
  <c r="I390" i="12" s="1"/>
  <c r="K391" i="12"/>
  <c r="K390" i="12" s="1"/>
  <c r="O391" i="12"/>
  <c r="O390" i="12" s="1"/>
  <c r="Q391" i="12"/>
  <c r="Q390" i="12" s="1"/>
  <c r="U391" i="12"/>
  <c r="F395" i="12"/>
  <c r="G395" i="12"/>
  <c r="M395" i="12" s="1"/>
  <c r="M394" i="12" s="1"/>
  <c r="I395" i="12"/>
  <c r="I394" i="12" s="1"/>
  <c r="K395" i="12"/>
  <c r="K394" i="12" s="1"/>
  <c r="O395" i="12"/>
  <c r="O394" i="12" s="1"/>
  <c r="Q395" i="12"/>
  <c r="Q394" i="12" s="1"/>
  <c r="U395" i="12"/>
  <c r="U394" i="12" s="1"/>
  <c r="F398" i="12"/>
  <c r="G398" i="12" s="1"/>
  <c r="I398" i="12"/>
  <c r="K398" i="12"/>
  <c r="O398" i="12"/>
  <c r="Q398" i="12"/>
  <c r="U398" i="12"/>
  <c r="F402" i="12"/>
  <c r="G402" i="12" s="1"/>
  <c r="M402" i="12" s="1"/>
  <c r="I402" i="12"/>
  <c r="K402" i="12"/>
  <c r="O402" i="12"/>
  <c r="Q402" i="12"/>
  <c r="U402" i="12"/>
  <c r="F405" i="12"/>
  <c r="G405" i="12"/>
  <c r="M405" i="12" s="1"/>
  <c r="I405" i="12"/>
  <c r="K405" i="12"/>
  <c r="O405" i="12"/>
  <c r="Q405" i="12"/>
  <c r="U405" i="12"/>
  <c r="F406" i="12"/>
  <c r="G406" i="12"/>
  <c r="M406" i="12" s="1"/>
  <c r="I406" i="12"/>
  <c r="K406" i="12"/>
  <c r="O406" i="12"/>
  <c r="Q406" i="12"/>
  <c r="U406" i="12"/>
  <c r="F407" i="12"/>
  <c r="G407" i="12"/>
  <c r="M407" i="12" s="1"/>
  <c r="I407" i="12"/>
  <c r="K407" i="12"/>
  <c r="O407" i="12"/>
  <c r="Q407" i="12"/>
  <c r="U407" i="12"/>
  <c r="F409" i="12"/>
  <c r="G409" i="12" s="1"/>
  <c r="M409" i="12" s="1"/>
  <c r="I409" i="12"/>
  <c r="K409" i="12"/>
  <c r="O409" i="12"/>
  <c r="Q409" i="12"/>
  <c r="U409" i="12"/>
  <c r="F410" i="12"/>
  <c r="G410" i="12"/>
  <c r="M410" i="12" s="1"/>
  <c r="I410" i="12"/>
  <c r="K410" i="12"/>
  <c r="O410" i="12"/>
  <c r="Q410" i="12"/>
  <c r="U410" i="12"/>
  <c r="F411" i="12"/>
  <c r="G411" i="12" s="1"/>
  <c r="M411" i="12" s="1"/>
  <c r="I411" i="12"/>
  <c r="K411" i="12"/>
  <c r="O411" i="12"/>
  <c r="Q411" i="12"/>
  <c r="U411" i="12"/>
  <c r="F414" i="12"/>
  <c r="G414" i="12"/>
  <c r="M414" i="12" s="1"/>
  <c r="I414" i="12"/>
  <c r="K414" i="12"/>
  <c r="O414" i="12"/>
  <c r="Q414" i="12"/>
  <c r="U414" i="12"/>
  <c r="F417" i="12"/>
  <c r="G417" i="12" s="1"/>
  <c r="M417" i="12" s="1"/>
  <c r="I417" i="12"/>
  <c r="K417" i="12"/>
  <c r="O417" i="12"/>
  <c r="Q417" i="12"/>
  <c r="U417" i="12"/>
  <c r="F420" i="12"/>
  <c r="G420" i="12"/>
  <c r="M420" i="12" s="1"/>
  <c r="I420" i="12"/>
  <c r="K420" i="12"/>
  <c r="O420" i="12"/>
  <c r="Q420" i="12"/>
  <c r="U420" i="12"/>
  <c r="F423" i="12"/>
  <c r="G423" i="12"/>
  <c r="M423" i="12" s="1"/>
  <c r="I423" i="12"/>
  <c r="K423" i="12"/>
  <c r="O423" i="12"/>
  <c r="Q423" i="12"/>
  <c r="U423" i="12"/>
  <c r="F426" i="12"/>
  <c r="G426" i="12" s="1"/>
  <c r="M426" i="12" s="1"/>
  <c r="I426" i="12"/>
  <c r="K426" i="12"/>
  <c r="O426" i="12"/>
  <c r="Q426" i="12"/>
  <c r="U426" i="12"/>
  <c r="F430" i="12"/>
  <c r="G430" i="12" s="1"/>
  <c r="I430" i="12"/>
  <c r="I429" i="12" s="1"/>
  <c r="K430" i="12"/>
  <c r="K429" i="12" s="1"/>
  <c r="O430" i="12"/>
  <c r="Q430" i="12"/>
  <c r="U430" i="12"/>
  <c r="F431" i="12"/>
  <c r="G431" i="12" s="1"/>
  <c r="M431" i="12" s="1"/>
  <c r="I431" i="12"/>
  <c r="K431" i="12"/>
  <c r="O431" i="12"/>
  <c r="Q431" i="12"/>
  <c r="U431" i="12"/>
  <c r="F432" i="12"/>
  <c r="G432" i="12" s="1"/>
  <c r="M432" i="12" s="1"/>
  <c r="I432" i="12"/>
  <c r="K432" i="12"/>
  <c r="O432" i="12"/>
  <c r="Q432" i="12"/>
  <c r="U432" i="12"/>
  <c r="F433" i="12"/>
  <c r="G433" i="12" s="1"/>
  <c r="M433" i="12" s="1"/>
  <c r="I433" i="12"/>
  <c r="K433" i="12"/>
  <c r="O433" i="12"/>
  <c r="Q433" i="12"/>
  <c r="U433" i="12"/>
  <c r="F434" i="12"/>
  <c r="G434" i="12" s="1"/>
  <c r="M434" i="12" s="1"/>
  <c r="I434" i="12"/>
  <c r="K434" i="12"/>
  <c r="O434" i="12"/>
  <c r="Q434" i="12"/>
  <c r="U434" i="12"/>
  <c r="I20" i="1"/>
  <c r="I18" i="1"/>
  <c r="AZ46" i="1"/>
  <c r="AZ45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Q167" i="12" l="1"/>
  <c r="Q166" i="12" s="1"/>
  <c r="G167" i="12"/>
  <c r="M167" i="12" s="1"/>
  <c r="M166" i="12" s="1"/>
  <c r="K167" i="12"/>
  <c r="K166" i="12" s="1"/>
  <c r="M190" i="12"/>
  <c r="M176" i="12"/>
  <c r="G185" i="12"/>
  <c r="I59" i="1" s="1"/>
  <c r="M188" i="12"/>
  <c r="M185" i="12"/>
  <c r="G318" i="12"/>
  <c r="I65" i="1" s="1"/>
  <c r="G397" i="12"/>
  <c r="I73" i="1" s="1"/>
  <c r="M351" i="12"/>
  <c r="M350" i="12" s="1"/>
  <c r="G350" i="12"/>
  <c r="I67" i="1" s="1"/>
  <c r="G8" i="12"/>
  <c r="AD436" i="12"/>
  <c r="G39" i="1" s="1"/>
  <c r="G40" i="1" s="1"/>
  <c r="G25" i="1" s="1"/>
  <c r="G26" i="1" s="1"/>
  <c r="M9" i="12"/>
  <c r="M8" i="12" s="1"/>
  <c r="M430" i="12"/>
  <c r="M429" i="12" s="1"/>
  <c r="G429" i="12"/>
  <c r="I74" i="1" s="1"/>
  <c r="I19" i="1" s="1"/>
  <c r="M147" i="12"/>
  <c r="M146" i="12" s="1"/>
  <c r="G146" i="12"/>
  <c r="I57" i="1" s="1"/>
  <c r="M356" i="12"/>
  <c r="F40" i="1"/>
  <c r="G23" i="1" s="1"/>
  <c r="U290" i="12"/>
  <c r="Q253" i="12"/>
  <c r="O55" i="12"/>
  <c r="U397" i="12"/>
  <c r="I356" i="12"/>
  <c r="Q290" i="12"/>
  <c r="O253" i="12"/>
  <c r="K55" i="12"/>
  <c r="U429" i="12"/>
  <c r="Q429" i="12"/>
  <c r="Q397" i="12"/>
  <c r="U318" i="12"/>
  <c r="I290" i="12"/>
  <c r="O290" i="12"/>
  <c r="K253" i="12"/>
  <c r="I55" i="12"/>
  <c r="Q356" i="12"/>
  <c r="O429" i="12"/>
  <c r="O397" i="12"/>
  <c r="Q318" i="12"/>
  <c r="U253" i="12"/>
  <c r="U190" i="12"/>
  <c r="U185" i="12"/>
  <c r="M335" i="12"/>
  <c r="K397" i="12"/>
  <c r="G356" i="12"/>
  <c r="I68" i="1" s="1"/>
  <c r="O318" i="12"/>
  <c r="Q190" i="12"/>
  <c r="Q185" i="12"/>
  <c r="U146" i="12"/>
  <c r="Q55" i="12"/>
  <c r="I253" i="12"/>
  <c r="I397" i="12"/>
  <c r="G394" i="12"/>
  <c r="I72" i="1" s="1"/>
  <c r="O376" i="12"/>
  <c r="K318" i="12"/>
  <c r="O190" i="12"/>
  <c r="Q146" i="12"/>
  <c r="K356" i="12"/>
  <c r="M370" i="12"/>
  <c r="M369" i="12" s="1"/>
  <c r="U335" i="12"/>
  <c r="K290" i="12"/>
  <c r="I190" i="12"/>
  <c r="Q335" i="12"/>
  <c r="K190" i="12"/>
  <c r="K376" i="12"/>
  <c r="O356" i="12"/>
  <c r="K335" i="12"/>
  <c r="U55" i="12"/>
  <c r="G190" i="12"/>
  <c r="I60" i="1" s="1"/>
  <c r="I376" i="12"/>
  <c r="I318" i="12"/>
  <c r="M295" i="12"/>
  <c r="G290" i="12"/>
  <c r="I64" i="1" s="1"/>
  <c r="M377" i="12"/>
  <c r="M376" i="12" s="1"/>
  <c r="G376" i="12"/>
  <c r="I70" i="1" s="1"/>
  <c r="M145" i="12"/>
  <c r="M144" i="12" s="1"/>
  <c r="G144" i="12"/>
  <c r="I56" i="1" s="1"/>
  <c r="M319" i="12"/>
  <c r="M318" i="12" s="1"/>
  <c r="G390" i="12"/>
  <c r="I71" i="1" s="1"/>
  <c r="M290" i="12"/>
  <c r="G253" i="12"/>
  <c r="I63" i="1" s="1"/>
  <c r="I17" i="1" s="1"/>
  <c r="G250" i="12"/>
  <c r="I62" i="1" s="1"/>
  <c r="G55" i="12"/>
  <c r="I54" i="1" s="1"/>
  <c r="M250" i="12"/>
  <c r="M398" i="12"/>
  <c r="M397" i="12" s="1"/>
  <c r="O250" i="12"/>
  <c r="M253" i="12"/>
  <c r="M55" i="12"/>
  <c r="G245" i="12"/>
  <c r="I61" i="1" s="1"/>
  <c r="M246" i="12"/>
  <c r="M245" i="12" s="1"/>
  <c r="G134" i="12"/>
  <c r="I55" i="1" s="1"/>
  <c r="G51" i="12"/>
  <c r="I53" i="1" s="1"/>
  <c r="M52" i="12"/>
  <c r="M51" i="12" s="1"/>
  <c r="G166" i="12" l="1"/>
  <c r="I58" i="1" s="1"/>
  <c r="I52" i="1"/>
  <c r="H39" i="1"/>
  <c r="G28" i="1"/>
  <c r="G24" i="1"/>
  <c r="G29" i="1" s="1"/>
  <c r="G436" i="12" l="1"/>
  <c r="I39" i="1"/>
  <c r="I40" i="1" s="1"/>
  <c r="J39" i="1" s="1"/>
  <c r="J40" i="1" s="1"/>
  <c r="H40" i="1"/>
  <c r="I75" i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<sst xmlns="http://schemas.openxmlformats.org/spreadsheetml/2006/main" count="1302" uniqueCount="549">
  <si>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</si>
  <si>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</si>
  <si>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</si>
  <si>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</si>
  <si>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</si>
  <si>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</si>
  <si>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</si>
  <si>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</si>
  <si>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</si>
  <si>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</si>
  <si>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</si>
  <si>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</si>
  <si>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</si>
  <si>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</si>
  <si>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</si>
  <si>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</si>
  <si>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</si>
  <si>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</si>
  <si>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</si>
  <si>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</si>
  <si>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</si>
  <si>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</si>
  <si>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</si>
  <si>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</si>
  <si>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</si>
  <si>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</si>
  <si>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</si>
  <si>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</si>
  <si>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</si>
  <si>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</si>
  <si>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</si>
  <si>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</si>
  <si>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</si>
  <si>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</si>
  <si>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</si>
  <si>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</si>
  <si>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</si>
  <si>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</si>
  <si>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</si>
  <si>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</si>
  <si>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</si>
  <si>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</si>
  <si>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</si>
  <si>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Křetín 12, 679 62 Křetín</t>
  </si>
  <si>
    <t>Rozpočet:</t>
  </si>
  <si>
    <t>Misto</t>
  </si>
  <si>
    <t>SO.01-OBJEKT LÉČEBNY "půdní vestavba DL Křetín "stavební řešení</t>
  </si>
  <si>
    <t>Jihomoravské dětské léčebny, příspěvková organizace</t>
  </si>
  <si>
    <t>12</t>
  </si>
  <si>
    <t>Křetín</t>
  </si>
  <si>
    <t>67962</t>
  </si>
  <si>
    <t>00386766</t>
  </si>
  <si>
    <t>Rozpočet</t>
  </si>
  <si>
    <t>Celkem za stavbu</t>
  </si>
  <si>
    <t>CZK</t>
  </si>
  <si>
    <t xml:space="preserve">Popis rozpočtu:  - </t>
  </si>
  <si>
    <t>REVIZE 1</t>
  </si>
  <si>
    <t>-částečná úprava dispozice a skladby podlah</t>
  </si>
  <si>
    <t>-aktualizace cenové soustavy</t>
  </si>
  <si>
    <t>Rekapitulace dílů</t>
  </si>
  <si>
    <t>Typ dílu</t>
  </si>
  <si>
    <t>0</t>
  </si>
  <si>
    <t>Poznámky</t>
  </si>
  <si>
    <t>11</t>
  </si>
  <si>
    <t>Přípravné a přidružené práce</t>
  </si>
  <si>
    <t>399</t>
  </si>
  <si>
    <t>Sádrokartony</t>
  </si>
  <si>
    <t>4</t>
  </si>
  <si>
    <t>Vodorovné konstrukce (vč.přesunu hmot)</t>
  </si>
  <si>
    <t>43</t>
  </si>
  <si>
    <t>Schodiště (vč.přesunu hmot)</t>
  </si>
  <si>
    <t>61</t>
  </si>
  <si>
    <t>Upravy povrchů vnitřní (vč.přesunu hmot)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</si>
  <si>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</si>
  <si>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</si>
  <si>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</si>
  <si>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</si>
  <si>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</si>
  <si>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</si>
  <si>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99</t>
  </si>
  <si>
    <t>Staveništní přesun hmot</t>
  </si>
  <si>
    <t>994</t>
  </si>
  <si>
    <t>Požární ochrana</t>
  </si>
  <si>
    <t>713</t>
  </si>
  <si>
    <t>Izolace tepelné</t>
  </si>
  <si>
    <t>762</t>
  </si>
  <si>
    <t>Konstrukce tesařské</t>
  </si>
  <si>
    <t>767</t>
  </si>
  <si>
    <t>Konstrukce zámečnické (vč.přesunu hmot)</t>
  </si>
  <si>
    <t>770</t>
  </si>
  <si>
    <t>Výplně otvorů vnitřních (vč.přesunu hmot)</t>
  </si>
  <si>
    <t>770.B</t>
  </si>
  <si>
    <t>Výplně otvorů vnějších (vč.přesunu hmot)</t>
  </si>
  <si>
    <t>771</t>
  </si>
  <si>
    <t>Podlahy z dlaždic a obklady</t>
  </si>
  <si>
    <t>775</t>
  </si>
  <si>
    <t>Podlahy vlysové a parketové (vč. přesunu hmot)</t>
  </si>
  <si>
    <t>781</t>
  </si>
  <si>
    <t>Obklady keramické</t>
  </si>
  <si>
    <t>784</t>
  </si>
  <si>
    <t>Malby</t>
  </si>
  <si>
    <t>795</t>
  </si>
  <si>
    <t>Ostatní výrobky (vč.přesunu hmot)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</si>
  <si>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</si>
  <si>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</si>
  <si>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</si>
  <si>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</si>
  <si>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</si>
  <si>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</si>
  <si>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</si>
  <si>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</si>
  <si>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</si>
  <si>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</si>
  <si>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</si>
  <si>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</si>
  <si>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</si>
  <si>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</si>
  <si>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</si>
  <si>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</si>
  <si>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</si>
  <si>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</si>
  <si>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</si>
  <si>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</si>
  <si>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</si>
  <si>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</si>
  <si>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</si>
  <si>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</si>
  <si>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</si>
  <si>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</si>
  <si>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</si>
  <si>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</si>
  <si>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</si>
  <si>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</si>
  <si>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</si>
  <si>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-</t>
  </si>
  <si>
    <t>POL1_0</t>
  </si>
  <si>
    <t>Platí pro celou stavbu:</t>
  </si>
  <si>
    <t>VV</t>
  </si>
  <si>
    <t>a) veškeré položky na přípomoce,dopravu,montáž:</t>
  </si>
  <si>
    <t>zpevněné montážní plochy atd.zahrnout do:</t>
  </si>
  <si>
    <t>jednotkových cen:</t>
  </si>
  <si>
    <t>b) v rozsahu prací zhotovitele jsou rovněž jakékoliv:</t>
  </si>
  <si>
    <t>prvky,zařízení,práce a pomocné materiály:</t>
  </si>
  <si>
    <t>neuvedené v tomto soupisu výkonů, které jsou ale:</t>
  </si>
  <si>
    <t>nezbytně nutné k dokončení a provozování díla.:</t>
  </si>
  <si>
    <t>c) součástí dodávky jsou i náklady na geodetická:</t>
  </si>
  <si>
    <t>měření, jako například vytyčení konstrukcí, kontrolní:</t>
  </si>
  <si>
    <t>měření, zaměření skutečného stavu apod.:</t>
  </si>
  <si>
    <t>d) součástí dodávky jsou i náklady na případná:</t>
  </si>
  <si>
    <t>opatření související s ochranou stávajících sítí:</t>
  </si>
  <si>
    <t>komunikací či staveb.:</t>
  </si>
  <si>
    <t>e) součástí jednotkových cen jsou i vícenáklady:</t>
  </si>
  <si>
    <t>související s výstavbou v zimním období, průběžný:</t>
  </si>
  <si>
    <t>úklid staveniště a přilehlých komunikací, likvidací:</t>
  </si>
  <si>
    <t>odpadů, dočasná dopravní omezení apod.:</t>
  </si>
  <si>
    <t>f) nedílnou součástí výkazu výměr ( slepého:</t>
  </si>
  <si>
    <t>rozpočtu ) je projektová dokumentace.:</t>
  </si>
  <si>
    <t>Zpracovatel nabídky je povinen prověřit specifikace:</t>
  </si>
  <si>
    <t>a výměry uvedené ve výkazu výměr.:</t>
  </si>
  <si>
    <t>g) v případě zjištěných rozdílů má na tyto rozdíly:</t>
  </si>
  <si>
    <t>upozornit písemně prostřednictvím žádosti o:</t>
  </si>
  <si>
    <t>dodatečné informace.:</t>
  </si>
  <si>
    <t>h) součástí dodávky je kompletní dokladová část:</t>
  </si>
  <si>
    <t>díla nutná k získání kolaudačního souhlasu stavby.:</t>
  </si>
  <si>
    <t>i) veškeré práce budou fakturovány na základě:</t>
  </si>
  <si>
    <t>skutečně provedených prací dle odsouhlasených:</t>
  </si>
  <si>
    <t>zápisů ve stavebním deníku.:</t>
  </si>
  <si>
    <t>případné vícepráce ( méněpráce ) budou účtovány:</t>
  </si>
  <si>
    <t>v cenách kmenového rozpočtu.:</t>
  </si>
  <si>
    <t>j) výkaz výměr je sestaven dle dokumentace:</t>
  </si>
  <si>
    <t>ve stupni DSP datovanou 04/2022 a 02/2023.:</t>
  </si>
  <si>
    <t/>
  </si>
  <si>
    <t>VŠECHNY POLOŽKY V CENOVÉ ÚROVNI RTS/IQ/2023.:</t>
  </si>
  <si>
    <t>S VYJÍMKOU POLOŽEK VLASTNÍCH.:</t>
  </si>
  <si>
    <t>POLOŽKY VLASTNÍ VYTVOŘENY INDIVIDUÁLNÍ KALKULACÍ DLE:</t>
  </si>
  <si>
    <t>OBOROVÉHO KALKULAČNÍHO VZORCE S NASTAVENÍM REŽIÍ:</t>
  </si>
  <si>
    <t>A MÍRY ZISKU DLE RTS S INDIVIDUÁLNÍMI VSTUPY MATERIÁLŮ:</t>
  </si>
  <si>
    <t>A VÝKONŮ. KTERÉ NEOBSAHUJÍ KMENOVÉ POLOŽKY CENÍKU RTS.:</t>
  </si>
  <si>
    <t>11-01.R</t>
  </si>
  <si>
    <t>Zakrývání prostor dotčených výstavbou, ( manipulační plochy, dočasné předěly, apod. )</t>
  </si>
  <si>
    <t>sada</t>
  </si>
  <si>
    <t>ochrana proti mechanickému poškození a prachu:</t>
  </si>
  <si>
    <t>sada:1</t>
  </si>
  <si>
    <t>342016621R00</t>
  </si>
  <si>
    <t>Příčka SDK tl.255mm,2x ocel.kce,2x oplášť.,RB 12,5</t>
  </si>
  <si>
    <t>m2</t>
  </si>
  <si>
    <t>zdvojená příčka mezi kancelářemi m.č.02 a 03:</t>
  </si>
  <si>
    <t>3*3,25</t>
  </si>
  <si>
    <t>Mezisoučet</t>
  </si>
  <si>
    <t>342016121R00</t>
  </si>
  <si>
    <t>Příčka SDK tl.155mm,2x ocel.kce,2x oplášť.,RB 12,5</t>
  </si>
  <si>
    <t>skladba SW-1:</t>
  </si>
  <si>
    <t>nad schodišťovou stěnou za vstupem:</t>
  </si>
  <si>
    <t>2,4*3,33+6,5</t>
  </si>
  <si>
    <t>chodba, m.č.08:</t>
  </si>
  <si>
    <t>3,35*(12,76+6,85)</t>
  </si>
  <si>
    <t>odpočty otvorů:-(4*0,88*2,01)</t>
  </si>
  <si>
    <t>kancelář, m.č.06:</t>
  </si>
  <si>
    <t>15,9+3,24*2,54</t>
  </si>
  <si>
    <t>odpočty otvorů:-1*(0,88*2,01)</t>
  </si>
  <si>
    <t>půdní prostory:</t>
  </si>
  <si>
    <t>2,75*(5,65+4,7)</t>
  </si>
  <si>
    <t>342016123R00</t>
  </si>
  <si>
    <t>Příčka SDK tl.155mm,2x ocel.kce,2xoplášť.,RBI 12,5</t>
  </si>
  <si>
    <t>higienické jádro, m.č.04:</t>
  </si>
  <si>
    <t>2*10</t>
  </si>
  <si>
    <t>347015236R00</t>
  </si>
  <si>
    <t>Předstěna SDK, tl.125 mm, ocel.kce CW, 2x MAI 12,5 mm</t>
  </si>
  <si>
    <t>m.č.04:</t>
  </si>
  <si>
    <t>2,025*1,87</t>
  </si>
  <si>
    <t>342263310R00</t>
  </si>
  <si>
    <t>Úprava sádrokartonové příčky, pro osazení zařizovacího předmětu</t>
  </si>
  <si>
    <t>kus</t>
  </si>
  <si>
    <t>umývadlo, WC, výlevka:</t>
  </si>
  <si>
    <t>3</t>
  </si>
  <si>
    <t>342265132RT6</t>
  </si>
  <si>
    <t>Úprava podkroví sádrokarton. na ocel. rošt vodor., desky protipožární tl. 12,5 mm, bez izolace</t>
  </si>
  <si>
    <t>výměry odečteny kreslícím programem:</t>
  </si>
  <si>
    <t>chodba m.č.08:36,47</t>
  </si>
  <si>
    <t>TM m.č.09:3,79</t>
  </si>
  <si>
    <t>sklad m.č.07:3,43</t>
  </si>
  <si>
    <t>342265122RT6</t>
  </si>
  <si>
    <t>Úprava podkroví sádrokarton. na ocel. rošt, šikmá, desky protipožární tl. 12,5 mm, bez izolace</t>
  </si>
  <si>
    <t>zasedací místnost m.č.01:</t>
  </si>
  <si>
    <t>4,42*3,95</t>
  </si>
  <si>
    <t>odpočet:-2*(2,8*0,8)</t>
  </si>
  <si>
    <t>kanceláře m.č.02, 03:</t>
  </si>
  <si>
    <t>8,24*1,84</t>
  </si>
  <si>
    <t>8,24*3,55*1/2</t>
  </si>
  <si>
    <t>2*(3,73*3,89*1/2)</t>
  </si>
  <si>
    <t>2*0,7*1,2</t>
  </si>
  <si>
    <t>odpočet:-4*(2,8*0,8)</t>
  </si>
  <si>
    <t>-2*(1,4*0,8)</t>
  </si>
  <si>
    <t>WC a kancelář, m.č.04, 05:</t>
  </si>
  <si>
    <t>6,98*4,42</t>
  </si>
  <si>
    <t>-1*(1,4*0,8)</t>
  </si>
  <si>
    <t>3,36*3,5</t>
  </si>
  <si>
    <t>sklad, m.č.07:</t>
  </si>
  <si>
    <t>1,6*3,5</t>
  </si>
  <si>
    <t>odpočet:-1*(0,55*0,8)</t>
  </si>
  <si>
    <t>záklop krovu nad podhledem chodby (viz řez B):</t>
  </si>
  <si>
    <t>1,178*(8,5+8,65)</t>
  </si>
  <si>
    <t>2,47*4,8</t>
  </si>
  <si>
    <t>uzvřený meziprostor za kancelářemi:</t>
  </si>
  <si>
    <t>3,25*2,86</t>
  </si>
  <si>
    <t>416091071RTX</t>
  </si>
  <si>
    <t>Příplatek za opláštění ostění střešního okna, včetně dodávky materiálu</t>
  </si>
  <si>
    <t>342013122R00</t>
  </si>
  <si>
    <t>Příčka SDK tl.100 mm,ocel.kce,2x oplášť.,RF 12,5mm</t>
  </si>
  <si>
    <t>v místě dveří z chodby do půdního prostoru:</t>
  </si>
  <si>
    <t>1,08*2-0,8*2</t>
  </si>
  <si>
    <t>1,25*2-0,8*2</t>
  </si>
  <si>
    <t>411324010RAA</t>
  </si>
  <si>
    <t>Vyztužení trámového stropu spřaženou ŽB deskou, bez odstranění stávajícího záklopu</t>
  </si>
  <si>
    <t>POL2_0</t>
  </si>
  <si>
    <t>OBSAHUJE::</t>
  </si>
  <si>
    <t>- vysekání rýhy pro uložení desky na stěny:</t>
  </si>
  <si>
    <t>- položení polyetylenové folie:</t>
  </si>
  <si>
    <t>- vyvrtání otvorů a zatlučení hřebíků:</t>
  </si>
  <si>
    <t>- montáž výztužné sítě, betonáž desky:</t>
  </si>
  <si>
    <t>- zachování stávajících stropních trámů a podhledu:</t>
  </si>
  <si>
    <t>výměra skladby výkr.č.D.1.1.b_01:150,83</t>
  </si>
  <si>
    <t>43-01.R</t>
  </si>
  <si>
    <t>D+M úprava vyrovnávacího schodišťového ramene, vč.podesty, vyrovnání stupňů na stejnou výšku</t>
  </si>
  <si>
    <t>216904212R00</t>
  </si>
  <si>
    <t>Očištění stlačeným vzduchem zdiva, příprava podkladu</t>
  </si>
  <si>
    <t>omítky zdiva půdního prostoru vestavby:</t>
  </si>
  <si>
    <t>chodba:22,7*3,7-(4*0,9*2)</t>
  </si>
  <si>
    <t>schodišťová chodba (od podesty na půdu):</t>
  </si>
  <si>
    <t>2*20,4+1,48*5,57-(0,9*2)</t>
  </si>
  <si>
    <t>podezdívky:</t>
  </si>
  <si>
    <t>(5,6+20,3)*1,45</t>
  </si>
  <si>
    <t>štít:16,2</t>
  </si>
  <si>
    <t>vnitřní příčky v šikmině:2*5,47</t>
  </si>
  <si>
    <t>3*7,38</t>
  </si>
  <si>
    <t>pilíře:2*2*2,85</t>
  </si>
  <si>
    <t>612472101RAC</t>
  </si>
  <si>
    <t>Omítka stěn vnitřní ze SMS, třívrstvá, postřik, jádro, tl. 15 mm, štuk, lešení, přesun hm</t>
  </si>
  <si>
    <t>631591211RTX</t>
  </si>
  <si>
    <t xml:space="preserve">D+M násyp pod podlahy FERMACELL, rychletuhnoucí </t>
  </si>
  <si>
    <t>m3</t>
  </si>
  <si>
    <t>SF-1:93,25*0,066</t>
  </si>
  <si>
    <t>SF-2:42,03*0,241</t>
  </si>
  <si>
    <t>635111011R00</t>
  </si>
  <si>
    <t>Podlaha Fermacell 2E11,desky 10 +10 mm</t>
  </si>
  <si>
    <t>SF-1:93,25</t>
  </si>
  <si>
    <t>SF-2:42,03</t>
  </si>
  <si>
    <t>SF-3:7,20</t>
  </si>
  <si>
    <t>952901111R00</t>
  </si>
  <si>
    <t>Vyčištění budov o výšce podlaží do 4 m</t>
  </si>
  <si>
    <t>142,48+8,3+14</t>
  </si>
  <si>
    <t>95-01.R</t>
  </si>
  <si>
    <t>Zednické přípomoci profesím, drážky, prostupy, chráničky, zapravení, detaily</t>
  </si>
  <si>
    <t>95-02.R</t>
  </si>
  <si>
    <t>D+M dokončovací detaily, přechodové lišty, povrchová úprava schodu rozdílu podlah apod.</t>
  </si>
  <si>
    <t>962031116R00</t>
  </si>
  <si>
    <t>Bourání příček z cihel pálených plných tl. 140 mm</t>
  </si>
  <si>
    <t>5,45-1,6</t>
  </si>
  <si>
    <t>968061125R00</t>
  </si>
  <si>
    <t>Vyvěšení dřevěných dveřních křídel pl. do 2 m2</t>
  </si>
  <si>
    <t>968072455R00</t>
  </si>
  <si>
    <t>Vybourání kovových dveřních zárubní pl. do 2 m2</t>
  </si>
  <si>
    <t>1*2+0,9*2+1,25*2+0,8*2</t>
  </si>
  <si>
    <t>971100021RAC</t>
  </si>
  <si>
    <t>Vybourání otvorů ve zdivu cihelném, tloušťka 60 cm</t>
  </si>
  <si>
    <t>pi*0,6*0,6</t>
  </si>
  <si>
    <t>971035161R00</t>
  </si>
  <si>
    <t>Vybourání otvorů zeď cihel. 20x20cm, tl. 60 cm, MC</t>
  </si>
  <si>
    <t>967031132R00</t>
  </si>
  <si>
    <t>Přisekání rovných ostění cihelných na MVC</t>
  </si>
  <si>
    <t>2*pi*0,6*0,6</t>
  </si>
  <si>
    <t>4*0,6*2+2*0,3*2</t>
  </si>
  <si>
    <t>764311831RT2</t>
  </si>
  <si>
    <t>Demontáž krytiny, tabule 2 x 1 m, do 25 m2, do 45°, z Cu plechu</t>
  </si>
  <si>
    <t>výměry viz výkr.č.D.1.1.b_01:</t>
  </si>
  <si>
    <t>5,24+6,35+6,35+1,38+10,59+5,32</t>
  </si>
  <si>
    <t>762341811R00</t>
  </si>
  <si>
    <t>Demontáž bednění střech rovných z prken hrubých</t>
  </si>
  <si>
    <t>965082933RT1</t>
  </si>
  <si>
    <t>Odstranění násypu tl. do 20 cm, plocha nad 2 m2, tl. násypu 10 - 15 cm, plocha nad 2 m2</t>
  </si>
  <si>
    <t>výměra skladby výkr.č.D.1.1.b_01:</t>
  </si>
  <si>
    <t>150,83*0,13</t>
  </si>
  <si>
    <t>713191100RT9</t>
  </si>
  <si>
    <t>Odstranění parotěsné fólie</t>
  </si>
  <si>
    <t>150,83</t>
  </si>
  <si>
    <t>762521812R00</t>
  </si>
  <si>
    <t>Demontáž podlah z desek, celkem tl. do 50 mm</t>
  </si>
  <si>
    <t>713100828R00</t>
  </si>
  <si>
    <t xml:space="preserve">Odstranění tepelné izolace podlah, desky z minerální plsti </t>
  </si>
  <si>
    <t>762331954R00</t>
  </si>
  <si>
    <t>Vyřezání části střešní vazby nad 450 cm2,nad 8 m</t>
  </si>
  <si>
    <t>m</t>
  </si>
  <si>
    <t>kalkulováno bez výkresu, bude účtováno dle skutečnosti:</t>
  </si>
  <si>
    <t>nárožní vazný trám:12,8</t>
  </si>
  <si>
    <t>762331932R00</t>
  </si>
  <si>
    <t>Vyřezání části střešní vazby do 288 cm2,do dl.5 m</t>
  </si>
  <si>
    <t>vzpěry:3*4</t>
  </si>
  <si>
    <t>978013191R00</t>
  </si>
  <si>
    <t>Otlučení omítek vnitřních stěn v rozsahu do 100 %</t>
  </si>
  <si>
    <t>978023411R00</t>
  </si>
  <si>
    <t>Vysekání a úprava spár zdiva cihelného</t>
  </si>
  <si>
    <t>999281108R00</t>
  </si>
  <si>
    <t>Přesun hmot pro opravy a údržbu do výšky 12 m</t>
  </si>
  <si>
    <t>t</t>
  </si>
  <si>
    <t>generováno rozpočtářským programem:</t>
  </si>
  <si>
    <t>oddíl 399:10,90</t>
  </si>
  <si>
    <t>oddíl 63:9,94</t>
  </si>
  <si>
    <t>994-01.R</t>
  </si>
  <si>
    <t>D+M přenosný hasicí přístroj, s hasebnou účinností dle PBŘS</t>
  </si>
  <si>
    <t>ks</t>
  </si>
  <si>
    <t>994-02.R</t>
  </si>
  <si>
    <t>D+M výstražné a bezpečnostní tabulky, dle PBŘS</t>
  </si>
  <si>
    <t>713121111RT1</t>
  </si>
  <si>
    <t>Izolace tepelná podlah na sucho, jednovrstvá, materiál ve specifikaci</t>
  </si>
  <si>
    <t>skladba SF-1:93,25</t>
  </si>
  <si>
    <t>skladba SF-2:42,03</t>
  </si>
  <si>
    <t>skladba SF-3:7,2</t>
  </si>
  <si>
    <t>28375768.AR</t>
  </si>
  <si>
    <t>Deska izolační polystyrén samozhášivý EPS 150</t>
  </si>
  <si>
    <t>POL3_0</t>
  </si>
  <si>
    <t>čistá míra, ztratné dle schopností zhotovitele:</t>
  </si>
  <si>
    <t>SF-1 - 3:</t>
  </si>
  <si>
    <t>142,48*0,05</t>
  </si>
  <si>
    <t>713121118RU1</t>
  </si>
  <si>
    <t>Montáž dilatačního pásku podél stěn, včetně dodávky</t>
  </si>
  <si>
    <t>64+18+18+45,3+14,5</t>
  </si>
  <si>
    <t>713111130RT1</t>
  </si>
  <si>
    <t>Izolace tepelné stropů spodem, vložená mezi krokve, 1 vrstva - materiál ve specifikaci</t>
  </si>
  <si>
    <t>kalkulováno nad novou dispozicí, skladba SR-1:</t>
  </si>
  <si>
    <t>bude účtováno dle skutečného provedení:</t>
  </si>
  <si>
    <t>6,26*4,3+2*(3,79*3,88*1/2)+2,48*7,77</t>
  </si>
  <si>
    <t>8,16*1,89+2*(4,08*3,52*1/2)</t>
  </si>
  <si>
    <t>6,26*4,9+(6,26*5,64*1/2)+(6,04*6,09*1/2)</t>
  </si>
  <si>
    <t>6,04*1,75+1,76*2,77</t>
  </si>
  <si>
    <t>odpočet střešních oken:-(27*0,8*1,4+0,8*0,55)</t>
  </si>
  <si>
    <t>63151389R</t>
  </si>
  <si>
    <t>Deska izolační ISOVER MULTIMAX 30  tl. 150 mm</t>
  </si>
  <si>
    <t>čistá míra,ztratné dle schopností zhotovitele:</t>
  </si>
  <si>
    <t>skladba SR-1:142,161</t>
  </si>
  <si>
    <t>713111122RT1</t>
  </si>
  <si>
    <t>Izolace tepelné krovů spodem, 1 vrstva - materiál ve specifikaci</t>
  </si>
  <si>
    <t>kalkulováno nad novou dispozicí:</t>
  </si>
  <si>
    <t>28376501R</t>
  </si>
  <si>
    <t>Deska izolační PIR Alu pro střechy tl. 100 x 1240 x 2400 mm</t>
  </si>
  <si>
    <t>713111211RO6</t>
  </si>
  <si>
    <t>Montáž parozábrany, krovů spodem s přelepením spojů, DEKFOL N AL 170 speciál</t>
  </si>
  <si>
    <t>998713202R00</t>
  </si>
  <si>
    <t>Přesun hmot pro izolace tepelné, výšky do 12 m</t>
  </si>
  <si>
    <t>762340110RAB</t>
  </si>
  <si>
    <t>Bednění střech z prken na sraz, impregnace, prkna tloušťky 24 mm, včetně dodávky</t>
  </si>
  <si>
    <t>oprava a úprava bednění kolem nových střeš oken:</t>
  </si>
  <si>
    <t>kalkulováno odhadem 1,5m2 na 1ks okna:</t>
  </si>
  <si>
    <t>27*1,5</t>
  </si>
  <si>
    <t>762343101R00</t>
  </si>
  <si>
    <t>Montáž roštu pro tepelnou izolaci</t>
  </si>
  <si>
    <t>kalkulováno 2bm na 1m2, bude účtováno dle skutečnosti:</t>
  </si>
  <si>
    <t>plocha viz TI podhledu:</t>
  </si>
  <si>
    <t>skladba SR1:2*142,161</t>
  </si>
  <si>
    <t>60515801R</t>
  </si>
  <si>
    <t>Hranol konstrukční masivní KVH NSi 40x60 mm l=5 m, NSi - nepohledový, SM, kvalita S10, vlhkost 15%</t>
  </si>
  <si>
    <t>plocha viz TI podhledu, ztratné na prořez kalkulované 20%:</t>
  </si>
  <si>
    <t>skladba SR1:</t>
  </si>
  <si>
    <t>1,2*2*142,161*(0,04*0,06)</t>
  </si>
  <si>
    <t>783782205R00</t>
  </si>
  <si>
    <t>Nátěr tesařských konstrukcí Bochemitem QB 2x</t>
  </si>
  <si>
    <t>nátěr pohledových částí podkroví před zaklopením:</t>
  </si>
  <si>
    <t>(bude účtováno dle skutečného provedení):</t>
  </si>
  <si>
    <t>odhad krokve:125</t>
  </si>
  <si>
    <t>odhad bednění:155</t>
  </si>
  <si>
    <t>762-01.R</t>
  </si>
  <si>
    <t>D+M tesařské úpravy v místě nových střeš.oken, drobné výměny, příložky, přitesání apod.</t>
  </si>
  <si>
    <t>762211240RTX</t>
  </si>
  <si>
    <t>D+M hranol vyrovnávacího schodu podlah, vč.kotvení, povrchové úpravy-kpl.</t>
  </si>
  <si>
    <t>m.č.02:1,6</t>
  </si>
  <si>
    <t>m.č.03:1,65</t>
  </si>
  <si>
    <t>m.č.08:1,2</t>
  </si>
  <si>
    <t>998762202R00</t>
  </si>
  <si>
    <t>Přesun hmot pro tesařské konstrukce, výšky do 12 m</t>
  </si>
  <si>
    <t>767-01.R</t>
  </si>
  <si>
    <t>D+M ocel.sloupky 2x160x180, viz statika, vč. kotvení, svarů, povrch.úpravy-kpl.</t>
  </si>
  <si>
    <t>kg</t>
  </si>
  <si>
    <t>do jednotkové ceny nutno započíst příplatek za ztíženou montáž:</t>
  </si>
  <si>
    <t>kalkulováno bez výpisu, bude účtováno dle skutečnosti:</t>
  </si>
  <si>
    <t>181</t>
  </si>
  <si>
    <t>767-02.R</t>
  </si>
  <si>
    <t>D+M průběžná vaznice 2xU160, viz statika, vč. kotvení, svarů, povrch.úpravy-kpl.</t>
  </si>
  <si>
    <t>846</t>
  </si>
  <si>
    <t>767-03.R</t>
  </si>
  <si>
    <t>D+M stropní průvlak 2xU220, viz statika, vč. kotvení, svarů, povrch.úpravy-kpl.</t>
  </si>
  <si>
    <t>488</t>
  </si>
  <si>
    <t>767-04.R</t>
  </si>
  <si>
    <t>D+M stropní průvlak 2xU200, viz statika, vč. kotvení, svarů, povrch.úpravy-kpl.</t>
  </si>
  <si>
    <t>480,7</t>
  </si>
  <si>
    <t>D01-L</t>
  </si>
  <si>
    <t>D+M dveře prosklené, 1kř. otevíravé, odolnost PBŘS, vč.zárubně,kování,kliky -kpl.výrobek dle výpisu PD</t>
  </si>
  <si>
    <t>D02-P</t>
  </si>
  <si>
    <t>D+M dveře plné, 1kř. otevíravé, odolnost PBŘS, vč.zárubně,kování,kliky -kpl.výrobek dle výpisu PD</t>
  </si>
  <si>
    <t>D03-L</t>
  </si>
  <si>
    <t>D+M dveře prosklené, 1kř. otevíravé, vč.zárubně,kování,kliky -kpl.výrobek dle výpisu PD</t>
  </si>
  <si>
    <t>D03-P</t>
  </si>
  <si>
    <t>D04-L</t>
  </si>
  <si>
    <t>D05-L</t>
  </si>
  <si>
    <t>D+M dveře plné, 1kř. otevíravé, vč.zárubně,kování,kliky -kpl.výrobek dle výpisu PD</t>
  </si>
  <si>
    <t>výrobek součástí sanitární příčky:0</t>
  </si>
  <si>
    <t>D05-P</t>
  </si>
  <si>
    <t>D06-P</t>
  </si>
  <si>
    <t>D07-P</t>
  </si>
  <si>
    <t>D+M dveře plné, 1kř. otevíravé, větrací mřížka, vč.zárubně,kování,kliky -kpl.výrobek dle výpisu PD</t>
  </si>
  <si>
    <t>O1a</t>
  </si>
  <si>
    <t>D+M dřevěné okno kruhové,zaskl.izo 3-sklem, kpl.výrobek dle výpisu PD</t>
  </si>
  <si>
    <t>O1b</t>
  </si>
  <si>
    <t>D+M hliníkové okno FIX s odolností dle PBŘS, kpl.výrobek dle výpisu PD</t>
  </si>
  <si>
    <t>SW1</t>
  </si>
  <si>
    <t>D+M bezrámová skleněná příčka, kpl.výrobek dle výpisu PD</t>
  </si>
  <si>
    <t>STO01</t>
  </si>
  <si>
    <t>D+M střešní okno ŠxV 780x1400 mm, vč. zateplovací sady a lemování-komplet výrobek</t>
  </si>
  <si>
    <t>do jednotkové ceny nutno započíst zapravení a napojení:</t>
  </si>
  <si>
    <t>střešní krytiny, napojení lemování dle technologického předpisu výrobce!:</t>
  </si>
  <si>
    <t>ks:27</t>
  </si>
  <si>
    <t>STO02</t>
  </si>
  <si>
    <t>D+M střešní okno ŠxV 780x550 mm, vč. zateplovací sady a lemování-komplet výrobek</t>
  </si>
  <si>
    <t>771101210R00</t>
  </si>
  <si>
    <t>Penetrace podkladu pod dlažby</t>
  </si>
  <si>
    <t>7,24</t>
  </si>
  <si>
    <t>771575111R00</t>
  </si>
  <si>
    <t>Montáž podlah keram.,hladké, tmel, vč. dodávky tmele a spárovací hmoty</t>
  </si>
  <si>
    <t>771445014R00</t>
  </si>
  <si>
    <t>Obklad soklíků hutných, rovných,tmel, vč. dodávky tmele a spárovací hmoty</t>
  </si>
  <si>
    <t>3+0,74</t>
  </si>
  <si>
    <t>771-01.R</t>
  </si>
  <si>
    <t>Dlažba dle výběru investora</t>
  </si>
  <si>
    <t>ztratné na spárořez kalkulované 20%:</t>
  </si>
  <si>
    <t>1,2*(7,24+3,7*0,05)</t>
  </si>
  <si>
    <t>998771201R00</t>
  </si>
  <si>
    <t>Přesun hmot pro podlahy z dlaždic, výšky do 6 m</t>
  </si>
  <si>
    <t>775540040RA0</t>
  </si>
  <si>
    <t>Podlaha lamelová, nášlap vinyl, soklík, podložka (bez vyrovnávací stěrky), kpl. dodávka</t>
  </si>
  <si>
    <t>781101210R00</t>
  </si>
  <si>
    <t>Penetrace podkladu pod obklady</t>
  </si>
  <si>
    <t>m.č.08 (za linkou):</t>
  </si>
  <si>
    <t>6*0,7</t>
  </si>
  <si>
    <t>7,25*2,1</t>
  </si>
  <si>
    <t>781415015R00</t>
  </si>
  <si>
    <t>Montáž obkladů stěn, porovin.,tmel, vč. dodávky tmele a spárovací hmoty</t>
  </si>
  <si>
    <t>781-01.R</t>
  </si>
  <si>
    <t>Obklad dle výběru investora</t>
  </si>
  <si>
    <t>1,2*19,425</t>
  </si>
  <si>
    <t>781-02.R</t>
  </si>
  <si>
    <t>D+M detaily k obkladům, lišty, silikony, atd.</t>
  </si>
  <si>
    <t>998781201R00</t>
  </si>
  <si>
    <t>Přesun hmot pro obklady keramické, výšky do 6 m</t>
  </si>
  <si>
    <t>784450061RA0</t>
  </si>
  <si>
    <t>Malba ze směsi, penetrace 1x,bílá 2x</t>
  </si>
  <si>
    <t>výměra odečtena kreslícím programem:</t>
  </si>
  <si>
    <t>679</t>
  </si>
  <si>
    <t>795-01.R</t>
  </si>
  <si>
    <t>D+M sanitární příčka s dveřmi včetně, kotvení, stěny, dveře, kování, kliky, štítku - kpl</t>
  </si>
  <si>
    <t>3,2*2,1</t>
  </si>
  <si>
    <t>979011311RT1</t>
  </si>
  <si>
    <t>Svislá doprava suti a vybouraných hmot shozem, s naložením do shozu, se spadem do kontejneru</t>
  </si>
  <si>
    <t>výměra pro cihly, omítky, násypy:43,694</t>
  </si>
  <si>
    <t>979011211R00</t>
  </si>
  <si>
    <t>Svislá doprava suti a vybour. hmot za 2.NP nošením</t>
  </si>
  <si>
    <t>výměra pro krytinu, desky, trámy, izolace, apod.:6,902</t>
  </si>
  <si>
    <t>979011219R00</t>
  </si>
  <si>
    <t>Přípl.k svislé dopr.suti za každé další NP nošením</t>
  </si>
  <si>
    <t>979082111R00</t>
  </si>
  <si>
    <t>Vnitrostaveništní doprava suti do 10 m</t>
  </si>
  <si>
    <t>979082121R00</t>
  </si>
  <si>
    <t>Příplatek k vnitrost. dopravě suti za dalších 5 m</t>
  </si>
  <si>
    <t>4*50,596</t>
  </si>
  <si>
    <t>979088212R00</t>
  </si>
  <si>
    <t>Nakládání suti na dopr.prostředky-zvlášt.zakl.obj.</t>
  </si>
  <si>
    <t>979081111R00</t>
  </si>
  <si>
    <t>Odvoz suti a vybour. hmot na skládku do 1 km</t>
  </si>
  <si>
    <t>979081121R00</t>
  </si>
  <si>
    <t>Příplatek k odvozu za každý další 1 km</t>
  </si>
  <si>
    <t>kalkulováno na nejbližší oficiální skládku do 10km:</t>
  </si>
  <si>
    <t>9*50,596</t>
  </si>
  <si>
    <t>979999997R00</t>
  </si>
  <si>
    <t>Poplatek za recyklaci směsi suti betonu, cihel, tašek a keram.výrobků (skup.170107)</t>
  </si>
  <si>
    <t>čistá stavební suť:43,694</t>
  </si>
  <si>
    <t>979990142R00</t>
  </si>
  <si>
    <t>Poplatek za uložení suti - minerální vata+omítka, skupina odpadu 170604</t>
  </si>
  <si>
    <t>podlahová izolace minerální:1,086</t>
  </si>
  <si>
    <t>979990161R00</t>
  </si>
  <si>
    <t>Poplatek za likvidaci (spalovna) - dřevo, skupina odpadu 170201</t>
  </si>
  <si>
    <t>bednění, podlahové desky, trámy:4,903</t>
  </si>
  <si>
    <t>979951141R00</t>
  </si>
  <si>
    <t>Výkup kovů - měď, staré kusy a plechy</t>
  </si>
  <si>
    <t>krytina:0,309</t>
  </si>
  <si>
    <t>979951112R00</t>
  </si>
  <si>
    <t>Výkup kovů - železný šrot tl. nad 4 mm</t>
  </si>
  <si>
    <t>zárubně:0,604</t>
  </si>
  <si>
    <t>VN-01</t>
  </si>
  <si>
    <t>Zařízení staveniště</t>
  </si>
  <si>
    <t>VN-02</t>
  </si>
  <si>
    <t>Mimostaveništní doprava</t>
  </si>
  <si>
    <t>VN-03</t>
  </si>
  <si>
    <t>Koordinační činnost zhotovitele</t>
  </si>
  <si>
    <t>VN-04</t>
  </si>
  <si>
    <t>Práce za provozu invetsora, ztížená dodávka</t>
  </si>
  <si>
    <t>VN-05</t>
  </si>
  <si>
    <t>Úklid stavby, likvidace směsných obalů a drobné stavební suti</t>
  </si>
  <si>
    <t>SUM</t>
  </si>
  <si>
    <t>Poznámky uchazeče k zadání</t>
  </si>
  <si>
    <t>POPUZIV</t>
  </si>
  <si>
    <t>END</t>
  </si>
  <si>
    <t>SF-3:7,20*0,232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</si>
</sst>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4" xfId="0" applyFont="1" applyBorder="1" applyAlignment="1">
      <alignment vertical="top" wrapText="1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9" fillId="0" borderId="33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9" fillId="0" borderId="33" xfId="0" quotePrefix="1" applyFont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7" t="s">
        <v>38</v>
      </c>
    </row>
    <row r="2" spans="1:7" ht="57.75" customHeight="1" x14ac:dyDescent="0.25">
      <c r="A2" s="189" t="s">
        <v>39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8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5" x14ac:dyDescent="0.25"/>
  <cols>
    <col min="1" max="1" width="8.453125" hidden="1" customWidth="1"/>
    <col min="2" max="2" width="9.08984375" customWidth="1"/>
    <col min="3" max="3" width="7.453125" customWidth="1"/>
    <col min="4" max="4" width="13.453125" customWidth="1"/>
    <col min="5" max="5" width="12.08984375" customWidth="1"/>
    <col min="6" max="6" width="11.453125" customWidth="1"/>
    <col min="7" max="9" width="12.6328125" customWidth="1"/>
    <col min="10" max="10" width="6.6328125" customWidth="1"/>
    <col min="11" max="11" width="4.36328125" customWidth="1"/>
    <col min="12" max="15" width="10.6328125" customWidth="1"/>
    <col min="52" max="52" width="92.453125" customWidth="1"/>
  </cols>
  <sheetData>
    <row r="1" spans="1:15" ht="33.75" customHeight="1" x14ac:dyDescent="0.25">
      <c r="A1" s="62" t="s">
        <v>36</v>
      </c>
      <c r="B1" s="218" t="s">
        <v>42</v>
      </c>
      <c r="C1" s="219"/>
      <c r="D1" s="219"/>
      <c r="E1" s="219"/>
      <c r="F1" s="219"/>
      <c r="G1" s="219"/>
      <c r="H1" s="219"/>
      <c r="I1" s="219"/>
      <c r="J1" s="220"/>
    </row>
    <row r="2" spans="1:15" ht="23.25" customHeight="1" x14ac:dyDescent="0.25">
      <c r="A2" s="3"/>
      <c r="B2" s="70" t="s">
        <v>40</v>
      </c>
      <c r="C2" s="71"/>
      <c r="D2" s="235" t="s">
        <v>46</v>
      </c>
      <c r="E2" s="236"/>
      <c r="F2" s="236"/>
      <c r="G2" s="236"/>
      <c r="H2" s="236"/>
      <c r="I2" s="236"/>
      <c r="J2" s="237"/>
      <c r="O2" s="1"/>
    </row>
    <row r="3" spans="1:15" ht="23.25" customHeight="1" x14ac:dyDescent="0.25">
      <c r="A3" s="3"/>
      <c r="B3" s="72" t="s">
        <v>45</v>
      </c>
      <c r="C3" s="73"/>
      <c r="D3" s="201" t="s">
        <v>43</v>
      </c>
      <c r="E3" s="202"/>
      <c r="F3" s="202"/>
      <c r="G3" s="202"/>
      <c r="H3" s="202"/>
      <c r="I3" s="202"/>
      <c r="J3" s="203"/>
    </row>
    <row r="4" spans="1:15" ht="23.25" hidden="1" customHeight="1" x14ac:dyDescent="0.3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5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5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5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230"/>
      <c r="E11" s="230"/>
      <c r="F11" s="230"/>
      <c r="G11" s="230"/>
      <c r="H11" s="24" t="s">
        <v>33</v>
      </c>
      <c r="I11" s="81"/>
      <c r="J11" s="9"/>
    </row>
    <row r="12" spans="1:15" ht="15.75" customHeight="1" x14ac:dyDescent="0.25">
      <c r="A12" s="3"/>
      <c r="B12" s="34"/>
      <c r="C12" s="22"/>
      <c r="D12" s="215"/>
      <c r="E12" s="215"/>
      <c r="F12" s="215"/>
      <c r="G12" s="215"/>
      <c r="H12" s="24" t="s">
        <v>34</v>
      </c>
      <c r="I12" s="81"/>
      <c r="J12" s="9"/>
    </row>
    <row r="13" spans="1:15" ht="15.75" customHeight="1" x14ac:dyDescent="0.25">
      <c r="A13" s="3"/>
      <c r="B13" s="35"/>
      <c r="C13" s="82"/>
      <c r="D13" s="216"/>
      <c r="E13" s="216"/>
      <c r="F13" s="216"/>
      <c r="G13" s="216"/>
      <c r="H13" s="25"/>
      <c r="I13" s="29"/>
      <c r="J13" s="42"/>
    </row>
    <row r="14" spans="1:15" ht="24" hidden="1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238"/>
      <c r="F15" s="238"/>
      <c r="G15" s="211"/>
      <c r="H15" s="211"/>
      <c r="I15" s="211" t="s">
        <v>28</v>
      </c>
      <c r="J15" s="212"/>
    </row>
    <row r="16" spans="1:15" ht="23.25" customHeight="1" x14ac:dyDescent="0.25">
      <c r="A16" s="129" t="s">
        <v>23</v>
      </c>
      <c r="B16" s="130" t="s">
        <v>23</v>
      </c>
      <c r="C16" s="47"/>
      <c r="D16" s="48"/>
      <c r="E16" s="213"/>
      <c r="F16" s="214"/>
      <c r="G16" s="213"/>
      <c r="H16" s="214"/>
      <c r="I16" s="213">
        <f>SUMIF(F52:F74,A16,I52:I74)+SUMIF(F52:F74,"PSU",I52:I74)</f>
        <v>0</v>
      </c>
      <c r="J16" s="227"/>
    </row>
    <row r="17" spans="1:10" ht="23.25" customHeight="1" x14ac:dyDescent="0.25">
      <c r="A17" s="129" t="s">
        <v>24</v>
      </c>
      <c r="B17" s="130" t="s">
        <v>24</v>
      </c>
      <c r="C17" s="47"/>
      <c r="D17" s="48"/>
      <c r="E17" s="213"/>
      <c r="F17" s="214"/>
      <c r="G17" s="213"/>
      <c r="H17" s="214"/>
      <c r="I17" s="213">
        <f>SUMIF(F52:F74,A17,I52:I74)</f>
        <v>0</v>
      </c>
      <c r="J17" s="227"/>
    </row>
    <row r="18" spans="1:10" ht="23.25" customHeight="1" x14ac:dyDescent="0.25">
      <c r="A18" s="129" t="s">
        <v>25</v>
      </c>
      <c r="B18" s="130" t="s">
        <v>25</v>
      </c>
      <c r="C18" s="47"/>
      <c r="D18" s="48"/>
      <c r="E18" s="213"/>
      <c r="F18" s="214"/>
      <c r="G18" s="213"/>
      <c r="H18" s="214"/>
      <c r="I18" s="213">
        <f>SUMIF(F52:F74,A18,I52:I74)</f>
        <v>0</v>
      </c>
      <c r="J18" s="227"/>
    </row>
    <row r="19" spans="1:10" ht="23.25" customHeight="1" x14ac:dyDescent="0.25">
      <c r="A19" s="129" t="s">
        <v>105</v>
      </c>
      <c r="B19" s="130" t="s">
        <v>26</v>
      </c>
      <c r="C19" s="47"/>
      <c r="D19" s="48"/>
      <c r="E19" s="213"/>
      <c r="F19" s="214"/>
      <c r="G19" s="213"/>
      <c r="H19" s="214"/>
      <c r="I19" s="213">
        <f>SUMIF(F52:F74,A19,I52:I74)</f>
        <v>0</v>
      </c>
      <c r="J19" s="227"/>
    </row>
    <row r="20" spans="1:10" ht="23.25" customHeight="1" x14ac:dyDescent="0.25">
      <c r="A20" s="129" t="s">
        <v>106</v>
      </c>
      <c r="B20" s="130" t="s">
        <v>27</v>
      </c>
      <c r="C20" s="47"/>
      <c r="D20" s="48"/>
      <c r="E20" s="213"/>
      <c r="F20" s="214"/>
      <c r="G20" s="213"/>
      <c r="H20" s="214"/>
      <c r="I20" s="213">
        <f>SUMIF(F52:F74,A20,I52:I74)</f>
        <v>0</v>
      </c>
      <c r="J20" s="227"/>
    </row>
    <row r="21" spans="1:10" ht="23.25" customHeight="1" x14ac:dyDescent="0.3">
      <c r="A21" s="3"/>
      <c r="B21" s="63" t="s">
        <v>28</v>
      </c>
      <c r="C21" s="64"/>
      <c r="D21" s="65"/>
      <c r="E21" s="228"/>
      <c r="F21" s="229"/>
      <c r="G21" s="228"/>
      <c r="H21" s="229"/>
      <c r="I21" s="228">
        <f>SUM(I16:J20)</f>
        <v>0</v>
      </c>
      <c r="J21" s="234"/>
    </row>
    <row r="22" spans="1:10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225">
        <f>ZakladDPHSniVypocet</f>
        <v>0</v>
      </c>
      <c r="H23" s="226"/>
      <c r="I23" s="226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32">
        <f>ZakladDPHSni*SazbaDPH1/100</f>
        <v>0</v>
      </c>
      <c r="H24" s="233"/>
      <c r="I24" s="233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25">
        <f>ZakladDPHZaklVypocet</f>
        <v>0</v>
      </c>
      <c r="H25" s="226"/>
      <c r="I25" s="226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21">
        <f>ZakladDPHZakl*SazbaDPH2/100</f>
        <v>0</v>
      </c>
      <c r="H26" s="222"/>
      <c r="I26" s="222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223">
        <f>0</f>
        <v>0</v>
      </c>
      <c r="H27" s="223"/>
      <c r="I27" s="223"/>
      <c r="J27" s="52" t="str">
        <f t="shared" si="0"/>
        <v>CZK</v>
      </c>
    </row>
    <row r="28" spans="1:10" ht="27.75" hidden="1" customHeight="1" thickBot="1" x14ac:dyDescent="0.3">
      <c r="A28" s="3"/>
      <c r="B28" s="101" t="s">
        <v>22</v>
      </c>
      <c r="C28" s="102"/>
      <c r="D28" s="102"/>
      <c r="E28" s="103"/>
      <c r="F28" s="104"/>
      <c r="G28" s="210">
        <f>ZakladDPHSniVypocet+ZakladDPHZaklVypocet</f>
        <v>0</v>
      </c>
      <c r="H28" s="210"/>
      <c r="I28" s="210"/>
      <c r="J28" s="105" t="str">
        <f t="shared" si="0"/>
        <v>CZK</v>
      </c>
    </row>
    <row r="29" spans="1:10" ht="27.75" customHeight="1" thickBot="1" x14ac:dyDescent="0.3">
      <c r="A29" s="3"/>
      <c r="B29" s="101" t="s">
        <v>35</v>
      </c>
      <c r="C29" s="106"/>
      <c r="D29" s="106"/>
      <c r="E29" s="106"/>
      <c r="F29" s="106"/>
      <c r="G29" s="224">
        <f>ZakladDPHSni+DPHSni+ZakladDPHZakl+DPHZakl+Zaokrouhleni</f>
        <v>0</v>
      </c>
      <c r="H29" s="224"/>
      <c r="I29" s="224"/>
      <c r="J29" s="107" t="s">
        <v>54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44979</v>
      </c>
      <c r="I32" s="32"/>
      <c r="J32" s="10"/>
    </row>
    <row r="33" spans="1:52" ht="47.25" customHeight="1" x14ac:dyDescent="0.25">
      <c r="A33" s="3"/>
      <c r="B33" s="3"/>
      <c r="J33" s="10"/>
    </row>
    <row r="34" spans="1:52" s="27" customFormat="1" ht="18.75" customHeight="1" x14ac:dyDescent="0.3">
      <c r="A34" s="26"/>
      <c r="B34" s="26"/>
      <c r="D34" s="217"/>
      <c r="E34" s="217"/>
      <c r="G34" s="217"/>
      <c r="H34" s="217"/>
      <c r="I34" s="217"/>
      <c r="J34" s="31"/>
    </row>
    <row r="35" spans="1:52" ht="12.75" customHeight="1" x14ac:dyDescent="0.25">
      <c r="A35" s="3"/>
      <c r="B35" s="3"/>
      <c r="D35" s="231" t="s">
        <v>2</v>
      </c>
      <c r="E35" s="231"/>
      <c r="H35" s="11" t="s">
        <v>3</v>
      </c>
      <c r="J35" s="10"/>
    </row>
    <row r="36" spans="1:52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4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5">
      <c r="A39" s="85">
        <v>1</v>
      </c>
      <c r="B39" s="91" t="s">
        <v>52</v>
      </c>
      <c r="C39" s="204" t="s">
        <v>46</v>
      </c>
      <c r="D39" s="205"/>
      <c r="E39" s="205"/>
      <c r="F39" s="96">
        <f>'Rozpočet Pol'!AC436</f>
        <v>0</v>
      </c>
      <c r="G39" s="97">
        <f>'Rozpočet Pol'!AD436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5">
      <c r="A40" s="85"/>
      <c r="B40" s="206" t="s">
        <v>53</v>
      </c>
      <c r="C40" s="207"/>
      <c r="D40" s="207"/>
      <c r="E40" s="208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5">
      <c r="B42" t="s">
        <v>55</v>
      </c>
    </row>
    <row r="43" spans="1:52" x14ac:dyDescent="0.25">
      <c r="B43" s="209" t="s">
        <v>56</v>
      </c>
      <c r="C43" s="209"/>
      <c r="D43" s="209"/>
      <c r="E43" s="209"/>
      <c r="F43" s="209"/>
      <c r="G43" s="209"/>
      <c r="H43" s="209"/>
      <c r="I43" s="209"/>
      <c r="J43" s="209"/>
      <c r="AZ43" s="108" t="str">
        <f>B43</f>
        <v>REVIZE 1</v>
      </c>
    </row>
    <row r="45" spans="1:52" x14ac:dyDescent="0.25">
      <c r="B45" s="209" t="s">
        <v>57</v>
      </c>
      <c r="C45" s="209"/>
      <c r="D45" s="209"/>
      <c r="E45" s="209"/>
      <c r="F45" s="209"/>
      <c r="G45" s="209"/>
      <c r="H45" s="209"/>
      <c r="I45" s="209"/>
      <c r="J45" s="209"/>
      <c r="AZ45" s="108" t="str">
        <f>B45</f>
        <v>-částečná úprava dispozice a skladby podlah</v>
      </c>
    </row>
    <row r="46" spans="1:52" x14ac:dyDescent="0.25">
      <c r="B46" s="209" t="s">
        <v>58</v>
      </c>
      <c r="C46" s="209"/>
      <c r="D46" s="209"/>
      <c r="E46" s="209"/>
      <c r="F46" s="209"/>
      <c r="G46" s="209"/>
      <c r="H46" s="209"/>
      <c r="I46" s="209"/>
      <c r="J46" s="209"/>
      <c r="AZ46" s="108" t="str">
        <f>B46</f>
        <v>-aktualizace cenové soustavy</v>
      </c>
    </row>
    <row r="49" spans="1:10" ht="15.5" x14ac:dyDescent="0.35">
      <c r="B49" s="109" t="s">
        <v>59</v>
      </c>
    </row>
    <row r="51" spans="1:10" ht="25.5" customHeight="1" x14ac:dyDescent="0.25">
      <c r="A51" s="110"/>
      <c r="B51" s="114" t="s">
        <v>16</v>
      </c>
      <c r="C51" s="114" t="s">
        <v>5</v>
      </c>
      <c r="D51" s="115"/>
      <c r="E51" s="115"/>
      <c r="F51" s="118" t="s">
        <v>60</v>
      </c>
      <c r="G51" s="118"/>
      <c r="H51" s="118"/>
      <c r="I51" s="197" t="s">
        <v>28</v>
      </c>
      <c r="J51" s="197"/>
    </row>
    <row r="52" spans="1:10" ht="25.5" customHeight="1" x14ac:dyDescent="0.25">
      <c r="A52" s="111"/>
      <c r="B52" s="119" t="s">
        <v>61</v>
      </c>
      <c r="C52" s="199" t="s">
        <v>62</v>
      </c>
      <c r="D52" s="200"/>
      <c r="E52" s="200"/>
      <c r="F52" s="121" t="s">
        <v>23</v>
      </c>
      <c r="G52" s="122"/>
      <c r="H52" s="122"/>
      <c r="I52" s="198">
        <f>'Rozpočet Pol'!G8</f>
        <v>0</v>
      </c>
      <c r="J52" s="198"/>
    </row>
    <row r="53" spans="1:10" ht="25.5" customHeight="1" x14ac:dyDescent="0.25">
      <c r="A53" s="111"/>
      <c r="B53" s="113" t="s">
        <v>63</v>
      </c>
      <c r="C53" s="191" t="s">
        <v>64</v>
      </c>
      <c r="D53" s="192"/>
      <c r="E53" s="192"/>
      <c r="F53" s="123" t="s">
        <v>23</v>
      </c>
      <c r="G53" s="124"/>
      <c r="H53" s="124"/>
      <c r="I53" s="190">
        <f>'Rozpočet Pol'!G51</f>
        <v>0</v>
      </c>
      <c r="J53" s="190"/>
    </row>
    <row r="54" spans="1:10" ht="25.5" customHeight="1" x14ac:dyDescent="0.25">
      <c r="A54" s="111"/>
      <c r="B54" s="113" t="s">
        <v>65</v>
      </c>
      <c r="C54" s="191" t="s">
        <v>66</v>
      </c>
      <c r="D54" s="192"/>
      <c r="E54" s="192"/>
      <c r="F54" s="123" t="s">
        <v>23</v>
      </c>
      <c r="G54" s="124"/>
      <c r="H54" s="124"/>
      <c r="I54" s="190">
        <f>'Rozpočet Pol'!G55</f>
        <v>0</v>
      </c>
      <c r="J54" s="190"/>
    </row>
    <row r="55" spans="1:10" ht="25.5" customHeight="1" x14ac:dyDescent="0.25">
      <c r="A55" s="111"/>
      <c r="B55" s="113" t="s">
        <v>67</v>
      </c>
      <c r="C55" s="191" t="s">
        <v>68</v>
      </c>
      <c r="D55" s="192"/>
      <c r="E55" s="192"/>
      <c r="F55" s="123" t="s">
        <v>23</v>
      </c>
      <c r="G55" s="124"/>
      <c r="H55" s="124"/>
      <c r="I55" s="190">
        <f>'Rozpočet Pol'!G134</f>
        <v>0</v>
      </c>
      <c r="J55" s="190"/>
    </row>
    <row r="56" spans="1:10" ht="25.5" customHeight="1" x14ac:dyDescent="0.25">
      <c r="A56" s="111"/>
      <c r="B56" s="113" t="s">
        <v>69</v>
      </c>
      <c r="C56" s="191" t="s">
        <v>70</v>
      </c>
      <c r="D56" s="192"/>
      <c r="E56" s="192"/>
      <c r="F56" s="123" t="s">
        <v>23</v>
      </c>
      <c r="G56" s="124"/>
      <c r="H56" s="124"/>
      <c r="I56" s="190">
        <f>'Rozpočet Pol'!G144</f>
        <v>0</v>
      </c>
      <c r="J56" s="190"/>
    </row>
    <row r="57" spans="1:10" ht="25.5" customHeight="1" x14ac:dyDescent="0.25">
      <c r="A57" s="111"/>
      <c r="B57" s="113" t="s">
        <v>71</v>
      </c>
      <c r="C57" s="191" t="s">
        <v>72</v>
      </c>
      <c r="D57" s="192"/>
      <c r="E57" s="192"/>
      <c r="F57" s="123" t="s">
        <v>23</v>
      </c>
      <c r="G57" s="124"/>
      <c r="H57" s="124"/>
      <c r="I57" s="190">
        <f>'Rozpočet Pol'!G146</f>
        <v>0</v>
      </c>
      <c r="J57" s="190"/>
    </row>
    <row r="58" spans="1:10" ht="25.5" customHeight="1" x14ac:dyDescent="0.25">
      <c r="A58" s="111"/>
      <c r="B58" s="113" t="s">
        <v>73</v>
      </c>
      <c r="C58" s="191" t="s">
        <v>74</v>
      </c>
      <c r="D58" s="192"/>
      <c r="E58" s="192"/>
      <c r="F58" s="123" t="s">
        <v>23</v>
      </c>
      <c r="G58" s="124"/>
      <c r="H58" s="124"/>
      <c r="I58" s="190">
        <f>'Rozpočet Pol'!G166</f>
        <v>0</v>
      </c>
      <c r="J58" s="190"/>
    </row>
    <row r="59" spans="1:10" ht="25.5" customHeight="1" x14ac:dyDescent="0.25">
      <c r="A59" s="111"/>
      <c r="B59" s="113" t="s">
        <v>75</v>
      </c>
      <c r="C59" s="191" t="s">
        <v>76</v>
      </c>
      <c r="D59" s="192"/>
      <c r="E59" s="192"/>
      <c r="F59" s="123" t="s">
        <v>23</v>
      </c>
      <c r="G59" s="124"/>
      <c r="H59" s="124"/>
      <c r="I59" s="190">
        <f>'Rozpočet Pol'!G185</f>
        <v>0</v>
      </c>
      <c r="J59" s="190"/>
    </row>
    <row r="60" spans="1:10" ht="25.5" customHeight="1" x14ac:dyDescent="0.25">
      <c r="A60" s="111"/>
      <c r="B60" s="113" t="s">
        <v>77</v>
      </c>
      <c r="C60" s="191" t="s">
        <v>78</v>
      </c>
      <c r="D60" s="192"/>
      <c r="E60" s="192"/>
      <c r="F60" s="123" t="s">
        <v>23</v>
      </c>
      <c r="G60" s="124"/>
      <c r="H60" s="124"/>
      <c r="I60" s="190">
        <f>'Rozpočet Pol'!G190</f>
        <v>0</v>
      </c>
      <c r="J60" s="190"/>
    </row>
    <row r="61" spans="1:10" ht="25.5" customHeight="1" x14ac:dyDescent="0.25">
      <c r="A61" s="111"/>
      <c r="B61" s="113" t="s">
        <v>79</v>
      </c>
      <c r="C61" s="191" t="s">
        <v>80</v>
      </c>
      <c r="D61" s="192"/>
      <c r="E61" s="192"/>
      <c r="F61" s="123" t="s">
        <v>23</v>
      </c>
      <c r="G61" s="124"/>
      <c r="H61" s="124"/>
      <c r="I61" s="190">
        <f>'Rozpočet Pol'!G245</f>
        <v>0</v>
      </c>
      <c r="J61" s="190"/>
    </row>
    <row r="62" spans="1:10" ht="25.5" customHeight="1" x14ac:dyDescent="0.25">
      <c r="A62" s="111"/>
      <c r="B62" s="113" t="s">
        <v>81</v>
      </c>
      <c r="C62" s="191" t="s">
        <v>82</v>
      </c>
      <c r="D62" s="192"/>
      <c r="E62" s="192"/>
      <c r="F62" s="123" t="s">
        <v>23</v>
      </c>
      <c r="G62" s="124"/>
      <c r="H62" s="124"/>
      <c r="I62" s="190">
        <f>'Rozpočet Pol'!G250</f>
        <v>0</v>
      </c>
      <c r="J62" s="190"/>
    </row>
    <row r="63" spans="1:10" ht="25.5" customHeight="1" x14ac:dyDescent="0.25">
      <c r="A63" s="111"/>
      <c r="B63" s="113" t="s">
        <v>83</v>
      </c>
      <c r="C63" s="191" t="s">
        <v>84</v>
      </c>
      <c r="D63" s="192"/>
      <c r="E63" s="192"/>
      <c r="F63" s="123" t="s">
        <v>24</v>
      </c>
      <c r="G63" s="124"/>
      <c r="H63" s="124"/>
      <c r="I63" s="190">
        <f>'Rozpočet Pol'!G253</f>
        <v>0</v>
      </c>
      <c r="J63" s="190"/>
    </row>
    <row r="64" spans="1:10" ht="25.5" customHeight="1" x14ac:dyDescent="0.25">
      <c r="A64" s="111"/>
      <c r="B64" s="113" t="s">
        <v>85</v>
      </c>
      <c r="C64" s="191" t="s">
        <v>86</v>
      </c>
      <c r="D64" s="192"/>
      <c r="E64" s="192"/>
      <c r="F64" s="123" t="s">
        <v>24</v>
      </c>
      <c r="G64" s="124"/>
      <c r="H64" s="124"/>
      <c r="I64" s="190">
        <f>'Rozpočet Pol'!G290</f>
        <v>0</v>
      </c>
      <c r="J64" s="190"/>
    </row>
    <row r="65" spans="1:10" ht="25.5" customHeight="1" x14ac:dyDescent="0.25">
      <c r="A65" s="111"/>
      <c r="B65" s="113" t="s">
        <v>87</v>
      </c>
      <c r="C65" s="191" t="s">
        <v>88</v>
      </c>
      <c r="D65" s="192"/>
      <c r="E65" s="192"/>
      <c r="F65" s="123" t="s">
        <v>24</v>
      </c>
      <c r="G65" s="124"/>
      <c r="H65" s="124"/>
      <c r="I65" s="190">
        <f>'Rozpočet Pol'!G318</f>
        <v>0</v>
      </c>
      <c r="J65" s="190"/>
    </row>
    <row r="66" spans="1:10" ht="25.5" customHeight="1" x14ac:dyDescent="0.25">
      <c r="A66" s="111"/>
      <c r="B66" s="113" t="s">
        <v>89</v>
      </c>
      <c r="C66" s="191" t="s">
        <v>90</v>
      </c>
      <c r="D66" s="192"/>
      <c r="E66" s="192"/>
      <c r="F66" s="123" t="s">
        <v>24</v>
      </c>
      <c r="G66" s="124"/>
      <c r="H66" s="124"/>
      <c r="I66" s="190">
        <f>'Rozpočet Pol'!G335</f>
        <v>0</v>
      </c>
      <c r="J66" s="190"/>
    </row>
    <row r="67" spans="1:10" ht="25.5" customHeight="1" x14ac:dyDescent="0.25">
      <c r="A67" s="111"/>
      <c r="B67" s="113" t="s">
        <v>91</v>
      </c>
      <c r="C67" s="191" t="s">
        <v>92</v>
      </c>
      <c r="D67" s="192"/>
      <c r="E67" s="192"/>
      <c r="F67" s="123" t="s">
        <v>24</v>
      </c>
      <c r="G67" s="124"/>
      <c r="H67" s="124"/>
      <c r="I67" s="190">
        <f>'Rozpočet Pol'!G350</f>
        <v>0</v>
      </c>
      <c r="J67" s="190"/>
    </row>
    <row r="68" spans="1:10" ht="25.5" customHeight="1" x14ac:dyDescent="0.25">
      <c r="A68" s="111"/>
      <c r="B68" s="113" t="s">
        <v>93</v>
      </c>
      <c r="C68" s="191" t="s">
        <v>94</v>
      </c>
      <c r="D68" s="192"/>
      <c r="E68" s="192"/>
      <c r="F68" s="123" t="s">
        <v>24</v>
      </c>
      <c r="G68" s="124"/>
      <c r="H68" s="124"/>
      <c r="I68" s="190">
        <f>'Rozpočet Pol'!G356</f>
        <v>0</v>
      </c>
      <c r="J68" s="190"/>
    </row>
    <row r="69" spans="1:10" ht="25.5" customHeight="1" x14ac:dyDescent="0.25">
      <c r="A69" s="111"/>
      <c r="B69" s="113" t="s">
        <v>95</v>
      </c>
      <c r="C69" s="191" t="s">
        <v>96</v>
      </c>
      <c r="D69" s="192"/>
      <c r="E69" s="192"/>
      <c r="F69" s="123" t="s">
        <v>24</v>
      </c>
      <c r="G69" s="124"/>
      <c r="H69" s="124"/>
      <c r="I69" s="190">
        <f>'Rozpočet Pol'!G369</f>
        <v>0</v>
      </c>
      <c r="J69" s="190"/>
    </row>
    <row r="70" spans="1:10" ht="25.5" customHeight="1" x14ac:dyDescent="0.25">
      <c r="A70" s="111"/>
      <c r="B70" s="113" t="s">
        <v>97</v>
      </c>
      <c r="C70" s="191" t="s">
        <v>98</v>
      </c>
      <c r="D70" s="192"/>
      <c r="E70" s="192"/>
      <c r="F70" s="123" t="s">
        <v>24</v>
      </c>
      <c r="G70" s="124"/>
      <c r="H70" s="124"/>
      <c r="I70" s="190">
        <f>'Rozpočet Pol'!G376</f>
        <v>0</v>
      </c>
      <c r="J70" s="190"/>
    </row>
    <row r="71" spans="1:10" ht="25.5" customHeight="1" x14ac:dyDescent="0.25">
      <c r="A71" s="111"/>
      <c r="B71" s="113" t="s">
        <v>99</v>
      </c>
      <c r="C71" s="191" t="s">
        <v>100</v>
      </c>
      <c r="D71" s="192"/>
      <c r="E71" s="192"/>
      <c r="F71" s="123" t="s">
        <v>24</v>
      </c>
      <c r="G71" s="124"/>
      <c r="H71" s="124"/>
      <c r="I71" s="190">
        <f>'Rozpočet Pol'!G390</f>
        <v>0</v>
      </c>
      <c r="J71" s="190"/>
    </row>
    <row r="72" spans="1:10" ht="25.5" customHeight="1" x14ac:dyDescent="0.25">
      <c r="A72" s="111"/>
      <c r="B72" s="113" t="s">
        <v>101</v>
      </c>
      <c r="C72" s="191" t="s">
        <v>102</v>
      </c>
      <c r="D72" s="192"/>
      <c r="E72" s="192"/>
      <c r="F72" s="123" t="s">
        <v>24</v>
      </c>
      <c r="G72" s="124"/>
      <c r="H72" s="124"/>
      <c r="I72" s="190">
        <f>'Rozpočet Pol'!G394</f>
        <v>0</v>
      </c>
      <c r="J72" s="190"/>
    </row>
    <row r="73" spans="1:10" ht="25.5" customHeight="1" x14ac:dyDescent="0.25">
      <c r="A73" s="111"/>
      <c r="B73" s="113" t="s">
        <v>103</v>
      </c>
      <c r="C73" s="191" t="s">
        <v>104</v>
      </c>
      <c r="D73" s="192"/>
      <c r="E73" s="192"/>
      <c r="F73" s="123" t="s">
        <v>23</v>
      </c>
      <c r="G73" s="124"/>
      <c r="H73" s="124"/>
      <c r="I73" s="190">
        <f>'Rozpočet Pol'!G397</f>
        <v>0</v>
      </c>
      <c r="J73" s="190"/>
    </row>
    <row r="74" spans="1:10" ht="25.5" customHeight="1" x14ac:dyDescent="0.25">
      <c r="A74" s="111"/>
      <c r="B74" s="120" t="s">
        <v>105</v>
      </c>
      <c r="C74" s="194" t="s">
        <v>26</v>
      </c>
      <c r="D74" s="195"/>
      <c r="E74" s="195"/>
      <c r="F74" s="125" t="s">
        <v>105</v>
      </c>
      <c r="G74" s="126"/>
      <c r="H74" s="126"/>
      <c r="I74" s="193">
        <f>'Rozpočet Pol'!G429</f>
        <v>0</v>
      </c>
      <c r="J74" s="193"/>
    </row>
    <row r="75" spans="1:10" ht="25.5" customHeight="1" x14ac:dyDescent="0.25">
      <c r="A75" s="112"/>
      <c r="B75" s="116" t="s">
        <v>1</v>
      </c>
      <c r="C75" s="116"/>
      <c r="D75" s="117"/>
      <c r="E75" s="117"/>
      <c r="F75" s="127"/>
      <c r="G75" s="128"/>
      <c r="H75" s="128"/>
      <c r="I75" s="196">
        <f>SUM(I52:I74)</f>
        <v>0</v>
      </c>
      <c r="J75" s="196"/>
    </row>
    <row r="76" spans="1:10" x14ac:dyDescent="0.25">
      <c r="F76" s="84"/>
      <c r="G76" s="84"/>
      <c r="H76" s="84"/>
      <c r="I76" s="84"/>
      <c r="J76" s="84"/>
    </row>
    <row r="77" spans="1:10" x14ac:dyDescent="0.25">
      <c r="F77" s="84"/>
      <c r="G77" s="84"/>
      <c r="H77" s="84"/>
      <c r="I77" s="84"/>
      <c r="J77" s="84"/>
    </row>
    <row r="78" spans="1:10" x14ac:dyDescent="0.25">
      <c r="F78" s="84"/>
      <c r="G78" s="84"/>
      <c r="H78" s="84"/>
      <c r="I78" s="84"/>
      <c r="J78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54:J54"/>
    <mergeCell ref="C54:E54"/>
    <mergeCell ref="D3:J3"/>
    <mergeCell ref="C39:E39"/>
    <mergeCell ref="B40:E40"/>
    <mergeCell ref="B43:J43"/>
    <mergeCell ref="B45:J45"/>
    <mergeCell ref="B46:J46"/>
    <mergeCell ref="G28:I28"/>
    <mergeCell ref="G15:H15"/>
    <mergeCell ref="I15:J15"/>
    <mergeCell ref="E16:F16"/>
    <mergeCell ref="D12:G12"/>
    <mergeCell ref="D13:G13"/>
    <mergeCell ref="D34:E34"/>
    <mergeCell ref="D35:E35"/>
    <mergeCell ref="I51:J51"/>
    <mergeCell ref="I52:J52"/>
    <mergeCell ref="C52:E52"/>
    <mergeCell ref="I53:J53"/>
    <mergeCell ref="C53:E53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2:J72"/>
    <mergeCell ref="C72:E72"/>
    <mergeCell ref="I73:J73"/>
    <mergeCell ref="C73:E73"/>
    <mergeCell ref="I74:J74"/>
    <mergeCell ref="C74:E74"/>
    <mergeCell ref="I75:J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08984375" defaultRowHeight="12.5" x14ac:dyDescent="0.25"/>
  <cols>
    <col min="1" max="1" width="4.36328125" style="4" customWidth="1"/>
    <col min="2" max="2" width="14.453125" style="4" customWidth="1"/>
    <col min="3" max="3" width="38.36328125" style="8" customWidth="1"/>
    <col min="4" max="4" width="4.54296875" style="4" customWidth="1"/>
    <col min="5" max="5" width="10.54296875" style="4" customWidth="1"/>
    <col min="6" max="6" width="9.90625" style="4" customWidth="1"/>
    <col min="7" max="7" width="12.6328125" style="4" customWidth="1"/>
    <col min="8" max="16384" width="9.08984375" style="4"/>
  </cols>
  <sheetData>
    <row r="1" spans="1:7" ht="15.5" x14ac:dyDescent="0.25">
      <c r="A1" s="239" t="s">
        <v>6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68" t="s">
        <v>41</v>
      </c>
      <c r="B2" s="67"/>
      <c r="C2" s="241"/>
      <c r="D2" s="241"/>
      <c r="E2" s="241"/>
      <c r="F2" s="241"/>
      <c r="G2" s="242"/>
    </row>
    <row r="3" spans="1:7" ht="24.9" hidden="1" customHeight="1" x14ac:dyDescent="0.25">
      <c r="A3" s="68" t="s">
        <v>7</v>
      </c>
      <c r="B3" s="67"/>
      <c r="C3" s="241"/>
      <c r="D3" s="241"/>
      <c r="E3" s="241"/>
      <c r="F3" s="241"/>
      <c r="G3" s="242"/>
    </row>
    <row r="4" spans="1:7" ht="24.9" hidden="1" customHeight="1" x14ac:dyDescent="0.25">
      <c r="A4" s="68" t="s">
        <v>8</v>
      </c>
      <c r="B4" s="67"/>
      <c r="C4" s="241"/>
      <c r="D4" s="241"/>
      <c r="E4" s="241"/>
      <c r="F4" s="241"/>
      <c r="G4" s="242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46"/>
  <sheetViews>
    <sheetView topLeftCell="A52" workbookViewId="0">
      <selection activeCell="E167" sqref="E167"/>
    </sheetView>
  </sheetViews>
  <sheetFormatPr defaultRowHeight="12.5" outlineLevelRow="1" x14ac:dyDescent="0.25"/>
  <cols>
    <col min="1" max="1" width="4.36328125" customWidth="1"/>
    <col min="2" max="2" width="14.453125" style="83" customWidth="1"/>
    <col min="3" max="3" width="38.36328125" style="83" customWidth="1"/>
    <col min="4" max="4" width="4.6328125" customWidth="1"/>
    <col min="5" max="5" width="10.6328125" customWidth="1"/>
    <col min="6" max="6" width="9.90625" customWidth="1"/>
    <col min="7" max="7" width="12.81640625" customWidth="1"/>
    <col min="8" max="21" width="0" hidden="1" customWidth="1"/>
    <col min="29" max="39" width="0" hidden="1" customWidth="1"/>
  </cols>
  <sheetData>
    <row r="1" spans="1:60" ht="15.75" customHeight="1" x14ac:dyDescent="0.35">
      <c r="A1" s="243" t="s">
        <v>6</v>
      </c>
      <c r="B1" s="243"/>
      <c r="C1" s="243"/>
      <c r="D1" s="243"/>
      <c r="E1" s="243"/>
      <c r="F1" s="243"/>
      <c r="G1" s="243"/>
      <c r="AE1" t="s">
        <v>108</v>
      </c>
    </row>
    <row r="2" spans="1:60" ht="25" customHeight="1" x14ac:dyDescent="0.25">
      <c r="A2" s="133" t="s">
        <v>107</v>
      </c>
      <c r="B2" s="131"/>
      <c r="C2" s="244" t="s">
        <v>46</v>
      </c>
      <c r="D2" s="245"/>
      <c r="E2" s="245"/>
      <c r="F2" s="245"/>
      <c r="G2" s="246"/>
      <c r="AE2" t="s">
        <v>109</v>
      </c>
    </row>
    <row r="3" spans="1:60" ht="25" customHeight="1" x14ac:dyDescent="0.25">
      <c r="A3" s="134" t="s">
        <v>7</v>
      </c>
      <c r="B3" s="132"/>
      <c r="C3" s="247" t="s">
        <v>43</v>
      </c>
      <c r="D3" s="248"/>
      <c r="E3" s="248"/>
      <c r="F3" s="248"/>
      <c r="G3" s="249"/>
      <c r="AE3" t="s">
        <v>110</v>
      </c>
    </row>
    <row r="4" spans="1:60" ht="25" hidden="1" customHeight="1" x14ac:dyDescent="0.25">
      <c r="A4" s="134" t="s">
        <v>8</v>
      </c>
      <c r="B4" s="132"/>
      <c r="C4" s="247"/>
      <c r="D4" s="248"/>
      <c r="E4" s="248"/>
      <c r="F4" s="248"/>
      <c r="G4" s="249"/>
      <c r="AE4" t="s">
        <v>111</v>
      </c>
    </row>
    <row r="5" spans="1:60" hidden="1" x14ac:dyDescent="0.25">
      <c r="A5" s="135" t="s">
        <v>112</v>
      </c>
      <c r="B5" s="136"/>
      <c r="C5" s="136"/>
      <c r="D5" s="137"/>
      <c r="E5" s="137"/>
      <c r="F5" s="137"/>
      <c r="G5" s="138"/>
      <c r="AE5" t="s">
        <v>113</v>
      </c>
    </row>
    <row r="7" spans="1:60" ht="37.5" x14ac:dyDescent="0.25">
      <c r="A7" s="143" t="s">
        <v>114</v>
      </c>
      <c r="B7" s="144" t="s">
        <v>115</v>
      </c>
      <c r="C7" s="144" t="s">
        <v>116</v>
      </c>
      <c r="D7" s="143" t="s">
        <v>117</v>
      </c>
      <c r="E7" s="143" t="s">
        <v>118</v>
      </c>
      <c r="F7" s="139" t="s">
        <v>119</v>
      </c>
      <c r="G7" s="162" t="s">
        <v>28</v>
      </c>
      <c r="H7" s="163" t="s">
        <v>29</v>
      </c>
      <c r="I7" s="163" t="s">
        <v>120</v>
      </c>
      <c r="J7" s="163" t="s">
        <v>30</v>
      </c>
      <c r="K7" s="163" t="s">
        <v>121</v>
      </c>
      <c r="L7" s="163" t="s">
        <v>122</v>
      </c>
      <c r="M7" s="163" t="s">
        <v>123</v>
      </c>
      <c r="N7" s="163" t="s">
        <v>124</v>
      </c>
      <c r="O7" s="163" t="s">
        <v>125</v>
      </c>
      <c r="P7" s="163" t="s">
        <v>126</v>
      </c>
      <c r="Q7" s="163" t="s">
        <v>127</v>
      </c>
      <c r="R7" s="163" t="s">
        <v>128</v>
      </c>
      <c r="S7" s="163" t="s">
        <v>129</v>
      </c>
      <c r="T7" s="163" t="s">
        <v>130</v>
      </c>
      <c r="U7" s="146" t="s">
        <v>131</v>
      </c>
    </row>
    <row r="8" spans="1:60" x14ac:dyDescent="0.25">
      <c r="A8" s="164" t="s">
        <v>132</v>
      </c>
      <c r="B8" s="165" t="s">
        <v>61</v>
      </c>
      <c r="C8" s="166" t="s">
        <v>62</v>
      </c>
      <c r="D8" s="167"/>
      <c r="E8" s="168"/>
      <c r="F8" s="169"/>
      <c r="G8" s="169">
        <f>SUMIF(AE9:AE50,"&lt;&gt;NOR",G9:G50)</f>
        <v>0</v>
      </c>
      <c r="H8" s="169"/>
      <c r="I8" s="169">
        <f>SUM(I9:I50)</f>
        <v>0</v>
      </c>
      <c r="J8" s="169"/>
      <c r="K8" s="169">
        <f>SUM(K9:K50)</f>
        <v>0</v>
      </c>
      <c r="L8" s="169"/>
      <c r="M8" s="169">
        <f>SUM(M9:M50)</f>
        <v>0</v>
      </c>
      <c r="N8" s="145"/>
      <c r="O8" s="145">
        <f>SUM(O9:O50)</f>
        <v>0</v>
      </c>
      <c r="P8" s="145"/>
      <c r="Q8" s="145">
        <f>SUM(Q9:Q50)</f>
        <v>0</v>
      </c>
      <c r="R8" s="145"/>
      <c r="S8" s="145"/>
      <c r="T8" s="164"/>
      <c r="U8" s="145">
        <f>SUM(U9:U50)</f>
        <v>0</v>
      </c>
      <c r="AE8" t="s">
        <v>133</v>
      </c>
    </row>
    <row r="9" spans="1:60" outlineLevel="1" x14ac:dyDescent="0.25">
      <c r="A9" s="141">
        <v>1</v>
      </c>
      <c r="B9" s="141" t="s">
        <v>134</v>
      </c>
      <c r="C9" s="181" t="s">
        <v>62</v>
      </c>
      <c r="D9" s="147" t="s">
        <v>134</v>
      </c>
      <c r="E9" s="155">
        <v>0</v>
      </c>
      <c r="F9" s="159">
        <f>H9+J9</f>
        <v>0</v>
      </c>
      <c r="G9" s="160">
        <f>ROUND(E9*F9,2)</f>
        <v>0</v>
      </c>
      <c r="H9" s="160"/>
      <c r="I9" s="160">
        <f>ROUND(E9*H9,2)</f>
        <v>0</v>
      </c>
      <c r="J9" s="160"/>
      <c r="K9" s="160">
        <f>ROUND(E9*J9,2)</f>
        <v>0</v>
      </c>
      <c r="L9" s="160">
        <v>21</v>
      </c>
      <c r="M9" s="160">
        <f>G9*(1+L9/100)</f>
        <v>0</v>
      </c>
      <c r="N9" s="148">
        <v>0</v>
      </c>
      <c r="O9" s="148">
        <f>ROUND(E9*N9,5)</f>
        <v>0</v>
      </c>
      <c r="P9" s="148">
        <v>0</v>
      </c>
      <c r="Q9" s="148">
        <f>ROUND(E9*P9,5)</f>
        <v>0</v>
      </c>
      <c r="R9" s="148"/>
      <c r="S9" s="148"/>
      <c r="T9" s="149">
        <v>0</v>
      </c>
      <c r="U9" s="148">
        <f>ROUND(E9*T9,2)</f>
        <v>0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135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5">
      <c r="A10" s="141"/>
      <c r="B10" s="141"/>
      <c r="C10" s="182" t="s">
        <v>136</v>
      </c>
      <c r="D10" s="150"/>
      <c r="E10" s="156"/>
      <c r="F10" s="160"/>
      <c r="G10" s="160"/>
      <c r="H10" s="160"/>
      <c r="I10" s="160"/>
      <c r="J10" s="160"/>
      <c r="K10" s="160"/>
      <c r="L10" s="160"/>
      <c r="M10" s="160"/>
      <c r="N10" s="148"/>
      <c r="O10" s="148"/>
      <c r="P10" s="148"/>
      <c r="Q10" s="148"/>
      <c r="R10" s="148"/>
      <c r="S10" s="148"/>
      <c r="T10" s="149"/>
      <c r="U10" s="148"/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137</v>
      </c>
      <c r="AF10" s="140">
        <v>0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5">
      <c r="A11" s="141"/>
      <c r="B11" s="141"/>
      <c r="C11" s="182" t="s">
        <v>138</v>
      </c>
      <c r="D11" s="150"/>
      <c r="E11" s="156"/>
      <c r="F11" s="160"/>
      <c r="G11" s="160"/>
      <c r="H11" s="160"/>
      <c r="I11" s="160"/>
      <c r="J11" s="160"/>
      <c r="K11" s="160"/>
      <c r="L11" s="160"/>
      <c r="M11" s="160"/>
      <c r="N11" s="148"/>
      <c r="O11" s="148"/>
      <c r="P11" s="148"/>
      <c r="Q11" s="148"/>
      <c r="R11" s="148"/>
      <c r="S11" s="148"/>
      <c r="T11" s="149"/>
      <c r="U11" s="148"/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137</v>
      </c>
      <c r="AF11" s="140">
        <v>0</v>
      </c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5">
      <c r="A12" s="141"/>
      <c r="B12" s="141"/>
      <c r="C12" s="182" t="s">
        <v>139</v>
      </c>
      <c r="D12" s="150"/>
      <c r="E12" s="156"/>
      <c r="F12" s="160"/>
      <c r="G12" s="160"/>
      <c r="H12" s="160"/>
      <c r="I12" s="160"/>
      <c r="J12" s="160"/>
      <c r="K12" s="160"/>
      <c r="L12" s="160"/>
      <c r="M12" s="160"/>
      <c r="N12" s="148"/>
      <c r="O12" s="148"/>
      <c r="P12" s="148"/>
      <c r="Q12" s="148"/>
      <c r="R12" s="148"/>
      <c r="S12" s="148"/>
      <c r="T12" s="149"/>
      <c r="U12" s="148"/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137</v>
      </c>
      <c r="AF12" s="140">
        <v>0</v>
      </c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5">
      <c r="A13" s="141"/>
      <c r="B13" s="141"/>
      <c r="C13" s="182" t="s">
        <v>140</v>
      </c>
      <c r="D13" s="150"/>
      <c r="E13" s="156"/>
      <c r="F13" s="160"/>
      <c r="G13" s="160"/>
      <c r="H13" s="160"/>
      <c r="I13" s="160"/>
      <c r="J13" s="160"/>
      <c r="K13" s="160"/>
      <c r="L13" s="160"/>
      <c r="M13" s="160"/>
      <c r="N13" s="148"/>
      <c r="O13" s="148"/>
      <c r="P13" s="148"/>
      <c r="Q13" s="148"/>
      <c r="R13" s="148"/>
      <c r="S13" s="148"/>
      <c r="T13" s="149"/>
      <c r="U13" s="148"/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137</v>
      </c>
      <c r="AF13" s="140">
        <v>0</v>
      </c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1" x14ac:dyDescent="0.25">
      <c r="A14" s="141"/>
      <c r="B14" s="141"/>
      <c r="C14" s="182" t="s">
        <v>141</v>
      </c>
      <c r="D14" s="150"/>
      <c r="E14" s="156"/>
      <c r="F14" s="160"/>
      <c r="G14" s="160"/>
      <c r="H14" s="160"/>
      <c r="I14" s="160"/>
      <c r="J14" s="160"/>
      <c r="K14" s="160"/>
      <c r="L14" s="160"/>
      <c r="M14" s="160"/>
      <c r="N14" s="148"/>
      <c r="O14" s="148"/>
      <c r="P14" s="148"/>
      <c r="Q14" s="148"/>
      <c r="R14" s="148"/>
      <c r="S14" s="148"/>
      <c r="T14" s="149"/>
      <c r="U14" s="148"/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137</v>
      </c>
      <c r="AF14" s="140">
        <v>0</v>
      </c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1" x14ac:dyDescent="0.25">
      <c r="A15" s="141"/>
      <c r="B15" s="141"/>
      <c r="C15" s="182" t="s">
        <v>142</v>
      </c>
      <c r="D15" s="150"/>
      <c r="E15" s="156"/>
      <c r="F15" s="160"/>
      <c r="G15" s="160"/>
      <c r="H15" s="160"/>
      <c r="I15" s="160"/>
      <c r="J15" s="160"/>
      <c r="K15" s="160"/>
      <c r="L15" s="160"/>
      <c r="M15" s="160"/>
      <c r="N15" s="148"/>
      <c r="O15" s="148"/>
      <c r="P15" s="148"/>
      <c r="Q15" s="148"/>
      <c r="R15" s="148"/>
      <c r="S15" s="148"/>
      <c r="T15" s="149"/>
      <c r="U15" s="148"/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137</v>
      </c>
      <c r="AF15" s="140">
        <v>0</v>
      </c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5">
      <c r="A16" s="141"/>
      <c r="B16" s="141"/>
      <c r="C16" s="182" t="s">
        <v>143</v>
      </c>
      <c r="D16" s="150"/>
      <c r="E16" s="156"/>
      <c r="F16" s="160"/>
      <c r="G16" s="160"/>
      <c r="H16" s="160"/>
      <c r="I16" s="160"/>
      <c r="J16" s="160"/>
      <c r="K16" s="160"/>
      <c r="L16" s="160"/>
      <c r="M16" s="160"/>
      <c r="N16" s="148"/>
      <c r="O16" s="148"/>
      <c r="P16" s="148"/>
      <c r="Q16" s="148"/>
      <c r="R16" s="148"/>
      <c r="S16" s="148"/>
      <c r="T16" s="149"/>
      <c r="U16" s="148"/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137</v>
      </c>
      <c r="AF16" s="140">
        <v>0</v>
      </c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5">
      <c r="A17" s="141"/>
      <c r="B17" s="141"/>
      <c r="C17" s="182" t="s">
        <v>144</v>
      </c>
      <c r="D17" s="150"/>
      <c r="E17" s="156"/>
      <c r="F17" s="160"/>
      <c r="G17" s="160"/>
      <c r="H17" s="160"/>
      <c r="I17" s="160"/>
      <c r="J17" s="160"/>
      <c r="K17" s="160"/>
      <c r="L17" s="160"/>
      <c r="M17" s="160"/>
      <c r="N17" s="148"/>
      <c r="O17" s="148"/>
      <c r="P17" s="148"/>
      <c r="Q17" s="148"/>
      <c r="R17" s="148"/>
      <c r="S17" s="148"/>
      <c r="T17" s="149"/>
      <c r="U17" s="148"/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137</v>
      </c>
      <c r="AF17" s="140">
        <v>0</v>
      </c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5">
      <c r="A18" s="141"/>
      <c r="B18" s="141"/>
      <c r="C18" s="182" t="s">
        <v>145</v>
      </c>
      <c r="D18" s="150"/>
      <c r="E18" s="156"/>
      <c r="F18" s="160"/>
      <c r="G18" s="160"/>
      <c r="H18" s="160"/>
      <c r="I18" s="160"/>
      <c r="J18" s="160"/>
      <c r="K18" s="160"/>
      <c r="L18" s="160"/>
      <c r="M18" s="160"/>
      <c r="N18" s="148"/>
      <c r="O18" s="148"/>
      <c r="P18" s="148"/>
      <c r="Q18" s="148"/>
      <c r="R18" s="148"/>
      <c r="S18" s="148"/>
      <c r="T18" s="149"/>
      <c r="U18" s="148"/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137</v>
      </c>
      <c r="AF18" s="140">
        <v>0</v>
      </c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5">
      <c r="A19" s="141"/>
      <c r="B19" s="141"/>
      <c r="C19" s="182" t="s">
        <v>146</v>
      </c>
      <c r="D19" s="150"/>
      <c r="E19" s="156"/>
      <c r="F19" s="160"/>
      <c r="G19" s="160"/>
      <c r="H19" s="160"/>
      <c r="I19" s="160"/>
      <c r="J19" s="160"/>
      <c r="K19" s="160"/>
      <c r="L19" s="160"/>
      <c r="M19" s="160"/>
      <c r="N19" s="148"/>
      <c r="O19" s="148"/>
      <c r="P19" s="148"/>
      <c r="Q19" s="148"/>
      <c r="R19" s="148"/>
      <c r="S19" s="148"/>
      <c r="T19" s="149"/>
      <c r="U19" s="148"/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137</v>
      </c>
      <c r="AF19" s="140">
        <v>0</v>
      </c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outlineLevel="1" x14ac:dyDescent="0.25">
      <c r="A20" s="141"/>
      <c r="B20" s="141"/>
      <c r="C20" s="182" t="s">
        <v>147</v>
      </c>
      <c r="D20" s="150"/>
      <c r="E20" s="156"/>
      <c r="F20" s="160"/>
      <c r="G20" s="160"/>
      <c r="H20" s="160"/>
      <c r="I20" s="160"/>
      <c r="J20" s="160"/>
      <c r="K20" s="160"/>
      <c r="L20" s="160"/>
      <c r="M20" s="160"/>
      <c r="N20" s="148"/>
      <c r="O20" s="148"/>
      <c r="P20" s="148"/>
      <c r="Q20" s="148"/>
      <c r="R20" s="148"/>
      <c r="S20" s="148"/>
      <c r="T20" s="149"/>
      <c r="U20" s="148"/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137</v>
      </c>
      <c r="AF20" s="140">
        <v>0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5">
      <c r="A21" s="141"/>
      <c r="B21" s="141"/>
      <c r="C21" s="182" t="s">
        <v>148</v>
      </c>
      <c r="D21" s="150"/>
      <c r="E21" s="156"/>
      <c r="F21" s="160"/>
      <c r="G21" s="160"/>
      <c r="H21" s="160"/>
      <c r="I21" s="160"/>
      <c r="J21" s="160"/>
      <c r="K21" s="160"/>
      <c r="L21" s="160"/>
      <c r="M21" s="160"/>
      <c r="N21" s="148"/>
      <c r="O21" s="148"/>
      <c r="P21" s="148"/>
      <c r="Q21" s="148"/>
      <c r="R21" s="148"/>
      <c r="S21" s="148"/>
      <c r="T21" s="149"/>
      <c r="U21" s="148"/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137</v>
      </c>
      <c r="AF21" s="140">
        <v>0</v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 x14ac:dyDescent="0.25">
      <c r="A22" s="141"/>
      <c r="B22" s="141"/>
      <c r="C22" s="182" t="s">
        <v>149</v>
      </c>
      <c r="D22" s="150"/>
      <c r="E22" s="156"/>
      <c r="F22" s="160"/>
      <c r="G22" s="160"/>
      <c r="H22" s="160"/>
      <c r="I22" s="160"/>
      <c r="J22" s="160"/>
      <c r="K22" s="160"/>
      <c r="L22" s="160"/>
      <c r="M22" s="160"/>
      <c r="N22" s="148"/>
      <c r="O22" s="148"/>
      <c r="P22" s="148"/>
      <c r="Q22" s="148"/>
      <c r="R22" s="148"/>
      <c r="S22" s="148"/>
      <c r="T22" s="149"/>
      <c r="U22" s="148"/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137</v>
      </c>
      <c r="AF22" s="140">
        <v>0</v>
      </c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5">
      <c r="A23" s="141"/>
      <c r="B23" s="141"/>
      <c r="C23" s="182" t="s">
        <v>150</v>
      </c>
      <c r="D23" s="150"/>
      <c r="E23" s="156"/>
      <c r="F23" s="160"/>
      <c r="G23" s="160"/>
      <c r="H23" s="160"/>
      <c r="I23" s="160"/>
      <c r="J23" s="160"/>
      <c r="K23" s="160"/>
      <c r="L23" s="160"/>
      <c r="M23" s="160"/>
      <c r="N23" s="148"/>
      <c r="O23" s="148"/>
      <c r="P23" s="148"/>
      <c r="Q23" s="148"/>
      <c r="R23" s="148"/>
      <c r="S23" s="148"/>
      <c r="T23" s="149"/>
      <c r="U23" s="148"/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137</v>
      </c>
      <c r="AF23" s="140">
        <v>0</v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5">
      <c r="A24" s="141"/>
      <c r="B24" s="141"/>
      <c r="C24" s="182" t="s">
        <v>151</v>
      </c>
      <c r="D24" s="150"/>
      <c r="E24" s="156"/>
      <c r="F24" s="160"/>
      <c r="G24" s="160"/>
      <c r="H24" s="160"/>
      <c r="I24" s="160"/>
      <c r="J24" s="160"/>
      <c r="K24" s="160"/>
      <c r="L24" s="160"/>
      <c r="M24" s="160"/>
      <c r="N24" s="148"/>
      <c r="O24" s="148"/>
      <c r="P24" s="148"/>
      <c r="Q24" s="148"/>
      <c r="R24" s="148"/>
      <c r="S24" s="148"/>
      <c r="T24" s="149"/>
      <c r="U24" s="148"/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137</v>
      </c>
      <c r="AF24" s="140">
        <v>0</v>
      </c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5">
      <c r="A25" s="141"/>
      <c r="B25" s="141"/>
      <c r="C25" s="182" t="s">
        <v>152</v>
      </c>
      <c r="D25" s="150"/>
      <c r="E25" s="156"/>
      <c r="F25" s="160"/>
      <c r="G25" s="160"/>
      <c r="H25" s="160"/>
      <c r="I25" s="160"/>
      <c r="J25" s="160"/>
      <c r="K25" s="160"/>
      <c r="L25" s="160"/>
      <c r="M25" s="160"/>
      <c r="N25" s="148"/>
      <c r="O25" s="148"/>
      <c r="P25" s="148"/>
      <c r="Q25" s="148"/>
      <c r="R25" s="148"/>
      <c r="S25" s="148"/>
      <c r="T25" s="149"/>
      <c r="U25" s="148"/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137</v>
      </c>
      <c r="AF25" s="140">
        <v>0</v>
      </c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5">
      <c r="A26" s="141"/>
      <c r="B26" s="141"/>
      <c r="C26" s="182" t="s">
        <v>153</v>
      </c>
      <c r="D26" s="150"/>
      <c r="E26" s="156"/>
      <c r="F26" s="160"/>
      <c r="G26" s="160"/>
      <c r="H26" s="160"/>
      <c r="I26" s="160"/>
      <c r="J26" s="160"/>
      <c r="K26" s="160"/>
      <c r="L26" s="160"/>
      <c r="M26" s="160"/>
      <c r="N26" s="148"/>
      <c r="O26" s="148"/>
      <c r="P26" s="148"/>
      <c r="Q26" s="148"/>
      <c r="R26" s="148"/>
      <c r="S26" s="148"/>
      <c r="T26" s="149"/>
      <c r="U26" s="148"/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137</v>
      </c>
      <c r="AF26" s="140">
        <v>0</v>
      </c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 x14ac:dyDescent="0.25">
      <c r="A27" s="141"/>
      <c r="B27" s="141"/>
      <c r="C27" s="182" t="s">
        <v>154</v>
      </c>
      <c r="D27" s="150"/>
      <c r="E27" s="156"/>
      <c r="F27" s="160"/>
      <c r="G27" s="160"/>
      <c r="H27" s="160"/>
      <c r="I27" s="160"/>
      <c r="J27" s="160"/>
      <c r="K27" s="160"/>
      <c r="L27" s="160"/>
      <c r="M27" s="160"/>
      <c r="N27" s="148"/>
      <c r="O27" s="148"/>
      <c r="P27" s="148"/>
      <c r="Q27" s="148"/>
      <c r="R27" s="148"/>
      <c r="S27" s="148"/>
      <c r="T27" s="149"/>
      <c r="U27" s="148"/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137</v>
      </c>
      <c r="AF27" s="140">
        <v>0</v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5">
      <c r="A28" s="141"/>
      <c r="B28" s="141"/>
      <c r="C28" s="182" t="s">
        <v>155</v>
      </c>
      <c r="D28" s="150"/>
      <c r="E28" s="156"/>
      <c r="F28" s="160"/>
      <c r="G28" s="160"/>
      <c r="H28" s="160"/>
      <c r="I28" s="160"/>
      <c r="J28" s="160"/>
      <c r="K28" s="160"/>
      <c r="L28" s="160"/>
      <c r="M28" s="160"/>
      <c r="N28" s="148"/>
      <c r="O28" s="148"/>
      <c r="P28" s="148"/>
      <c r="Q28" s="148"/>
      <c r="R28" s="148"/>
      <c r="S28" s="148"/>
      <c r="T28" s="149"/>
      <c r="U28" s="148"/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137</v>
      </c>
      <c r="AF28" s="140">
        <v>0</v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 x14ac:dyDescent="0.25">
      <c r="A29" s="141"/>
      <c r="B29" s="141"/>
      <c r="C29" s="182" t="s">
        <v>156</v>
      </c>
      <c r="D29" s="150"/>
      <c r="E29" s="156"/>
      <c r="F29" s="160"/>
      <c r="G29" s="160"/>
      <c r="H29" s="160"/>
      <c r="I29" s="160"/>
      <c r="J29" s="160"/>
      <c r="K29" s="160"/>
      <c r="L29" s="160"/>
      <c r="M29" s="160"/>
      <c r="N29" s="148"/>
      <c r="O29" s="148"/>
      <c r="P29" s="148"/>
      <c r="Q29" s="148"/>
      <c r="R29" s="148"/>
      <c r="S29" s="148"/>
      <c r="T29" s="149"/>
      <c r="U29" s="148"/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137</v>
      </c>
      <c r="AF29" s="140">
        <v>0</v>
      </c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5">
      <c r="A30" s="141"/>
      <c r="B30" s="141"/>
      <c r="C30" s="182" t="s">
        <v>157</v>
      </c>
      <c r="D30" s="150"/>
      <c r="E30" s="156"/>
      <c r="F30" s="160"/>
      <c r="G30" s="160"/>
      <c r="H30" s="160"/>
      <c r="I30" s="160"/>
      <c r="J30" s="160"/>
      <c r="K30" s="160"/>
      <c r="L30" s="160"/>
      <c r="M30" s="160"/>
      <c r="N30" s="148"/>
      <c r="O30" s="148"/>
      <c r="P30" s="148"/>
      <c r="Q30" s="148"/>
      <c r="R30" s="148"/>
      <c r="S30" s="148"/>
      <c r="T30" s="149"/>
      <c r="U30" s="148"/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137</v>
      </c>
      <c r="AF30" s="140">
        <v>0</v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outlineLevel="1" x14ac:dyDescent="0.25">
      <c r="A31" s="141"/>
      <c r="B31" s="141"/>
      <c r="C31" s="182" t="s">
        <v>158</v>
      </c>
      <c r="D31" s="150"/>
      <c r="E31" s="156"/>
      <c r="F31" s="160"/>
      <c r="G31" s="160"/>
      <c r="H31" s="160"/>
      <c r="I31" s="160"/>
      <c r="J31" s="160"/>
      <c r="K31" s="160"/>
      <c r="L31" s="160"/>
      <c r="M31" s="160"/>
      <c r="N31" s="148"/>
      <c r="O31" s="148"/>
      <c r="P31" s="148"/>
      <c r="Q31" s="148"/>
      <c r="R31" s="148"/>
      <c r="S31" s="148"/>
      <c r="T31" s="149"/>
      <c r="U31" s="148"/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137</v>
      </c>
      <c r="AF31" s="140">
        <v>0</v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5">
      <c r="A32" s="141"/>
      <c r="B32" s="141"/>
      <c r="C32" s="182" t="s">
        <v>159</v>
      </c>
      <c r="D32" s="150"/>
      <c r="E32" s="156"/>
      <c r="F32" s="160"/>
      <c r="G32" s="160"/>
      <c r="H32" s="160"/>
      <c r="I32" s="160"/>
      <c r="J32" s="160"/>
      <c r="K32" s="160"/>
      <c r="L32" s="160"/>
      <c r="M32" s="160"/>
      <c r="N32" s="148"/>
      <c r="O32" s="148"/>
      <c r="P32" s="148"/>
      <c r="Q32" s="148"/>
      <c r="R32" s="148"/>
      <c r="S32" s="148"/>
      <c r="T32" s="149"/>
      <c r="U32" s="148"/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137</v>
      </c>
      <c r="AF32" s="140">
        <v>0</v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5">
      <c r="A33" s="141"/>
      <c r="B33" s="141"/>
      <c r="C33" s="182" t="s">
        <v>160</v>
      </c>
      <c r="D33" s="150"/>
      <c r="E33" s="156"/>
      <c r="F33" s="160"/>
      <c r="G33" s="160"/>
      <c r="H33" s="160"/>
      <c r="I33" s="160"/>
      <c r="J33" s="160"/>
      <c r="K33" s="160"/>
      <c r="L33" s="160"/>
      <c r="M33" s="160"/>
      <c r="N33" s="148"/>
      <c r="O33" s="148"/>
      <c r="P33" s="148"/>
      <c r="Q33" s="148"/>
      <c r="R33" s="148"/>
      <c r="S33" s="148"/>
      <c r="T33" s="149"/>
      <c r="U33" s="148"/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137</v>
      </c>
      <c r="AF33" s="140">
        <v>0</v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5">
      <c r="A34" s="141"/>
      <c r="B34" s="141"/>
      <c r="C34" s="182" t="s">
        <v>161</v>
      </c>
      <c r="D34" s="150"/>
      <c r="E34" s="156"/>
      <c r="F34" s="160"/>
      <c r="G34" s="160"/>
      <c r="H34" s="160"/>
      <c r="I34" s="160"/>
      <c r="J34" s="160"/>
      <c r="K34" s="160"/>
      <c r="L34" s="160"/>
      <c r="M34" s="160"/>
      <c r="N34" s="148"/>
      <c r="O34" s="148"/>
      <c r="P34" s="148"/>
      <c r="Q34" s="148"/>
      <c r="R34" s="148"/>
      <c r="S34" s="148"/>
      <c r="T34" s="149"/>
      <c r="U34" s="148"/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137</v>
      </c>
      <c r="AF34" s="140">
        <v>0</v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5">
      <c r="A35" s="141"/>
      <c r="B35" s="141"/>
      <c r="C35" s="182" t="s">
        <v>162</v>
      </c>
      <c r="D35" s="150"/>
      <c r="E35" s="156"/>
      <c r="F35" s="160"/>
      <c r="G35" s="160"/>
      <c r="H35" s="160"/>
      <c r="I35" s="160"/>
      <c r="J35" s="160"/>
      <c r="K35" s="160"/>
      <c r="L35" s="160"/>
      <c r="M35" s="160"/>
      <c r="N35" s="148"/>
      <c r="O35" s="148"/>
      <c r="P35" s="148"/>
      <c r="Q35" s="148"/>
      <c r="R35" s="148"/>
      <c r="S35" s="148"/>
      <c r="T35" s="149"/>
      <c r="U35" s="148"/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137</v>
      </c>
      <c r="AF35" s="140">
        <v>0</v>
      </c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5">
      <c r="A36" s="141"/>
      <c r="B36" s="141"/>
      <c r="C36" s="182" t="s">
        <v>163</v>
      </c>
      <c r="D36" s="150"/>
      <c r="E36" s="156"/>
      <c r="F36" s="160"/>
      <c r="G36" s="160"/>
      <c r="H36" s="160"/>
      <c r="I36" s="160"/>
      <c r="J36" s="160"/>
      <c r="K36" s="160"/>
      <c r="L36" s="160"/>
      <c r="M36" s="160"/>
      <c r="N36" s="148"/>
      <c r="O36" s="148"/>
      <c r="P36" s="148"/>
      <c r="Q36" s="148"/>
      <c r="R36" s="148"/>
      <c r="S36" s="148"/>
      <c r="T36" s="149"/>
      <c r="U36" s="148"/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137</v>
      </c>
      <c r="AF36" s="140">
        <v>0</v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5">
      <c r="A37" s="141"/>
      <c r="B37" s="141"/>
      <c r="C37" s="182" t="s">
        <v>164</v>
      </c>
      <c r="D37" s="150"/>
      <c r="E37" s="156"/>
      <c r="F37" s="160"/>
      <c r="G37" s="160"/>
      <c r="H37" s="160"/>
      <c r="I37" s="160"/>
      <c r="J37" s="160"/>
      <c r="K37" s="160"/>
      <c r="L37" s="160"/>
      <c r="M37" s="160"/>
      <c r="N37" s="148"/>
      <c r="O37" s="148"/>
      <c r="P37" s="148"/>
      <c r="Q37" s="148"/>
      <c r="R37" s="148"/>
      <c r="S37" s="148"/>
      <c r="T37" s="149"/>
      <c r="U37" s="148"/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137</v>
      </c>
      <c r="AF37" s="140">
        <v>0</v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1" x14ac:dyDescent="0.25">
      <c r="A38" s="141"/>
      <c r="B38" s="141"/>
      <c r="C38" s="182" t="s">
        <v>165</v>
      </c>
      <c r="D38" s="150"/>
      <c r="E38" s="156"/>
      <c r="F38" s="160"/>
      <c r="G38" s="160"/>
      <c r="H38" s="160"/>
      <c r="I38" s="160"/>
      <c r="J38" s="160"/>
      <c r="K38" s="160"/>
      <c r="L38" s="160"/>
      <c r="M38" s="160"/>
      <c r="N38" s="148"/>
      <c r="O38" s="148"/>
      <c r="P38" s="148"/>
      <c r="Q38" s="148"/>
      <c r="R38" s="148"/>
      <c r="S38" s="148"/>
      <c r="T38" s="149"/>
      <c r="U38" s="148"/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137</v>
      </c>
      <c r="AF38" s="140">
        <v>0</v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5">
      <c r="A39" s="141"/>
      <c r="B39" s="141"/>
      <c r="C39" s="182" t="s">
        <v>166</v>
      </c>
      <c r="D39" s="150"/>
      <c r="E39" s="156"/>
      <c r="F39" s="160"/>
      <c r="G39" s="160"/>
      <c r="H39" s="160"/>
      <c r="I39" s="160"/>
      <c r="J39" s="160"/>
      <c r="K39" s="160"/>
      <c r="L39" s="160"/>
      <c r="M39" s="160"/>
      <c r="N39" s="148"/>
      <c r="O39" s="148"/>
      <c r="P39" s="148"/>
      <c r="Q39" s="148"/>
      <c r="R39" s="148"/>
      <c r="S39" s="148"/>
      <c r="T39" s="149"/>
      <c r="U39" s="148"/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137</v>
      </c>
      <c r="AF39" s="140">
        <v>0</v>
      </c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5">
      <c r="A40" s="141"/>
      <c r="B40" s="141"/>
      <c r="C40" s="182" t="s">
        <v>167</v>
      </c>
      <c r="D40" s="150"/>
      <c r="E40" s="156"/>
      <c r="F40" s="160"/>
      <c r="G40" s="160"/>
      <c r="H40" s="160"/>
      <c r="I40" s="160"/>
      <c r="J40" s="160"/>
      <c r="K40" s="160"/>
      <c r="L40" s="160"/>
      <c r="M40" s="160"/>
      <c r="N40" s="148"/>
      <c r="O40" s="148"/>
      <c r="P40" s="148"/>
      <c r="Q40" s="148"/>
      <c r="R40" s="148"/>
      <c r="S40" s="148"/>
      <c r="T40" s="149"/>
      <c r="U40" s="148"/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137</v>
      </c>
      <c r="AF40" s="140">
        <v>0</v>
      </c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1" x14ac:dyDescent="0.25">
      <c r="A41" s="141"/>
      <c r="B41" s="141"/>
      <c r="C41" s="182" t="s">
        <v>168</v>
      </c>
      <c r="D41" s="150"/>
      <c r="E41" s="156"/>
      <c r="F41" s="160"/>
      <c r="G41" s="160"/>
      <c r="H41" s="160"/>
      <c r="I41" s="160"/>
      <c r="J41" s="160"/>
      <c r="K41" s="160"/>
      <c r="L41" s="160"/>
      <c r="M41" s="160"/>
      <c r="N41" s="148"/>
      <c r="O41" s="148"/>
      <c r="P41" s="148"/>
      <c r="Q41" s="148"/>
      <c r="R41" s="148"/>
      <c r="S41" s="148"/>
      <c r="T41" s="149"/>
      <c r="U41" s="148"/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137</v>
      </c>
      <c r="AF41" s="140">
        <v>0</v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 x14ac:dyDescent="0.25">
      <c r="A42" s="141"/>
      <c r="B42" s="141"/>
      <c r="C42" s="182" t="s">
        <v>169</v>
      </c>
      <c r="D42" s="150"/>
      <c r="E42" s="156"/>
      <c r="F42" s="160"/>
      <c r="G42" s="160"/>
      <c r="H42" s="160"/>
      <c r="I42" s="160"/>
      <c r="J42" s="160"/>
      <c r="K42" s="160"/>
      <c r="L42" s="160"/>
      <c r="M42" s="160"/>
      <c r="N42" s="148"/>
      <c r="O42" s="148"/>
      <c r="P42" s="148"/>
      <c r="Q42" s="148"/>
      <c r="R42" s="148"/>
      <c r="S42" s="148"/>
      <c r="T42" s="149"/>
      <c r="U42" s="148"/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137</v>
      </c>
      <c r="AF42" s="140">
        <v>0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 x14ac:dyDescent="0.25">
      <c r="A43" s="141"/>
      <c r="B43" s="141"/>
      <c r="C43" s="182" t="s">
        <v>170</v>
      </c>
      <c r="D43" s="150"/>
      <c r="E43" s="156"/>
      <c r="F43" s="160"/>
      <c r="G43" s="160"/>
      <c r="H43" s="160"/>
      <c r="I43" s="160"/>
      <c r="J43" s="160"/>
      <c r="K43" s="160"/>
      <c r="L43" s="160"/>
      <c r="M43" s="160"/>
      <c r="N43" s="148"/>
      <c r="O43" s="148"/>
      <c r="P43" s="148"/>
      <c r="Q43" s="148"/>
      <c r="R43" s="148"/>
      <c r="S43" s="148"/>
      <c r="T43" s="149"/>
      <c r="U43" s="148"/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137</v>
      </c>
      <c r="AF43" s="140">
        <v>0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 x14ac:dyDescent="0.25">
      <c r="A44" s="141"/>
      <c r="B44" s="141"/>
      <c r="C44" s="182" t="s">
        <v>171</v>
      </c>
      <c r="D44" s="150"/>
      <c r="E44" s="156"/>
      <c r="F44" s="160"/>
      <c r="G44" s="160"/>
      <c r="H44" s="160"/>
      <c r="I44" s="160"/>
      <c r="J44" s="160"/>
      <c r="K44" s="160"/>
      <c r="L44" s="160"/>
      <c r="M44" s="160"/>
      <c r="N44" s="148"/>
      <c r="O44" s="148"/>
      <c r="P44" s="148"/>
      <c r="Q44" s="148"/>
      <c r="R44" s="148"/>
      <c r="S44" s="148"/>
      <c r="T44" s="149"/>
      <c r="U44" s="148"/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137</v>
      </c>
      <c r="AF44" s="140">
        <v>0</v>
      </c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outlineLevel="1" x14ac:dyDescent="0.25">
      <c r="A45" s="141"/>
      <c r="B45" s="141"/>
      <c r="C45" s="182" t="s">
        <v>172</v>
      </c>
      <c r="D45" s="150"/>
      <c r="E45" s="156"/>
      <c r="F45" s="160"/>
      <c r="G45" s="160"/>
      <c r="H45" s="160"/>
      <c r="I45" s="160"/>
      <c r="J45" s="160"/>
      <c r="K45" s="160"/>
      <c r="L45" s="160"/>
      <c r="M45" s="160"/>
      <c r="N45" s="148"/>
      <c r="O45" s="148"/>
      <c r="P45" s="148"/>
      <c r="Q45" s="148"/>
      <c r="R45" s="148"/>
      <c r="S45" s="148"/>
      <c r="T45" s="149"/>
      <c r="U45" s="148"/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137</v>
      </c>
      <c r="AF45" s="140">
        <v>0</v>
      </c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5">
      <c r="A46" s="141"/>
      <c r="B46" s="141"/>
      <c r="C46" s="182" t="s">
        <v>173</v>
      </c>
      <c r="D46" s="150"/>
      <c r="E46" s="156"/>
      <c r="F46" s="160"/>
      <c r="G46" s="160"/>
      <c r="H46" s="160"/>
      <c r="I46" s="160"/>
      <c r="J46" s="160"/>
      <c r="K46" s="160"/>
      <c r="L46" s="160"/>
      <c r="M46" s="160"/>
      <c r="N46" s="148"/>
      <c r="O46" s="148"/>
      <c r="P46" s="148"/>
      <c r="Q46" s="148"/>
      <c r="R46" s="148"/>
      <c r="S46" s="148"/>
      <c r="T46" s="149"/>
      <c r="U46" s="148"/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137</v>
      </c>
      <c r="AF46" s="140">
        <v>0</v>
      </c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ht="20" outlineLevel="1" x14ac:dyDescent="0.25">
      <c r="A47" s="141"/>
      <c r="B47" s="141"/>
      <c r="C47" s="182" t="s">
        <v>174</v>
      </c>
      <c r="D47" s="150"/>
      <c r="E47" s="156"/>
      <c r="F47" s="160"/>
      <c r="G47" s="160"/>
      <c r="H47" s="160"/>
      <c r="I47" s="160"/>
      <c r="J47" s="160"/>
      <c r="K47" s="160"/>
      <c r="L47" s="160"/>
      <c r="M47" s="160"/>
      <c r="N47" s="148"/>
      <c r="O47" s="148"/>
      <c r="P47" s="148"/>
      <c r="Q47" s="148"/>
      <c r="R47" s="148"/>
      <c r="S47" s="148"/>
      <c r="T47" s="149"/>
      <c r="U47" s="148"/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137</v>
      </c>
      <c r="AF47" s="140">
        <v>0</v>
      </c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ht="20" outlineLevel="1" x14ac:dyDescent="0.25">
      <c r="A48" s="141"/>
      <c r="B48" s="141"/>
      <c r="C48" s="182" t="s">
        <v>175</v>
      </c>
      <c r="D48" s="150"/>
      <c r="E48" s="156"/>
      <c r="F48" s="160"/>
      <c r="G48" s="160"/>
      <c r="H48" s="160"/>
      <c r="I48" s="160"/>
      <c r="J48" s="160"/>
      <c r="K48" s="160"/>
      <c r="L48" s="160"/>
      <c r="M48" s="160"/>
      <c r="N48" s="148"/>
      <c r="O48" s="148"/>
      <c r="P48" s="148"/>
      <c r="Q48" s="148"/>
      <c r="R48" s="148"/>
      <c r="S48" s="148"/>
      <c r="T48" s="149"/>
      <c r="U48" s="148"/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137</v>
      </c>
      <c r="AF48" s="140">
        <v>0</v>
      </c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20" outlineLevel="1" x14ac:dyDescent="0.25">
      <c r="A49" s="141"/>
      <c r="B49" s="141"/>
      <c r="C49" s="182" t="s">
        <v>176</v>
      </c>
      <c r="D49" s="150"/>
      <c r="E49" s="156"/>
      <c r="F49" s="160"/>
      <c r="G49" s="160"/>
      <c r="H49" s="160"/>
      <c r="I49" s="160"/>
      <c r="J49" s="160"/>
      <c r="K49" s="160"/>
      <c r="L49" s="160"/>
      <c r="M49" s="160"/>
      <c r="N49" s="148"/>
      <c r="O49" s="148"/>
      <c r="P49" s="148"/>
      <c r="Q49" s="148"/>
      <c r="R49" s="148"/>
      <c r="S49" s="148"/>
      <c r="T49" s="149"/>
      <c r="U49" s="148"/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137</v>
      </c>
      <c r="AF49" s="140">
        <v>0</v>
      </c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ht="20" outlineLevel="1" x14ac:dyDescent="0.25">
      <c r="A50" s="141"/>
      <c r="B50" s="141"/>
      <c r="C50" s="182" t="s">
        <v>177</v>
      </c>
      <c r="D50" s="150"/>
      <c r="E50" s="156"/>
      <c r="F50" s="160"/>
      <c r="G50" s="160"/>
      <c r="H50" s="160"/>
      <c r="I50" s="160"/>
      <c r="J50" s="160"/>
      <c r="K50" s="160"/>
      <c r="L50" s="160"/>
      <c r="M50" s="160"/>
      <c r="N50" s="148"/>
      <c r="O50" s="148"/>
      <c r="P50" s="148"/>
      <c r="Q50" s="148"/>
      <c r="R50" s="148"/>
      <c r="S50" s="148"/>
      <c r="T50" s="149"/>
      <c r="U50" s="148"/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137</v>
      </c>
      <c r="AF50" s="140">
        <v>0</v>
      </c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x14ac:dyDescent="0.25">
      <c r="A51" s="142" t="s">
        <v>132</v>
      </c>
      <c r="B51" s="142" t="s">
        <v>63</v>
      </c>
      <c r="C51" s="183" t="s">
        <v>64</v>
      </c>
      <c r="D51" s="151"/>
      <c r="E51" s="157"/>
      <c r="F51" s="161"/>
      <c r="G51" s="161">
        <f>SUMIF(AE52:AE54,"&lt;&gt;NOR",G52:G54)</f>
        <v>0</v>
      </c>
      <c r="H51" s="161"/>
      <c r="I51" s="161">
        <f>SUM(I52:I54)</f>
        <v>0</v>
      </c>
      <c r="J51" s="161"/>
      <c r="K51" s="161">
        <f>SUM(K52:K54)</f>
        <v>0</v>
      </c>
      <c r="L51" s="161"/>
      <c r="M51" s="161">
        <f>SUM(M52:M54)</f>
        <v>0</v>
      </c>
      <c r="N51" s="152"/>
      <c r="O51" s="152">
        <f>SUM(O52:O54)</f>
        <v>0</v>
      </c>
      <c r="P51" s="152"/>
      <c r="Q51" s="152">
        <f>SUM(Q52:Q54)</f>
        <v>0</v>
      </c>
      <c r="R51" s="152"/>
      <c r="S51" s="152"/>
      <c r="T51" s="153"/>
      <c r="U51" s="152">
        <f>SUM(U52:U54)</f>
        <v>0</v>
      </c>
      <c r="AE51" t="s">
        <v>133</v>
      </c>
    </row>
    <row r="52" spans="1:60" ht="20" outlineLevel="1" x14ac:dyDescent="0.25">
      <c r="A52" s="141">
        <v>2</v>
      </c>
      <c r="B52" s="141" t="s">
        <v>178</v>
      </c>
      <c r="C52" s="181" t="s">
        <v>179</v>
      </c>
      <c r="D52" s="147" t="s">
        <v>180</v>
      </c>
      <c r="E52" s="155">
        <v>1</v>
      </c>
      <c r="F52" s="159">
        <f>H52+J52</f>
        <v>0</v>
      </c>
      <c r="G52" s="160">
        <f>ROUND(E52*F52,2)</f>
        <v>0</v>
      </c>
      <c r="H52" s="160"/>
      <c r="I52" s="160">
        <f>ROUND(E52*H52,2)</f>
        <v>0</v>
      </c>
      <c r="J52" s="160"/>
      <c r="K52" s="160">
        <f>ROUND(E52*J52,2)</f>
        <v>0</v>
      </c>
      <c r="L52" s="160">
        <v>21</v>
      </c>
      <c r="M52" s="160">
        <f>G52*(1+L52/100)</f>
        <v>0</v>
      </c>
      <c r="N52" s="148">
        <v>0</v>
      </c>
      <c r="O52" s="148">
        <f>ROUND(E52*N52,5)</f>
        <v>0</v>
      </c>
      <c r="P52" s="148">
        <v>0</v>
      </c>
      <c r="Q52" s="148">
        <f>ROUND(E52*P52,5)</f>
        <v>0</v>
      </c>
      <c r="R52" s="148"/>
      <c r="S52" s="148"/>
      <c r="T52" s="149">
        <v>0</v>
      </c>
      <c r="U52" s="148">
        <f>ROUND(E52*T52,2)</f>
        <v>0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135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 x14ac:dyDescent="0.25">
      <c r="A53" s="141"/>
      <c r="B53" s="141"/>
      <c r="C53" s="182" t="s">
        <v>181</v>
      </c>
      <c r="D53" s="150"/>
      <c r="E53" s="156"/>
      <c r="F53" s="160"/>
      <c r="G53" s="160"/>
      <c r="H53" s="160"/>
      <c r="I53" s="160"/>
      <c r="J53" s="160"/>
      <c r="K53" s="160"/>
      <c r="L53" s="160"/>
      <c r="M53" s="160"/>
      <c r="N53" s="148"/>
      <c r="O53" s="148"/>
      <c r="P53" s="148"/>
      <c r="Q53" s="148"/>
      <c r="R53" s="148"/>
      <c r="S53" s="148"/>
      <c r="T53" s="149"/>
      <c r="U53" s="148"/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137</v>
      </c>
      <c r="AF53" s="140">
        <v>0</v>
      </c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outlineLevel="1" x14ac:dyDescent="0.25">
      <c r="A54" s="141"/>
      <c r="B54" s="141"/>
      <c r="C54" s="182" t="s">
        <v>182</v>
      </c>
      <c r="D54" s="150"/>
      <c r="E54" s="156">
        <v>1</v>
      </c>
      <c r="F54" s="160"/>
      <c r="G54" s="160"/>
      <c r="H54" s="160"/>
      <c r="I54" s="160"/>
      <c r="J54" s="160"/>
      <c r="K54" s="160"/>
      <c r="L54" s="160"/>
      <c r="M54" s="160"/>
      <c r="N54" s="148"/>
      <c r="O54" s="148"/>
      <c r="P54" s="148"/>
      <c r="Q54" s="148"/>
      <c r="R54" s="148"/>
      <c r="S54" s="148"/>
      <c r="T54" s="149"/>
      <c r="U54" s="148"/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137</v>
      </c>
      <c r="AF54" s="140">
        <v>0</v>
      </c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x14ac:dyDescent="0.25">
      <c r="A55" s="142" t="s">
        <v>132</v>
      </c>
      <c r="B55" s="142" t="s">
        <v>65</v>
      </c>
      <c r="C55" s="183" t="s">
        <v>66</v>
      </c>
      <c r="D55" s="151"/>
      <c r="E55" s="157"/>
      <c r="F55" s="161"/>
      <c r="G55" s="161">
        <f>SUMIF(AE56:AE133,"&lt;&gt;NOR",G56:G133)</f>
        <v>0</v>
      </c>
      <c r="H55" s="161"/>
      <c r="I55" s="161">
        <f>SUM(I56:I133)</f>
        <v>0</v>
      </c>
      <c r="J55" s="161"/>
      <c r="K55" s="161">
        <f>SUM(K56:K133)</f>
        <v>0</v>
      </c>
      <c r="L55" s="161"/>
      <c r="M55" s="161">
        <f>SUM(M56:M133)</f>
        <v>0</v>
      </c>
      <c r="N55" s="152"/>
      <c r="O55" s="152">
        <f>SUM(O56:O133)</f>
        <v>10.903260000000001</v>
      </c>
      <c r="P55" s="152"/>
      <c r="Q55" s="152">
        <f>SUM(Q56:Q133)</f>
        <v>0</v>
      </c>
      <c r="R55" s="152"/>
      <c r="S55" s="152"/>
      <c r="T55" s="153"/>
      <c r="U55" s="152">
        <f>SUM(U56:U133)</f>
        <v>485.36999999999995</v>
      </c>
      <c r="AE55" t="s">
        <v>133</v>
      </c>
    </row>
    <row r="56" spans="1:60" outlineLevel="1" x14ac:dyDescent="0.25">
      <c r="A56" s="141">
        <v>3</v>
      </c>
      <c r="B56" s="141" t="s">
        <v>183</v>
      </c>
      <c r="C56" s="181" t="s">
        <v>184</v>
      </c>
      <c r="D56" s="147" t="s">
        <v>185</v>
      </c>
      <c r="E56" s="155">
        <v>9.75</v>
      </c>
      <c r="F56" s="159">
        <f>H56+J56</f>
        <v>0</v>
      </c>
      <c r="G56" s="160">
        <f>ROUND(E56*F56,2)</f>
        <v>0</v>
      </c>
      <c r="H56" s="160"/>
      <c r="I56" s="160">
        <f>ROUND(E56*H56,2)</f>
        <v>0</v>
      </c>
      <c r="J56" s="160"/>
      <c r="K56" s="160">
        <f>ROUND(E56*J56,2)</f>
        <v>0</v>
      </c>
      <c r="L56" s="160">
        <v>21</v>
      </c>
      <c r="M56" s="160">
        <f>G56*(1+L56/100)</f>
        <v>0</v>
      </c>
      <c r="N56" s="148">
        <v>5.1499999999999997E-2</v>
      </c>
      <c r="O56" s="148">
        <f>ROUND(E56*N56,5)</f>
        <v>0.50212999999999997</v>
      </c>
      <c r="P56" s="148">
        <v>0</v>
      </c>
      <c r="Q56" s="148">
        <f>ROUND(E56*P56,5)</f>
        <v>0</v>
      </c>
      <c r="R56" s="148"/>
      <c r="S56" s="148"/>
      <c r="T56" s="149">
        <v>1.68</v>
      </c>
      <c r="U56" s="148">
        <f>ROUND(E56*T56,2)</f>
        <v>16.38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135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outlineLevel="1" x14ac:dyDescent="0.25">
      <c r="A57" s="141"/>
      <c r="B57" s="141"/>
      <c r="C57" s="182" t="s">
        <v>186</v>
      </c>
      <c r="D57" s="150"/>
      <c r="E57" s="156"/>
      <c r="F57" s="160"/>
      <c r="G57" s="160"/>
      <c r="H57" s="160"/>
      <c r="I57" s="160"/>
      <c r="J57" s="160"/>
      <c r="K57" s="160"/>
      <c r="L57" s="160"/>
      <c r="M57" s="160"/>
      <c r="N57" s="148"/>
      <c r="O57" s="148"/>
      <c r="P57" s="148"/>
      <c r="Q57" s="148"/>
      <c r="R57" s="148"/>
      <c r="S57" s="148"/>
      <c r="T57" s="149"/>
      <c r="U57" s="148"/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137</v>
      </c>
      <c r="AF57" s="140">
        <v>0</v>
      </c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outlineLevel="1" x14ac:dyDescent="0.25">
      <c r="A58" s="141"/>
      <c r="B58" s="141"/>
      <c r="C58" s="182" t="s">
        <v>187</v>
      </c>
      <c r="D58" s="150"/>
      <c r="E58" s="156">
        <v>9.75</v>
      </c>
      <c r="F58" s="160"/>
      <c r="G58" s="160"/>
      <c r="H58" s="160"/>
      <c r="I58" s="160"/>
      <c r="J58" s="160"/>
      <c r="K58" s="160"/>
      <c r="L58" s="160"/>
      <c r="M58" s="160"/>
      <c r="N58" s="148"/>
      <c r="O58" s="148"/>
      <c r="P58" s="148"/>
      <c r="Q58" s="148"/>
      <c r="R58" s="148"/>
      <c r="S58" s="148"/>
      <c r="T58" s="149"/>
      <c r="U58" s="148"/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137</v>
      </c>
      <c r="AF58" s="140">
        <v>0</v>
      </c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outlineLevel="1" x14ac:dyDescent="0.25">
      <c r="A59" s="141"/>
      <c r="B59" s="141"/>
      <c r="C59" s="184" t="s">
        <v>188</v>
      </c>
      <c r="D59" s="154"/>
      <c r="E59" s="158">
        <v>9.75</v>
      </c>
      <c r="F59" s="160"/>
      <c r="G59" s="160"/>
      <c r="H59" s="160"/>
      <c r="I59" s="160"/>
      <c r="J59" s="160"/>
      <c r="K59" s="160"/>
      <c r="L59" s="160"/>
      <c r="M59" s="160"/>
      <c r="N59" s="148"/>
      <c r="O59" s="148"/>
      <c r="P59" s="148"/>
      <c r="Q59" s="148"/>
      <c r="R59" s="148"/>
      <c r="S59" s="148"/>
      <c r="T59" s="149"/>
      <c r="U59" s="148"/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137</v>
      </c>
      <c r="AF59" s="140">
        <v>1</v>
      </c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1" x14ac:dyDescent="0.25">
      <c r="A60" s="141">
        <v>4</v>
      </c>
      <c r="B60" s="141" t="s">
        <v>189</v>
      </c>
      <c r="C60" s="181" t="s">
        <v>190</v>
      </c>
      <c r="D60" s="147" t="s">
        <v>185</v>
      </c>
      <c r="E60" s="155">
        <v>122.1648</v>
      </c>
      <c r="F60" s="159">
        <f>H60+J60</f>
        <v>0</v>
      </c>
      <c r="G60" s="160">
        <f>ROUND(E60*F60,2)</f>
        <v>0</v>
      </c>
      <c r="H60" s="160"/>
      <c r="I60" s="160">
        <f>ROUND(E60*H60,2)</f>
        <v>0</v>
      </c>
      <c r="J60" s="160"/>
      <c r="K60" s="160">
        <f>ROUND(E60*J60,2)</f>
        <v>0</v>
      </c>
      <c r="L60" s="160">
        <v>21</v>
      </c>
      <c r="M60" s="160">
        <f>G60*(1+L60/100)</f>
        <v>0</v>
      </c>
      <c r="N60" s="148">
        <v>5.0349999999999999E-2</v>
      </c>
      <c r="O60" s="148">
        <f>ROUND(E60*N60,5)</f>
        <v>6.1509999999999998</v>
      </c>
      <c r="P60" s="148">
        <v>0</v>
      </c>
      <c r="Q60" s="148">
        <f>ROUND(E60*P60,5)</f>
        <v>0</v>
      </c>
      <c r="R60" s="148"/>
      <c r="S60" s="148"/>
      <c r="T60" s="149">
        <v>1.673</v>
      </c>
      <c r="U60" s="148">
        <f>ROUND(E60*T60,2)</f>
        <v>204.38</v>
      </c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135</v>
      </c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outlineLevel="1" x14ac:dyDescent="0.25">
      <c r="A61" s="141"/>
      <c r="B61" s="141"/>
      <c r="C61" s="182" t="s">
        <v>191</v>
      </c>
      <c r="D61" s="150"/>
      <c r="E61" s="156"/>
      <c r="F61" s="160"/>
      <c r="G61" s="160"/>
      <c r="H61" s="160"/>
      <c r="I61" s="160"/>
      <c r="J61" s="160"/>
      <c r="K61" s="160"/>
      <c r="L61" s="160"/>
      <c r="M61" s="160"/>
      <c r="N61" s="148"/>
      <c r="O61" s="148"/>
      <c r="P61" s="148"/>
      <c r="Q61" s="148"/>
      <c r="R61" s="148"/>
      <c r="S61" s="148"/>
      <c r="T61" s="149"/>
      <c r="U61" s="148"/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137</v>
      </c>
      <c r="AF61" s="140">
        <v>0</v>
      </c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outlineLevel="1" x14ac:dyDescent="0.25">
      <c r="A62" s="141"/>
      <c r="B62" s="141"/>
      <c r="C62" s="182" t="s">
        <v>192</v>
      </c>
      <c r="D62" s="150"/>
      <c r="E62" s="156"/>
      <c r="F62" s="160"/>
      <c r="G62" s="160"/>
      <c r="H62" s="160"/>
      <c r="I62" s="160"/>
      <c r="J62" s="160"/>
      <c r="K62" s="160"/>
      <c r="L62" s="160"/>
      <c r="M62" s="160"/>
      <c r="N62" s="148"/>
      <c r="O62" s="148"/>
      <c r="P62" s="148"/>
      <c r="Q62" s="148"/>
      <c r="R62" s="148"/>
      <c r="S62" s="148"/>
      <c r="T62" s="149"/>
      <c r="U62" s="148"/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137</v>
      </c>
      <c r="AF62" s="140">
        <v>0</v>
      </c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5">
      <c r="A63" s="141"/>
      <c r="B63" s="141"/>
      <c r="C63" s="182" t="s">
        <v>193</v>
      </c>
      <c r="D63" s="150"/>
      <c r="E63" s="156">
        <v>14.492000000000001</v>
      </c>
      <c r="F63" s="160"/>
      <c r="G63" s="160"/>
      <c r="H63" s="160"/>
      <c r="I63" s="160"/>
      <c r="J63" s="160"/>
      <c r="K63" s="160"/>
      <c r="L63" s="160"/>
      <c r="M63" s="160"/>
      <c r="N63" s="148"/>
      <c r="O63" s="148"/>
      <c r="P63" s="148"/>
      <c r="Q63" s="148"/>
      <c r="R63" s="148"/>
      <c r="S63" s="148"/>
      <c r="T63" s="149"/>
      <c r="U63" s="148"/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137</v>
      </c>
      <c r="AF63" s="140">
        <v>0</v>
      </c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5">
      <c r="A64" s="141"/>
      <c r="B64" s="141"/>
      <c r="C64" s="184" t="s">
        <v>188</v>
      </c>
      <c r="D64" s="154"/>
      <c r="E64" s="158">
        <v>14.492000000000001</v>
      </c>
      <c r="F64" s="160"/>
      <c r="G64" s="160"/>
      <c r="H64" s="160"/>
      <c r="I64" s="160"/>
      <c r="J64" s="160"/>
      <c r="K64" s="160"/>
      <c r="L64" s="160"/>
      <c r="M64" s="160"/>
      <c r="N64" s="148"/>
      <c r="O64" s="148"/>
      <c r="P64" s="148"/>
      <c r="Q64" s="148"/>
      <c r="R64" s="148"/>
      <c r="S64" s="148"/>
      <c r="T64" s="149"/>
      <c r="U64" s="148"/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137</v>
      </c>
      <c r="AF64" s="140">
        <v>1</v>
      </c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5">
      <c r="A65" s="141"/>
      <c r="B65" s="141"/>
      <c r="C65" s="182" t="s">
        <v>194</v>
      </c>
      <c r="D65" s="150"/>
      <c r="E65" s="156"/>
      <c r="F65" s="160"/>
      <c r="G65" s="160"/>
      <c r="H65" s="160"/>
      <c r="I65" s="160"/>
      <c r="J65" s="160"/>
      <c r="K65" s="160"/>
      <c r="L65" s="160"/>
      <c r="M65" s="160"/>
      <c r="N65" s="148"/>
      <c r="O65" s="148"/>
      <c r="P65" s="148"/>
      <c r="Q65" s="148"/>
      <c r="R65" s="148"/>
      <c r="S65" s="148"/>
      <c r="T65" s="149"/>
      <c r="U65" s="148"/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137</v>
      </c>
      <c r="AF65" s="140">
        <v>0</v>
      </c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5">
      <c r="A66" s="141"/>
      <c r="B66" s="141"/>
      <c r="C66" s="182" t="s">
        <v>195</v>
      </c>
      <c r="D66" s="150"/>
      <c r="E66" s="156">
        <v>65.6935</v>
      </c>
      <c r="F66" s="160"/>
      <c r="G66" s="160"/>
      <c r="H66" s="160"/>
      <c r="I66" s="160"/>
      <c r="J66" s="160"/>
      <c r="K66" s="160"/>
      <c r="L66" s="160"/>
      <c r="M66" s="160"/>
      <c r="N66" s="148"/>
      <c r="O66" s="148"/>
      <c r="P66" s="148"/>
      <c r="Q66" s="148"/>
      <c r="R66" s="148"/>
      <c r="S66" s="148"/>
      <c r="T66" s="149"/>
      <c r="U66" s="148"/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137</v>
      </c>
      <c r="AF66" s="140">
        <v>0</v>
      </c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5">
      <c r="A67" s="141"/>
      <c r="B67" s="141"/>
      <c r="C67" s="182" t="s">
        <v>196</v>
      </c>
      <c r="D67" s="150"/>
      <c r="E67" s="156">
        <v>-7.0751999999999997</v>
      </c>
      <c r="F67" s="160"/>
      <c r="G67" s="160"/>
      <c r="H67" s="160"/>
      <c r="I67" s="160"/>
      <c r="J67" s="160"/>
      <c r="K67" s="160"/>
      <c r="L67" s="160"/>
      <c r="M67" s="160"/>
      <c r="N67" s="148"/>
      <c r="O67" s="148"/>
      <c r="P67" s="148"/>
      <c r="Q67" s="148"/>
      <c r="R67" s="148"/>
      <c r="S67" s="148"/>
      <c r="T67" s="149"/>
      <c r="U67" s="148"/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137</v>
      </c>
      <c r="AF67" s="140">
        <v>0</v>
      </c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5">
      <c r="A68" s="141"/>
      <c r="B68" s="141"/>
      <c r="C68" s="184" t="s">
        <v>188</v>
      </c>
      <c r="D68" s="154"/>
      <c r="E68" s="158">
        <v>58.618299999999998</v>
      </c>
      <c r="F68" s="160"/>
      <c r="G68" s="160"/>
      <c r="H68" s="160"/>
      <c r="I68" s="160"/>
      <c r="J68" s="160"/>
      <c r="K68" s="160"/>
      <c r="L68" s="160"/>
      <c r="M68" s="160"/>
      <c r="N68" s="148"/>
      <c r="O68" s="148"/>
      <c r="P68" s="148"/>
      <c r="Q68" s="148"/>
      <c r="R68" s="148"/>
      <c r="S68" s="148"/>
      <c r="T68" s="149"/>
      <c r="U68" s="148"/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137</v>
      </c>
      <c r="AF68" s="140">
        <v>1</v>
      </c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5">
      <c r="A69" s="141"/>
      <c r="B69" s="141"/>
      <c r="C69" s="182" t="s">
        <v>197</v>
      </c>
      <c r="D69" s="150"/>
      <c r="E69" s="156"/>
      <c r="F69" s="160"/>
      <c r="G69" s="160"/>
      <c r="H69" s="160"/>
      <c r="I69" s="160"/>
      <c r="J69" s="160"/>
      <c r="K69" s="160"/>
      <c r="L69" s="160"/>
      <c r="M69" s="160"/>
      <c r="N69" s="148"/>
      <c r="O69" s="148"/>
      <c r="P69" s="148"/>
      <c r="Q69" s="148"/>
      <c r="R69" s="148"/>
      <c r="S69" s="148"/>
      <c r="T69" s="149"/>
      <c r="U69" s="148"/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137</v>
      </c>
      <c r="AF69" s="140">
        <v>0</v>
      </c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outlineLevel="1" x14ac:dyDescent="0.25">
      <c r="A70" s="141"/>
      <c r="B70" s="141"/>
      <c r="C70" s="182" t="s">
        <v>198</v>
      </c>
      <c r="D70" s="150"/>
      <c r="E70" s="156">
        <v>24.1296</v>
      </c>
      <c r="F70" s="160"/>
      <c r="G70" s="160"/>
      <c r="H70" s="160"/>
      <c r="I70" s="160"/>
      <c r="J70" s="160"/>
      <c r="K70" s="160"/>
      <c r="L70" s="160"/>
      <c r="M70" s="160"/>
      <c r="N70" s="148"/>
      <c r="O70" s="148"/>
      <c r="P70" s="148"/>
      <c r="Q70" s="148"/>
      <c r="R70" s="148"/>
      <c r="S70" s="148"/>
      <c r="T70" s="149"/>
      <c r="U70" s="148"/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137</v>
      </c>
      <c r="AF70" s="140">
        <v>0</v>
      </c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 x14ac:dyDescent="0.25">
      <c r="A71" s="141"/>
      <c r="B71" s="141"/>
      <c r="C71" s="182" t="s">
        <v>199</v>
      </c>
      <c r="D71" s="150"/>
      <c r="E71" s="156">
        <v>-1.7687999999999999</v>
      </c>
      <c r="F71" s="160"/>
      <c r="G71" s="160"/>
      <c r="H71" s="160"/>
      <c r="I71" s="160"/>
      <c r="J71" s="160"/>
      <c r="K71" s="160"/>
      <c r="L71" s="160"/>
      <c r="M71" s="160"/>
      <c r="N71" s="148"/>
      <c r="O71" s="148"/>
      <c r="P71" s="148"/>
      <c r="Q71" s="148"/>
      <c r="R71" s="148"/>
      <c r="S71" s="148"/>
      <c r="T71" s="149"/>
      <c r="U71" s="148"/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137</v>
      </c>
      <c r="AF71" s="140">
        <v>0</v>
      </c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outlineLevel="1" x14ac:dyDescent="0.25">
      <c r="A72" s="141"/>
      <c r="B72" s="141"/>
      <c r="C72" s="184" t="s">
        <v>188</v>
      </c>
      <c r="D72" s="154"/>
      <c r="E72" s="158">
        <v>22.360800000000001</v>
      </c>
      <c r="F72" s="160"/>
      <c r="G72" s="160"/>
      <c r="H72" s="160"/>
      <c r="I72" s="160"/>
      <c r="J72" s="160"/>
      <c r="K72" s="160"/>
      <c r="L72" s="160"/>
      <c r="M72" s="160"/>
      <c r="N72" s="148"/>
      <c r="O72" s="148"/>
      <c r="P72" s="148"/>
      <c r="Q72" s="148"/>
      <c r="R72" s="148"/>
      <c r="S72" s="148"/>
      <c r="T72" s="149"/>
      <c r="U72" s="148"/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137</v>
      </c>
      <c r="AF72" s="140">
        <v>1</v>
      </c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5">
      <c r="A73" s="141"/>
      <c r="B73" s="141"/>
      <c r="C73" s="182" t="s">
        <v>200</v>
      </c>
      <c r="D73" s="150"/>
      <c r="E73" s="156"/>
      <c r="F73" s="160"/>
      <c r="G73" s="160"/>
      <c r="H73" s="160"/>
      <c r="I73" s="160"/>
      <c r="J73" s="160"/>
      <c r="K73" s="160"/>
      <c r="L73" s="160"/>
      <c r="M73" s="160"/>
      <c r="N73" s="148"/>
      <c r="O73" s="148"/>
      <c r="P73" s="148"/>
      <c r="Q73" s="148"/>
      <c r="R73" s="148"/>
      <c r="S73" s="148"/>
      <c r="T73" s="149"/>
      <c r="U73" s="148"/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137</v>
      </c>
      <c r="AF73" s="140">
        <v>0</v>
      </c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outlineLevel="1" x14ac:dyDescent="0.25">
      <c r="A74" s="141"/>
      <c r="B74" s="141"/>
      <c r="C74" s="182" t="s">
        <v>201</v>
      </c>
      <c r="D74" s="150"/>
      <c r="E74" s="156">
        <v>28.462499999999999</v>
      </c>
      <c r="F74" s="160"/>
      <c r="G74" s="160"/>
      <c r="H74" s="160"/>
      <c r="I74" s="160"/>
      <c r="J74" s="160"/>
      <c r="K74" s="160"/>
      <c r="L74" s="160"/>
      <c r="M74" s="160"/>
      <c r="N74" s="148"/>
      <c r="O74" s="148"/>
      <c r="P74" s="148"/>
      <c r="Q74" s="148"/>
      <c r="R74" s="148"/>
      <c r="S74" s="148"/>
      <c r="T74" s="149"/>
      <c r="U74" s="148"/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137</v>
      </c>
      <c r="AF74" s="140">
        <v>0</v>
      </c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 x14ac:dyDescent="0.25">
      <c r="A75" s="141"/>
      <c r="B75" s="141"/>
      <c r="C75" s="182" t="s">
        <v>199</v>
      </c>
      <c r="D75" s="150"/>
      <c r="E75" s="156">
        <v>-1.7687999999999999</v>
      </c>
      <c r="F75" s="160"/>
      <c r="G75" s="160"/>
      <c r="H75" s="160"/>
      <c r="I75" s="160"/>
      <c r="J75" s="160"/>
      <c r="K75" s="160"/>
      <c r="L75" s="160"/>
      <c r="M75" s="160"/>
      <c r="N75" s="148"/>
      <c r="O75" s="148"/>
      <c r="P75" s="148"/>
      <c r="Q75" s="148"/>
      <c r="R75" s="148"/>
      <c r="S75" s="148"/>
      <c r="T75" s="149"/>
      <c r="U75" s="148"/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137</v>
      </c>
      <c r="AF75" s="140">
        <v>0</v>
      </c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5">
      <c r="A76" s="141"/>
      <c r="B76" s="141"/>
      <c r="C76" s="184" t="s">
        <v>188</v>
      </c>
      <c r="D76" s="154"/>
      <c r="E76" s="158">
        <v>26.6937</v>
      </c>
      <c r="F76" s="160"/>
      <c r="G76" s="160"/>
      <c r="H76" s="160"/>
      <c r="I76" s="160"/>
      <c r="J76" s="160"/>
      <c r="K76" s="160"/>
      <c r="L76" s="160"/>
      <c r="M76" s="160"/>
      <c r="N76" s="148"/>
      <c r="O76" s="148"/>
      <c r="P76" s="148"/>
      <c r="Q76" s="148"/>
      <c r="R76" s="148"/>
      <c r="S76" s="148"/>
      <c r="T76" s="149"/>
      <c r="U76" s="148"/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137</v>
      </c>
      <c r="AF76" s="140">
        <v>1</v>
      </c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5">
      <c r="A77" s="141">
        <v>5</v>
      </c>
      <c r="B77" s="141" t="s">
        <v>202</v>
      </c>
      <c r="C77" s="181" t="s">
        <v>203</v>
      </c>
      <c r="D77" s="147" t="s">
        <v>185</v>
      </c>
      <c r="E77" s="155">
        <v>20</v>
      </c>
      <c r="F77" s="159">
        <f>H77+J77</f>
        <v>0</v>
      </c>
      <c r="G77" s="160">
        <f>ROUND(E77*F77,2)</f>
        <v>0</v>
      </c>
      <c r="H77" s="160"/>
      <c r="I77" s="160">
        <f>ROUND(E77*H77,2)</f>
        <v>0</v>
      </c>
      <c r="J77" s="160"/>
      <c r="K77" s="160">
        <f>ROUND(E77*J77,2)</f>
        <v>0</v>
      </c>
      <c r="L77" s="160">
        <v>21</v>
      </c>
      <c r="M77" s="160">
        <f>G77*(1+L77/100)</f>
        <v>0</v>
      </c>
      <c r="N77" s="148">
        <v>5.0770000000000003E-2</v>
      </c>
      <c r="O77" s="148">
        <f>ROUND(E77*N77,5)</f>
        <v>1.0154000000000001</v>
      </c>
      <c r="P77" s="148">
        <v>0</v>
      </c>
      <c r="Q77" s="148">
        <f>ROUND(E77*P77,5)</f>
        <v>0</v>
      </c>
      <c r="R77" s="148"/>
      <c r="S77" s="148"/>
      <c r="T77" s="149">
        <v>1.673</v>
      </c>
      <c r="U77" s="148">
        <f>ROUND(E77*T77,2)</f>
        <v>33.46</v>
      </c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135</v>
      </c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1" x14ac:dyDescent="0.25">
      <c r="A78" s="141"/>
      <c r="B78" s="141"/>
      <c r="C78" s="182" t="s">
        <v>204</v>
      </c>
      <c r="D78" s="150"/>
      <c r="E78" s="156"/>
      <c r="F78" s="160"/>
      <c r="G78" s="160"/>
      <c r="H78" s="160"/>
      <c r="I78" s="160"/>
      <c r="J78" s="160"/>
      <c r="K78" s="160"/>
      <c r="L78" s="160"/>
      <c r="M78" s="160"/>
      <c r="N78" s="148"/>
      <c r="O78" s="148"/>
      <c r="P78" s="148"/>
      <c r="Q78" s="148"/>
      <c r="R78" s="148"/>
      <c r="S78" s="148"/>
      <c r="T78" s="149"/>
      <c r="U78" s="148"/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137</v>
      </c>
      <c r="AF78" s="140">
        <v>0</v>
      </c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outlineLevel="1" x14ac:dyDescent="0.25">
      <c r="A79" s="141"/>
      <c r="B79" s="141"/>
      <c r="C79" s="182" t="s">
        <v>205</v>
      </c>
      <c r="D79" s="150"/>
      <c r="E79" s="156">
        <v>20</v>
      </c>
      <c r="F79" s="160"/>
      <c r="G79" s="160"/>
      <c r="H79" s="160"/>
      <c r="I79" s="160"/>
      <c r="J79" s="160"/>
      <c r="K79" s="160"/>
      <c r="L79" s="160"/>
      <c r="M79" s="160"/>
      <c r="N79" s="148"/>
      <c r="O79" s="148"/>
      <c r="P79" s="148"/>
      <c r="Q79" s="148"/>
      <c r="R79" s="148"/>
      <c r="S79" s="148"/>
      <c r="T79" s="149"/>
      <c r="U79" s="148"/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137</v>
      </c>
      <c r="AF79" s="140">
        <v>0</v>
      </c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outlineLevel="1" x14ac:dyDescent="0.25">
      <c r="A80" s="141"/>
      <c r="B80" s="141"/>
      <c r="C80" s="184" t="s">
        <v>188</v>
      </c>
      <c r="D80" s="154"/>
      <c r="E80" s="158">
        <v>20</v>
      </c>
      <c r="F80" s="160"/>
      <c r="G80" s="160"/>
      <c r="H80" s="160"/>
      <c r="I80" s="160"/>
      <c r="J80" s="160"/>
      <c r="K80" s="160"/>
      <c r="L80" s="160"/>
      <c r="M80" s="160"/>
      <c r="N80" s="148"/>
      <c r="O80" s="148"/>
      <c r="P80" s="148"/>
      <c r="Q80" s="148"/>
      <c r="R80" s="148"/>
      <c r="S80" s="148"/>
      <c r="T80" s="149"/>
      <c r="U80" s="148"/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137</v>
      </c>
      <c r="AF80" s="140">
        <v>1</v>
      </c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outlineLevel="1" x14ac:dyDescent="0.25">
      <c r="A81" s="141">
        <v>6</v>
      </c>
      <c r="B81" s="141" t="s">
        <v>206</v>
      </c>
      <c r="C81" s="181" t="s">
        <v>207</v>
      </c>
      <c r="D81" s="147" t="s">
        <v>185</v>
      </c>
      <c r="E81" s="155">
        <v>3.7867500000000001</v>
      </c>
      <c r="F81" s="159">
        <f>H81+J81</f>
        <v>0</v>
      </c>
      <c r="G81" s="160">
        <f>ROUND(E81*F81,2)</f>
        <v>0</v>
      </c>
      <c r="H81" s="160"/>
      <c r="I81" s="160">
        <f>ROUND(E81*H81,2)</f>
        <v>0</v>
      </c>
      <c r="J81" s="160"/>
      <c r="K81" s="160">
        <f>ROUND(E81*J81,2)</f>
        <v>0</v>
      </c>
      <c r="L81" s="160">
        <v>21</v>
      </c>
      <c r="M81" s="160">
        <f>G81*(1+L81/100)</f>
        <v>0</v>
      </c>
      <c r="N81" s="148">
        <v>2.9190000000000001E-2</v>
      </c>
      <c r="O81" s="148">
        <f>ROUND(E81*N81,5)</f>
        <v>0.11054</v>
      </c>
      <c r="P81" s="148">
        <v>0</v>
      </c>
      <c r="Q81" s="148">
        <f>ROUND(E81*P81,5)</f>
        <v>0</v>
      </c>
      <c r="R81" s="148"/>
      <c r="S81" s="148"/>
      <c r="T81" s="149">
        <v>0.94799999999999995</v>
      </c>
      <c r="U81" s="148">
        <f>ROUND(E81*T81,2)</f>
        <v>3.59</v>
      </c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135</v>
      </c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outlineLevel="1" x14ac:dyDescent="0.25">
      <c r="A82" s="141"/>
      <c r="B82" s="141"/>
      <c r="C82" s="182" t="s">
        <v>208</v>
      </c>
      <c r="D82" s="150"/>
      <c r="E82" s="156"/>
      <c r="F82" s="160"/>
      <c r="G82" s="160"/>
      <c r="H82" s="160"/>
      <c r="I82" s="160"/>
      <c r="J82" s="160"/>
      <c r="K82" s="160"/>
      <c r="L82" s="160"/>
      <c r="M82" s="160"/>
      <c r="N82" s="148"/>
      <c r="O82" s="148"/>
      <c r="P82" s="148"/>
      <c r="Q82" s="148"/>
      <c r="R82" s="148"/>
      <c r="S82" s="148"/>
      <c r="T82" s="149"/>
      <c r="U82" s="148"/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137</v>
      </c>
      <c r="AF82" s="140">
        <v>0</v>
      </c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outlineLevel="1" x14ac:dyDescent="0.25">
      <c r="A83" s="141"/>
      <c r="B83" s="141"/>
      <c r="C83" s="182" t="s">
        <v>209</v>
      </c>
      <c r="D83" s="150"/>
      <c r="E83" s="156">
        <v>3.7867500000000001</v>
      </c>
      <c r="F83" s="160"/>
      <c r="G83" s="160"/>
      <c r="H83" s="160"/>
      <c r="I83" s="160"/>
      <c r="J83" s="160"/>
      <c r="K83" s="160"/>
      <c r="L83" s="160"/>
      <c r="M83" s="160"/>
      <c r="N83" s="148"/>
      <c r="O83" s="148"/>
      <c r="P83" s="148"/>
      <c r="Q83" s="148"/>
      <c r="R83" s="148"/>
      <c r="S83" s="148"/>
      <c r="T83" s="149"/>
      <c r="U83" s="148"/>
      <c r="V83" s="140"/>
      <c r="W83" s="140"/>
      <c r="X83" s="140"/>
      <c r="Y83" s="140"/>
      <c r="Z83" s="140"/>
      <c r="AA83" s="140"/>
      <c r="AB83" s="140"/>
      <c r="AC83" s="140"/>
      <c r="AD83" s="140"/>
      <c r="AE83" s="140" t="s">
        <v>137</v>
      </c>
      <c r="AF83" s="140">
        <v>0</v>
      </c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outlineLevel="1" x14ac:dyDescent="0.25">
      <c r="A84" s="141"/>
      <c r="B84" s="141"/>
      <c r="C84" s="184" t="s">
        <v>188</v>
      </c>
      <c r="D84" s="154"/>
      <c r="E84" s="158">
        <v>3.7867500000000001</v>
      </c>
      <c r="F84" s="160"/>
      <c r="G84" s="160"/>
      <c r="H84" s="160"/>
      <c r="I84" s="160"/>
      <c r="J84" s="160"/>
      <c r="K84" s="160"/>
      <c r="L84" s="160"/>
      <c r="M84" s="160"/>
      <c r="N84" s="148"/>
      <c r="O84" s="148"/>
      <c r="P84" s="148"/>
      <c r="Q84" s="148"/>
      <c r="R84" s="148"/>
      <c r="S84" s="148"/>
      <c r="T84" s="149"/>
      <c r="U84" s="148"/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137</v>
      </c>
      <c r="AF84" s="140">
        <v>1</v>
      </c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ht="20" outlineLevel="1" x14ac:dyDescent="0.25">
      <c r="A85" s="141">
        <v>7</v>
      </c>
      <c r="B85" s="141" t="s">
        <v>210</v>
      </c>
      <c r="C85" s="181" t="s">
        <v>211</v>
      </c>
      <c r="D85" s="147" t="s">
        <v>212</v>
      </c>
      <c r="E85" s="155">
        <v>3</v>
      </c>
      <c r="F85" s="159">
        <f>H85+J85</f>
        <v>0</v>
      </c>
      <c r="G85" s="160">
        <f>ROUND(E85*F85,2)</f>
        <v>0</v>
      </c>
      <c r="H85" s="160"/>
      <c r="I85" s="160">
        <f>ROUND(E85*H85,2)</f>
        <v>0</v>
      </c>
      <c r="J85" s="160"/>
      <c r="K85" s="160">
        <f>ROUND(E85*J85,2)</f>
        <v>0</v>
      </c>
      <c r="L85" s="160">
        <v>21</v>
      </c>
      <c r="M85" s="160">
        <f>G85*(1+L85/100)</f>
        <v>0</v>
      </c>
      <c r="N85" s="148">
        <v>3.32E-3</v>
      </c>
      <c r="O85" s="148">
        <f>ROUND(E85*N85,5)</f>
        <v>9.9600000000000001E-3</v>
      </c>
      <c r="P85" s="148">
        <v>0</v>
      </c>
      <c r="Q85" s="148">
        <f>ROUND(E85*P85,5)</f>
        <v>0</v>
      </c>
      <c r="R85" s="148"/>
      <c r="S85" s="148"/>
      <c r="T85" s="149">
        <v>0.36</v>
      </c>
      <c r="U85" s="148">
        <f>ROUND(E85*T85,2)</f>
        <v>1.08</v>
      </c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135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outlineLevel="1" x14ac:dyDescent="0.25">
      <c r="A86" s="141"/>
      <c r="B86" s="141"/>
      <c r="C86" s="182" t="s">
        <v>213</v>
      </c>
      <c r="D86" s="150"/>
      <c r="E86" s="156"/>
      <c r="F86" s="160"/>
      <c r="G86" s="160"/>
      <c r="H86" s="160"/>
      <c r="I86" s="160"/>
      <c r="J86" s="160"/>
      <c r="K86" s="160"/>
      <c r="L86" s="160"/>
      <c r="M86" s="160"/>
      <c r="N86" s="148"/>
      <c r="O86" s="148"/>
      <c r="P86" s="148"/>
      <c r="Q86" s="148"/>
      <c r="R86" s="148"/>
      <c r="S86" s="148"/>
      <c r="T86" s="149"/>
      <c r="U86" s="148"/>
      <c r="V86" s="140"/>
      <c r="W86" s="140"/>
      <c r="X86" s="140"/>
      <c r="Y86" s="140"/>
      <c r="Z86" s="140"/>
      <c r="AA86" s="140"/>
      <c r="AB86" s="140"/>
      <c r="AC86" s="140"/>
      <c r="AD86" s="140"/>
      <c r="AE86" s="140" t="s">
        <v>137</v>
      </c>
      <c r="AF86" s="140">
        <v>0</v>
      </c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outlineLevel="1" x14ac:dyDescent="0.25">
      <c r="A87" s="141"/>
      <c r="B87" s="141"/>
      <c r="C87" s="182" t="s">
        <v>214</v>
      </c>
      <c r="D87" s="150"/>
      <c r="E87" s="156">
        <v>3</v>
      </c>
      <c r="F87" s="160"/>
      <c r="G87" s="160"/>
      <c r="H87" s="160"/>
      <c r="I87" s="160"/>
      <c r="J87" s="160"/>
      <c r="K87" s="160"/>
      <c r="L87" s="160"/>
      <c r="M87" s="160"/>
      <c r="N87" s="148"/>
      <c r="O87" s="148"/>
      <c r="P87" s="148"/>
      <c r="Q87" s="148"/>
      <c r="R87" s="148"/>
      <c r="S87" s="148"/>
      <c r="T87" s="149"/>
      <c r="U87" s="148"/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137</v>
      </c>
      <c r="AF87" s="140">
        <v>0</v>
      </c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ht="20" outlineLevel="1" x14ac:dyDescent="0.25">
      <c r="A88" s="141">
        <v>8</v>
      </c>
      <c r="B88" s="141" t="s">
        <v>215</v>
      </c>
      <c r="C88" s="181" t="s">
        <v>216</v>
      </c>
      <c r="D88" s="147" t="s">
        <v>185</v>
      </c>
      <c r="E88" s="155">
        <v>43.69</v>
      </c>
      <c r="F88" s="159">
        <f>H88+J88</f>
        <v>0</v>
      </c>
      <c r="G88" s="160">
        <f>ROUND(E88*F88,2)</f>
        <v>0</v>
      </c>
      <c r="H88" s="160"/>
      <c r="I88" s="160">
        <f>ROUND(E88*H88,2)</f>
        <v>0</v>
      </c>
      <c r="J88" s="160"/>
      <c r="K88" s="160">
        <f>ROUND(E88*J88,2)</f>
        <v>0</v>
      </c>
      <c r="L88" s="160">
        <v>21</v>
      </c>
      <c r="M88" s="160">
        <f>G88*(1+L88/100)</f>
        <v>0</v>
      </c>
      <c r="N88" s="148">
        <v>1.6250000000000001E-2</v>
      </c>
      <c r="O88" s="148">
        <f>ROUND(E88*N88,5)</f>
        <v>0.70996000000000004</v>
      </c>
      <c r="P88" s="148">
        <v>0</v>
      </c>
      <c r="Q88" s="148">
        <f>ROUND(E88*P88,5)</f>
        <v>0</v>
      </c>
      <c r="R88" s="148"/>
      <c r="S88" s="148"/>
      <c r="T88" s="149">
        <v>1.0229999999999999</v>
      </c>
      <c r="U88" s="148">
        <f>ROUND(E88*T88,2)</f>
        <v>44.69</v>
      </c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135</v>
      </c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outlineLevel="1" x14ac:dyDescent="0.25">
      <c r="A89" s="141"/>
      <c r="B89" s="141"/>
      <c r="C89" s="182" t="s">
        <v>217</v>
      </c>
      <c r="D89" s="150"/>
      <c r="E89" s="156"/>
      <c r="F89" s="160"/>
      <c r="G89" s="160"/>
      <c r="H89" s="160"/>
      <c r="I89" s="160"/>
      <c r="J89" s="160"/>
      <c r="K89" s="160"/>
      <c r="L89" s="160"/>
      <c r="M89" s="160"/>
      <c r="N89" s="148"/>
      <c r="O89" s="148"/>
      <c r="P89" s="148"/>
      <c r="Q89" s="148"/>
      <c r="R89" s="148"/>
      <c r="S89" s="148"/>
      <c r="T89" s="149"/>
      <c r="U89" s="148"/>
      <c r="V89" s="140"/>
      <c r="W89" s="140"/>
      <c r="X89" s="140"/>
      <c r="Y89" s="140"/>
      <c r="Z89" s="140"/>
      <c r="AA89" s="140"/>
      <c r="AB89" s="140"/>
      <c r="AC89" s="140"/>
      <c r="AD89" s="140"/>
      <c r="AE89" s="140" t="s">
        <v>137</v>
      </c>
      <c r="AF89" s="140">
        <v>0</v>
      </c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outlineLevel="1" x14ac:dyDescent="0.25">
      <c r="A90" s="141"/>
      <c r="B90" s="141"/>
      <c r="C90" s="182" t="s">
        <v>218</v>
      </c>
      <c r="D90" s="150"/>
      <c r="E90" s="156">
        <v>36.47</v>
      </c>
      <c r="F90" s="160"/>
      <c r="G90" s="160"/>
      <c r="H90" s="160"/>
      <c r="I90" s="160"/>
      <c r="J90" s="160"/>
      <c r="K90" s="160"/>
      <c r="L90" s="160"/>
      <c r="M90" s="160"/>
      <c r="N90" s="148"/>
      <c r="O90" s="148"/>
      <c r="P90" s="148"/>
      <c r="Q90" s="148"/>
      <c r="R90" s="148"/>
      <c r="S90" s="148"/>
      <c r="T90" s="149"/>
      <c r="U90" s="148"/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137</v>
      </c>
      <c r="AF90" s="140">
        <v>0</v>
      </c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outlineLevel="1" x14ac:dyDescent="0.25">
      <c r="A91" s="141"/>
      <c r="B91" s="141"/>
      <c r="C91" s="184" t="s">
        <v>188</v>
      </c>
      <c r="D91" s="154"/>
      <c r="E91" s="158">
        <v>36.47</v>
      </c>
      <c r="F91" s="160"/>
      <c r="G91" s="160"/>
      <c r="H91" s="160"/>
      <c r="I91" s="160"/>
      <c r="J91" s="160"/>
      <c r="K91" s="160"/>
      <c r="L91" s="160"/>
      <c r="M91" s="160"/>
      <c r="N91" s="148"/>
      <c r="O91" s="148"/>
      <c r="P91" s="148"/>
      <c r="Q91" s="148"/>
      <c r="R91" s="148"/>
      <c r="S91" s="148"/>
      <c r="T91" s="149"/>
      <c r="U91" s="148"/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137</v>
      </c>
      <c r="AF91" s="140">
        <v>1</v>
      </c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outlineLevel="1" x14ac:dyDescent="0.25">
      <c r="A92" s="141"/>
      <c r="B92" s="141"/>
      <c r="C92" s="182" t="s">
        <v>219</v>
      </c>
      <c r="D92" s="150"/>
      <c r="E92" s="156">
        <v>3.79</v>
      </c>
      <c r="F92" s="160"/>
      <c r="G92" s="160"/>
      <c r="H92" s="160"/>
      <c r="I92" s="160"/>
      <c r="J92" s="160"/>
      <c r="K92" s="160"/>
      <c r="L92" s="160"/>
      <c r="M92" s="160"/>
      <c r="N92" s="148"/>
      <c r="O92" s="148"/>
      <c r="P92" s="148"/>
      <c r="Q92" s="148"/>
      <c r="R92" s="148"/>
      <c r="S92" s="148"/>
      <c r="T92" s="149"/>
      <c r="U92" s="148"/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137</v>
      </c>
      <c r="AF92" s="140">
        <v>0</v>
      </c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outlineLevel="1" x14ac:dyDescent="0.25">
      <c r="A93" s="141"/>
      <c r="B93" s="141"/>
      <c r="C93" s="184" t="s">
        <v>188</v>
      </c>
      <c r="D93" s="154"/>
      <c r="E93" s="158">
        <v>3.79</v>
      </c>
      <c r="F93" s="160"/>
      <c r="G93" s="160"/>
      <c r="H93" s="160"/>
      <c r="I93" s="160"/>
      <c r="J93" s="160"/>
      <c r="K93" s="160"/>
      <c r="L93" s="160"/>
      <c r="M93" s="160"/>
      <c r="N93" s="148"/>
      <c r="O93" s="148"/>
      <c r="P93" s="148"/>
      <c r="Q93" s="148"/>
      <c r="R93" s="148"/>
      <c r="S93" s="148"/>
      <c r="T93" s="149"/>
      <c r="U93" s="148"/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137</v>
      </c>
      <c r="AF93" s="140">
        <v>1</v>
      </c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outlineLevel="1" x14ac:dyDescent="0.25">
      <c r="A94" s="141"/>
      <c r="B94" s="141"/>
      <c r="C94" s="182" t="s">
        <v>220</v>
      </c>
      <c r="D94" s="150"/>
      <c r="E94" s="156">
        <v>3.43</v>
      </c>
      <c r="F94" s="160"/>
      <c r="G94" s="160"/>
      <c r="H94" s="160"/>
      <c r="I94" s="160"/>
      <c r="J94" s="160"/>
      <c r="K94" s="160"/>
      <c r="L94" s="160"/>
      <c r="M94" s="160"/>
      <c r="N94" s="148"/>
      <c r="O94" s="148"/>
      <c r="P94" s="148"/>
      <c r="Q94" s="148"/>
      <c r="R94" s="148"/>
      <c r="S94" s="148"/>
      <c r="T94" s="149"/>
      <c r="U94" s="148"/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137</v>
      </c>
      <c r="AF94" s="140">
        <v>0</v>
      </c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outlineLevel="1" x14ac:dyDescent="0.25">
      <c r="A95" s="141"/>
      <c r="B95" s="141"/>
      <c r="C95" s="184" t="s">
        <v>188</v>
      </c>
      <c r="D95" s="154"/>
      <c r="E95" s="158">
        <v>3.43</v>
      </c>
      <c r="F95" s="160"/>
      <c r="G95" s="160"/>
      <c r="H95" s="160"/>
      <c r="I95" s="160"/>
      <c r="J95" s="160"/>
      <c r="K95" s="160"/>
      <c r="L95" s="160"/>
      <c r="M95" s="160"/>
      <c r="N95" s="148"/>
      <c r="O95" s="148"/>
      <c r="P95" s="148"/>
      <c r="Q95" s="148"/>
      <c r="R95" s="148"/>
      <c r="S95" s="148"/>
      <c r="T95" s="149"/>
      <c r="U95" s="148"/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137</v>
      </c>
      <c r="AF95" s="140">
        <v>1</v>
      </c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ht="20" outlineLevel="1" x14ac:dyDescent="0.25">
      <c r="A96" s="141">
        <v>9</v>
      </c>
      <c r="B96" s="141" t="s">
        <v>221</v>
      </c>
      <c r="C96" s="181" t="s">
        <v>222</v>
      </c>
      <c r="D96" s="147" t="s">
        <v>185</v>
      </c>
      <c r="E96" s="155">
        <v>122.3216</v>
      </c>
      <c r="F96" s="159">
        <f>H96+J96</f>
        <v>0</v>
      </c>
      <c r="G96" s="160">
        <f>ROUND(E96*F96,2)</f>
        <v>0</v>
      </c>
      <c r="H96" s="160"/>
      <c r="I96" s="160">
        <f>ROUND(E96*H96,2)</f>
        <v>0</v>
      </c>
      <c r="J96" s="160"/>
      <c r="K96" s="160">
        <f>ROUND(E96*J96,2)</f>
        <v>0</v>
      </c>
      <c r="L96" s="160">
        <v>21</v>
      </c>
      <c r="M96" s="160">
        <f>G96*(1+L96/100)</f>
        <v>0</v>
      </c>
      <c r="N96" s="148">
        <v>1.5219999999999999E-2</v>
      </c>
      <c r="O96" s="148">
        <f>ROUND(E96*N96,5)</f>
        <v>1.8617300000000001</v>
      </c>
      <c r="P96" s="148">
        <v>0</v>
      </c>
      <c r="Q96" s="148">
        <f>ROUND(E96*P96,5)</f>
        <v>0</v>
      </c>
      <c r="R96" s="148"/>
      <c r="S96" s="148"/>
      <c r="T96" s="149">
        <v>1.2350000000000001</v>
      </c>
      <c r="U96" s="148">
        <f>ROUND(E96*T96,2)</f>
        <v>151.07</v>
      </c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135</v>
      </c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1" x14ac:dyDescent="0.25">
      <c r="A97" s="141"/>
      <c r="B97" s="141"/>
      <c r="C97" s="182" t="s">
        <v>223</v>
      </c>
      <c r="D97" s="150"/>
      <c r="E97" s="156"/>
      <c r="F97" s="160"/>
      <c r="G97" s="160"/>
      <c r="H97" s="160"/>
      <c r="I97" s="160"/>
      <c r="J97" s="160"/>
      <c r="K97" s="160"/>
      <c r="L97" s="160"/>
      <c r="M97" s="160"/>
      <c r="N97" s="148"/>
      <c r="O97" s="148"/>
      <c r="P97" s="148"/>
      <c r="Q97" s="148"/>
      <c r="R97" s="148"/>
      <c r="S97" s="148"/>
      <c r="T97" s="149"/>
      <c r="U97" s="148"/>
      <c r="V97" s="140"/>
      <c r="W97" s="140"/>
      <c r="X97" s="140"/>
      <c r="Y97" s="140"/>
      <c r="Z97" s="140"/>
      <c r="AA97" s="140"/>
      <c r="AB97" s="140"/>
      <c r="AC97" s="140"/>
      <c r="AD97" s="140"/>
      <c r="AE97" s="140" t="s">
        <v>137</v>
      </c>
      <c r="AF97" s="140">
        <v>0</v>
      </c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outlineLevel="1" x14ac:dyDescent="0.25">
      <c r="A98" s="141"/>
      <c r="B98" s="141"/>
      <c r="C98" s="182" t="s">
        <v>224</v>
      </c>
      <c r="D98" s="150"/>
      <c r="E98" s="156">
        <v>17.459</v>
      </c>
      <c r="F98" s="160"/>
      <c r="G98" s="160"/>
      <c r="H98" s="160"/>
      <c r="I98" s="160"/>
      <c r="J98" s="160"/>
      <c r="K98" s="160"/>
      <c r="L98" s="160"/>
      <c r="M98" s="160"/>
      <c r="N98" s="148"/>
      <c r="O98" s="148"/>
      <c r="P98" s="148"/>
      <c r="Q98" s="148"/>
      <c r="R98" s="148"/>
      <c r="S98" s="148"/>
      <c r="T98" s="149"/>
      <c r="U98" s="148"/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137</v>
      </c>
      <c r="AF98" s="140">
        <v>0</v>
      </c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1" x14ac:dyDescent="0.25">
      <c r="A99" s="141"/>
      <c r="B99" s="141"/>
      <c r="C99" s="182" t="s">
        <v>225</v>
      </c>
      <c r="D99" s="150"/>
      <c r="E99" s="156">
        <v>-4.4800000000000004</v>
      </c>
      <c r="F99" s="160"/>
      <c r="G99" s="160"/>
      <c r="H99" s="160"/>
      <c r="I99" s="160"/>
      <c r="J99" s="160"/>
      <c r="K99" s="160"/>
      <c r="L99" s="160"/>
      <c r="M99" s="160"/>
      <c r="N99" s="148"/>
      <c r="O99" s="148"/>
      <c r="P99" s="148"/>
      <c r="Q99" s="148"/>
      <c r="R99" s="148"/>
      <c r="S99" s="148"/>
      <c r="T99" s="149"/>
      <c r="U99" s="148"/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137</v>
      </c>
      <c r="AF99" s="140">
        <v>0</v>
      </c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1" x14ac:dyDescent="0.25">
      <c r="A100" s="141"/>
      <c r="B100" s="141"/>
      <c r="C100" s="184" t="s">
        <v>188</v>
      </c>
      <c r="D100" s="154"/>
      <c r="E100" s="158">
        <v>12.978999999999999</v>
      </c>
      <c r="F100" s="160"/>
      <c r="G100" s="160"/>
      <c r="H100" s="160"/>
      <c r="I100" s="160"/>
      <c r="J100" s="160"/>
      <c r="K100" s="160"/>
      <c r="L100" s="160"/>
      <c r="M100" s="160"/>
      <c r="N100" s="148"/>
      <c r="O100" s="148"/>
      <c r="P100" s="148"/>
      <c r="Q100" s="148"/>
      <c r="R100" s="148"/>
      <c r="S100" s="148"/>
      <c r="T100" s="149"/>
      <c r="U100" s="148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137</v>
      </c>
      <c r="AF100" s="140">
        <v>1</v>
      </c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outlineLevel="1" x14ac:dyDescent="0.25">
      <c r="A101" s="141"/>
      <c r="B101" s="141"/>
      <c r="C101" s="182" t="s">
        <v>226</v>
      </c>
      <c r="D101" s="150"/>
      <c r="E101" s="156"/>
      <c r="F101" s="160"/>
      <c r="G101" s="160"/>
      <c r="H101" s="160"/>
      <c r="I101" s="160"/>
      <c r="J101" s="160"/>
      <c r="K101" s="160"/>
      <c r="L101" s="160"/>
      <c r="M101" s="160"/>
      <c r="N101" s="148"/>
      <c r="O101" s="148"/>
      <c r="P101" s="148"/>
      <c r="Q101" s="148"/>
      <c r="R101" s="148"/>
      <c r="S101" s="148"/>
      <c r="T101" s="149"/>
      <c r="U101" s="148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 t="s">
        <v>137</v>
      </c>
      <c r="AF101" s="140">
        <v>0</v>
      </c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outlineLevel="1" x14ac:dyDescent="0.25">
      <c r="A102" s="141"/>
      <c r="B102" s="141"/>
      <c r="C102" s="182" t="s">
        <v>227</v>
      </c>
      <c r="D102" s="150"/>
      <c r="E102" s="156">
        <v>15.1616</v>
      </c>
      <c r="F102" s="160"/>
      <c r="G102" s="160"/>
      <c r="H102" s="160"/>
      <c r="I102" s="160"/>
      <c r="J102" s="160"/>
      <c r="K102" s="160"/>
      <c r="L102" s="160"/>
      <c r="M102" s="160"/>
      <c r="N102" s="148"/>
      <c r="O102" s="148"/>
      <c r="P102" s="148"/>
      <c r="Q102" s="148"/>
      <c r="R102" s="148"/>
      <c r="S102" s="148"/>
      <c r="T102" s="149"/>
      <c r="U102" s="148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137</v>
      </c>
      <c r="AF102" s="140">
        <v>0</v>
      </c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5">
      <c r="A103" s="141"/>
      <c r="B103" s="141"/>
      <c r="C103" s="182" t="s">
        <v>228</v>
      </c>
      <c r="D103" s="150"/>
      <c r="E103" s="156">
        <v>14.625999999999999</v>
      </c>
      <c r="F103" s="160"/>
      <c r="G103" s="160"/>
      <c r="H103" s="160"/>
      <c r="I103" s="160"/>
      <c r="J103" s="160"/>
      <c r="K103" s="160"/>
      <c r="L103" s="160"/>
      <c r="M103" s="160"/>
      <c r="N103" s="148"/>
      <c r="O103" s="148"/>
      <c r="P103" s="148"/>
      <c r="Q103" s="148"/>
      <c r="R103" s="148"/>
      <c r="S103" s="148"/>
      <c r="T103" s="149"/>
      <c r="U103" s="148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137</v>
      </c>
      <c r="AF103" s="140">
        <v>0</v>
      </c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5">
      <c r="A104" s="141"/>
      <c r="B104" s="141"/>
      <c r="C104" s="182" t="s">
        <v>229</v>
      </c>
      <c r="D104" s="150"/>
      <c r="E104" s="156">
        <v>14.5097</v>
      </c>
      <c r="F104" s="160"/>
      <c r="G104" s="160"/>
      <c r="H104" s="160"/>
      <c r="I104" s="160"/>
      <c r="J104" s="160"/>
      <c r="K104" s="160"/>
      <c r="L104" s="160"/>
      <c r="M104" s="160"/>
      <c r="N104" s="148"/>
      <c r="O104" s="148"/>
      <c r="P104" s="148"/>
      <c r="Q104" s="148"/>
      <c r="R104" s="148"/>
      <c r="S104" s="148"/>
      <c r="T104" s="149"/>
      <c r="U104" s="148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 t="s">
        <v>137</v>
      </c>
      <c r="AF104" s="140">
        <v>0</v>
      </c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outlineLevel="1" x14ac:dyDescent="0.25">
      <c r="A105" s="141"/>
      <c r="B105" s="141"/>
      <c r="C105" s="182" t="s">
        <v>230</v>
      </c>
      <c r="D105" s="150"/>
      <c r="E105" s="156">
        <v>1.68</v>
      </c>
      <c r="F105" s="160"/>
      <c r="G105" s="160"/>
      <c r="H105" s="160"/>
      <c r="I105" s="160"/>
      <c r="J105" s="160"/>
      <c r="K105" s="160"/>
      <c r="L105" s="160"/>
      <c r="M105" s="160"/>
      <c r="N105" s="148"/>
      <c r="O105" s="148"/>
      <c r="P105" s="148"/>
      <c r="Q105" s="148"/>
      <c r="R105" s="148"/>
      <c r="S105" s="148"/>
      <c r="T105" s="149"/>
      <c r="U105" s="148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137</v>
      </c>
      <c r="AF105" s="140">
        <v>0</v>
      </c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outlineLevel="1" x14ac:dyDescent="0.25">
      <c r="A106" s="141"/>
      <c r="B106" s="141"/>
      <c r="C106" s="182" t="s">
        <v>231</v>
      </c>
      <c r="D106" s="150"/>
      <c r="E106" s="156">
        <v>-8.9600000000000009</v>
      </c>
      <c r="F106" s="160"/>
      <c r="G106" s="160"/>
      <c r="H106" s="160"/>
      <c r="I106" s="160"/>
      <c r="J106" s="160"/>
      <c r="K106" s="160"/>
      <c r="L106" s="160"/>
      <c r="M106" s="160"/>
      <c r="N106" s="148"/>
      <c r="O106" s="148"/>
      <c r="P106" s="148"/>
      <c r="Q106" s="148"/>
      <c r="R106" s="148"/>
      <c r="S106" s="148"/>
      <c r="T106" s="149"/>
      <c r="U106" s="148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137</v>
      </c>
      <c r="AF106" s="140">
        <v>0</v>
      </c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outlineLevel="1" x14ac:dyDescent="0.25">
      <c r="A107" s="141"/>
      <c r="B107" s="141"/>
      <c r="C107" s="182" t="s">
        <v>232</v>
      </c>
      <c r="D107" s="150"/>
      <c r="E107" s="156">
        <v>-2.2400000000000002</v>
      </c>
      <c r="F107" s="160"/>
      <c r="G107" s="160"/>
      <c r="H107" s="160"/>
      <c r="I107" s="160"/>
      <c r="J107" s="160"/>
      <c r="K107" s="160"/>
      <c r="L107" s="160"/>
      <c r="M107" s="160"/>
      <c r="N107" s="148"/>
      <c r="O107" s="148"/>
      <c r="P107" s="148"/>
      <c r="Q107" s="148"/>
      <c r="R107" s="148"/>
      <c r="S107" s="148"/>
      <c r="T107" s="149"/>
      <c r="U107" s="148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137</v>
      </c>
      <c r="AF107" s="140">
        <v>0</v>
      </c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1" x14ac:dyDescent="0.25">
      <c r="A108" s="141"/>
      <c r="B108" s="141"/>
      <c r="C108" s="184" t="s">
        <v>188</v>
      </c>
      <c r="D108" s="154"/>
      <c r="E108" s="158">
        <v>34.777299999999997</v>
      </c>
      <c r="F108" s="160"/>
      <c r="G108" s="160"/>
      <c r="H108" s="160"/>
      <c r="I108" s="160"/>
      <c r="J108" s="160"/>
      <c r="K108" s="160"/>
      <c r="L108" s="160"/>
      <c r="M108" s="160"/>
      <c r="N108" s="148"/>
      <c r="O108" s="148"/>
      <c r="P108" s="148"/>
      <c r="Q108" s="148"/>
      <c r="R108" s="148"/>
      <c r="S108" s="148"/>
      <c r="T108" s="149"/>
      <c r="U108" s="148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137</v>
      </c>
      <c r="AF108" s="140">
        <v>1</v>
      </c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1" x14ac:dyDescent="0.25">
      <c r="A109" s="141"/>
      <c r="B109" s="141"/>
      <c r="C109" s="182" t="s">
        <v>233</v>
      </c>
      <c r="D109" s="150"/>
      <c r="E109" s="156"/>
      <c r="F109" s="160"/>
      <c r="G109" s="160"/>
      <c r="H109" s="160"/>
      <c r="I109" s="160"/>
      <c r="J109" s="160"/>
      <c r="K109" s="160"/>
      <c r="L109" s="160"/>
      <c r="M109" s="160"/>
      <c r="N109" s="148"/>
      <c r="O109" s="148"/>
      <c r="P109" s="148"/>
      <c r="Q109" s="148"/>
      <c r="R109" s="148"/>
      <c r="S109" s="148"/>
      <c r="T109" s="149"/>
      <c r="U109" s="148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 t="s">
        <v>137</v>
      </c>
      <c r="AF109" s="140">
        <v>0</v>
      </c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outlineLevel="1" x14ac:dyDescent="0.25">
      <c r="A110" s="141"/>
      <c r="B110" s="141"/>
      <c r="C110" s="182" t="s">
        <v>234</v>
      </c>
      <c r="D110" s="150"/>
      <c r="E110" s="156">
        <v>30.851600000000001</v>
      </c>
      <c r="F110" s="160"/>
      <c r="G110" s="160"/>
      <c r="H110" s="160"/>
      <c r="I110" s="160"/>
      <c r="J110" s="160"/>
      <c r="K110" s="160"/>
      <c r="L110" s="160"/>
      <c r="M110" s="160"/>
      <c r="N110" s="148"/>
      <c r="O110" s="148"/>
      <c r="P110" s="148"/>
      <c r="Q110" s="148"/>
      <c r="R110" s="148"/>
      <c r="S110" s="148"/>
      <c r="T110" s="149"/>
      <c r="U110" s="148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137</v>
      </c>
      <c r="AF110" s="140">
        <v>0</v>
      </c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outlineLevel="1" x14ac:dyDescent="0.25">
      <c r="A111" s="141"/>
      <c r="B111" s="141"/>
      <c r="C111" s="182" t="s">
        <v>231</v>
      </c>
      <c r="D111" s="150"/>
      <c r="E111" s="156">
        <v>-8.9600000000000009</v>
      </c>
      <c r="F111" s="160"/>
      <c r="G111" s="160"/>
      <c r="H111" s="160"/>
      <c r="I111" s="160"/>
      <c r="J111" s="160"/>
      <c r="K111" s="160"/>
      <c r="L111" s="160"/>
      <c r="M111" s="160"/>
      <c r="N111" s="148"/>
      <c r="O111" s="148"/>
      <c r="P111" s="148"/>
      <c r="Q111" s="148"/>
      <c r="R111" s="148"/>
      <c r="S111" s="148"/>
      <c r="T111" s="149"/>
      <c r="U111" s="148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 t="s">
        <v>137</v>
      </c>
      <c r="AF111" s="140">
        <v>0</v>
      </c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outlineLevel="1" x14ac:dyDescent="0.25">
      <c r="A112" s="141"/>
      <c r="B112" s="141"/>
      <c r="C112" s="182" t="s">
        <v>235</v>
      </c>
      <c r="D112" s="150"/>
      <c r="E112" s="156">
        <v>-1.1200000000000001</v>
      </c>
      <c r="F112" s="160"/>
      <c r="G112" s="160"/>
      <c r="H112" s="160"/>
      <c r="I112" s="160"/>
      <c r="J112" s="160"/>
      <c r="K112" s="160"/>
      <c r="L112" s="160"/>
      <c r="M112" s="160"/>
      <c r="N112" s="148"/>
      <c r="O112" s="148"/>
      <c r="P112" s="148"/>
      <c r="Q112" s="148"/>
      <c r="R112" s="148"/>
      <c r="S112" s="148"/>
      <c r="T112" s="149"/>
      <c r="U112" s="148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 t="s">
        <v>137</v>
      </c>
      <c r="AF112" s="140">
        <v>0</v>
      </c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5">
      <c r="A113" s="141"/>
      <c r="B113" s="141"/>
      <c r="C113" s="184" t="s">
        <v>188</v>
      </c>
      <c r="D113" s="154"/>
      <c r="E113" s="158">
        <v>20.771599999999999</v>
      </c>
      <c r="F113" s="160"/>
      <c r="G113" s="160"/>
      <c r="H113" s="160"/>
      <c r="I113" s="160"/>
      <c r="J113" s="160"/>
      <c r="K113" s="160"/>
      <c r="L113" s="160"/>
      <c r="M113" s="160"/>
      <c r="N113" s="148"/>
      <c r="O113" s="148"/>
      <c r="P113" s="148"/>
      <c r="Q113" s="148"/>
      <c r="R113" s="148"/>
      <c r="S113" s="148"/>
      <c r="T113" s="149"/>
      <c r="U113" s="148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 t="s">
        <v>137</v>
      </c>
      <c r="AF113" s="140">
        <v>1</v>
      </c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outlineLevel="1" x14ac:dyDescent="0.25">
      <c r="A114" s="141"/>
      <c r="B114" s="141"/>
      <c r="C114" s="182" t="s">
        <v>197</v>
      </c>
      <c r="D114" s="150"/>
      <c r="E114" s="156"/>
      <c r="F114" s="160"/>
      <c r="G114" s="160"/>
      <c r="H114" s="160"/>
      <c r="I114" s="160"/>
      <c r="J114" s="160"/>
      <c r="K114" s="160"/>
      <c r="L114" s="160"/>
      <c r="M114" s="160"/>
      <c r="N114" s="148"/>
      <c r="O114" s="148"/>
      <c r="P114" s="148"/>
      <c r="Q114" s="148"/>
      <c r="R114" s="148"/>
      <c r="S114" s="148"/>
      <c r="T114" s="149"/>
      <c r="U114" s="148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 t="s">
        <v>137</v>
      </c>
      <c r="AF114" s="140">
        <v>0</v>
      </c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outlineLevel="1" x14ac:dyDescent="0.25">
      <c r="A115" s="141"/>
      <c r="B115" s="141"/>
      <c r="C115" s="182" t="s">
        <v>236</v>
      </c>
      <c r="D115" s="150"/>
      <c r="E115" s="156">
        <v>11.76</v>
      </c>
      <c r="F115" s="160"/>
      <c r="G115" s="160"/>
      <c r="H115" s="160"/>
      <c r="I115" s="160"/>
      <c r="J115" s="160"/>
      <c r="K115" s="160"/>
      <c r="L115" s="160"/>
      <c r="M115" s="160"/>
      <c r="N115" s="148"/>
      <c r="O115" s="148"/>
      <c r="P115" s="148"/>
      <c r="Q115" s="148"/>
      <c r="R115" s="148"/>
      <c r="S115" s="148"/>
      <c r="T115" s="149"/>
      <c r="U115" s="148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 t="s">
        <v>137</v>
      </c>
      <c r="AF115" s="140">
        <v>0</v>
      </c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outlineLevel="1" x14ac:dyDescent="0.25">
      <c r="A116" s="141"/>
      <c r="B116" s="141"/>
      <c r="C116" s="182" t="s">
        <v>225</v>
      </c>
      <c r="D116" s="150"/>
      <c r="E116" s="156">
        <v>-4.4800000000000004</v>
      </c>
      <c r="F116" s="160"/>
      <c r="G116" s="160"/>
      <c r="H116" s="160"/>
      <c r="I116" s="160"/>
      <c r="J116" s="160"/>
      <c r="K116" s="160"/>
      <c r="L116" s="160"/>
      <c r="M116" s="160"/>
      <c r="N116" s="148"/>
      <c r="O116" s="148"/>
      <c r="P116" s="148"/>
      <c r="Q116" s="148"/>
      <c r="R116" s="148"/>
      <c r="S116" s="148"/>
      <c r="T116" s="149"/>
      <c r="U116" s="148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 t="s">
        <v>137</v>
      </c>
      <c r="AF116" s="140">
        <v>0</v>
      </c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outlineLevel="1" x14ac:dyDescent="0.25">
      <c r="A117" s="141"/>
      <c r="B117" s="141"/>
      <c r="C117" s="184" t="s">
        <v>188</v>
      </c>
      <c r="D117" s="154"/>
      <c r="E117" s="158">
        <v>7.28</v>
      </c>
      <c r="F117" s="160"/>
      <c r="G117" s="160"/>
      <c r="H117" s="160"/>
      <c r="I117" s="160"/>
      <c r="J117" s="160"/>
      <c r="K117" s="160"/>
      <c r="L117" s="160"/>
      <c r="M117" s="160"/>
      <c r="N117" s="148"/>
      <c r="O117" s="148"/>
      <c r="P117" s="148"/>
      <c r="Q117" s="148"/>
      <c r="R117" s="148"/>
      <c r="S117" s="148"/>
      <c r="T117" s="149"/>
      <c r="U117" s="148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 t="s">
        <v>137</v>
      </c>
      <c r="AF117" s="140">
        <v>1</v>
      </c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outlineLevel="1" x14ac:dyDescent="0.25">
      <c r="A118" s="141"/>
      <c r="B118" s="141"/>
      <c r="C118" s="182" t="s">
        <v>237</v>
      </c>
      <c r="D118" s="150"/>
      <c r="E118" s="156"/>
      <c r="F118" s="160"/>
      <c r="G118" s="160"/>
      <c r="H118" s="160"/>
      <c r="I118" s="160"/>
      <c r="J118" s="160"/>
      <c r="K118" s="160"/>
      <c r="L118" s="160"/>
      <c r="M118" s="160"/>
      <c r="N118" s="148"/>
      <c r="O118" s="148"/>
      <c r="P118" s="148"/>
      <c r="Q118" s="148"/>
      <c r="R118" s="148"/>
      <c r="S118" s="148"/>
      <c r="T118" s="149"/>
      <c r="U118" s="148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 t="s">
        <v>137</v>
      </c>
      <c r="AF118" s="140">
        <v>0</v>
      </c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outlineLevel="1" x14ac:dyDescent="0.25">
      <c r="A119" s="141"/>
      <c r="B119" s="141"/>
      <c r="C119" s="182" t="s">
        <v>238</v>
      </c>
      <c r="D119" s="150"/>
      <c r="E119" s="156">
        <v>5.6</v>
      </c>
      <c r="F119" s="160"/>
      <c r="G119" s="160"/>
      <c r="H119" s="160"/>
      <c r="I119" s="160"/>
      <c r="J119" s="160"/>
      <c r="K119" s="160"/>
      <c r="L119" s="160"/>
      <c r="M119" s="160"/>
      <c r="N119" s="148"/>
      <c r="O119" s="148"/>
      <c r="P119" s="148"/>
      <c r="Q119" s="148"/>
      <c r="R119" s="148"/>
      <c r="S119" s="148"/>
      <c r="T119" s="149"/>
      <c r="U119" s="148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 t="s">
        <v>137</v>
      </c>
      <c r="AF119" s="140">
        <v>0</v>
      </c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outlineLevel="1" x14ac:dyDescent="0.25">
      <c r="A120" s="141"/>
      <c r="B120" s="141"/>
      <c r="C120" s="182" t="s">
        <v>239</v>
      </c>
      <c r="D120" s="150"/>
      <c r="E120" s="156">
        <v>-0.44</v>
      </c>
      <c r="F120" s="160"/>
      <c r="G120" s="160"/>
      <c r="H120" s="160"/>
      <c r="I120" s="160"/>
      <c r="J120" s="160"/>
      <c r="K120" s="160"/>
      <c r="L120" s="160"/>
      <c r="M120" s="160"/>
      <c r="N120" s="148"/>
      <c r="O120" s="148"/>
      <c r="P120" s="148"/>
      <c r="Q120" s="148"/>
      <c r="R120" s="148"/>
      <c r="S120" s="148"/>
      <c r="T120" s="149"/>
      <c r="U120" s="148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 t="s">
        <v>137</v>
      </c>
      <c r="AF120" s="140">
        <v>0</v>
      </c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outlineLevel="1" x14ac:dyDescent="0.25">
      <c r="A121" s="141"/>
      <c r="B121" s="141"/>
      <c r="C121" s="184" t="s">
        <v>188</v>
      </c>
      <c r="D121" s="154"/>
      <c r="E121" s="158">
        <v>5.16</v>
      </c>
      <c r="F121" s="160"/>
      <c r="G121" s="160"/>
      <c r="H121" s="160"/>
      <c r="I121" s="160"/>
      <c r="J121" s="160"/>
      <c r="K121" s="160"/>
      <c r="L121" s="160"/>
      <c r="M121" s="160"/>
      <c r="N121" s="148"/>
      <c r="O121" s="148"/>
      <c r="P121" s="148"/>
      <c r="Q121" s="148"/>
      <c r="R121" s="148"/>
      <c r="S121" s="148"/>
      <c r="T121" s="149"/>
      <c r="U121" s="148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 t="s">
        <v>137</v>
      </c>
      <c r="AF121" s="140">
        <v>1</v>
      </c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outlineLevel="1" x14ac:dyDescent="0.25">
      <c r="A122" s="141"/>
      <c r="B122" s="141"/>
      <c r="C122" s="182" t="s">
        <v>240</v>
      </c>
      <c r="D122" s="150"/>
      <c r="E122" s="156"/>
      <c r="F122" s="160"/>
      <c r="G122" s="160"/>
      <c r="H122" s="160"/>
      <c r="I122" s="160"/>
      <c r="J122" s="160"/>
      <c r="K122" s="160"/>
      <c r="L122" s="160"/>
      <c r="M122" s="160"/>
      <c r="N122" s="148"/>
      <c r="O122" s="148"/>
      <c r="P122" s="148"/>
      <c r="Q122" s="148"/>
      <c r="R122" s="148"/>
      <c r="S122" s="148"/>
      <c r="T122" s="149"/>
      <c r="U122" s="148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 t="s">
        <v>137</v>
      </c>
      <c r="AF122" s="140">
        <v>0</v>
      </c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5">
      <c r="A123" s="141"/>
      <c r="B123" s="141"/>
      <c r="C123" s="182" t="s">
        <v>241</v>
      </c>
      <c r="D123" s="150"/>
      <c r="E123" s="156">
        <v>20.2027</v>
      </c>
      <c r="F123" s="160"/>
      <c r="G123" s="160"/>
      <c r="H123" s="160"/>
      <c r="I123" s="160"/>
      <c r="J123" s="160"/>
      <c r="K123" s="160"/>
      <c r="L123" s="160"/>
      <c r="M123" s="160"/>
      <c r="N123" s="148"/>
      <c r="O123" s="148"/>
      <c r="P123" s="148"/>
      <c r="Q123" s="148"/>
      <c r="R123" s="148"/>
      <c r="S123" s="148"/>
      <c r="T123" s="149"/>
      <c r="U123" s="148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 t="s">
        <v>137</v>
      </c>
      <c r="AF123" s="140">
        <v>0</v>
      </c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outlineLevel="1" x14ac:dyDescent="0.25">
      <c r="A124" s="141"/>
      <c r="B124" s="141"/>
      <c r="C124" s="182" t="s">
        <v>242</v>
      </c>
      <c r="D124" s="150"/>
      <c r="E124" s="156">
        <v>11.856</v>
      </c>
      <c r="F124" s="160"/>
      <c r="G124" s="160"/>
      <c r="H124" s="160"/>
      <c r="I124" s="160"/>
      <c r="J124" s="160"/>
      <c r="K124" s="160"/>
      <c r="L124" s="160"/>
      <c r="M124" s="160"/>
      <c r="N124" s="148"/>
      <c r="O124" s="148"/>
      <c r="P124" s="148"/>
      <c r="Q124" s="148"/>
      <c r="R124" s="148"/>
      <c r="S124" s="148"/>
      <c r="T124" s="149"/>
      <c r="U124" s="148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 t="s">
        <v>137</v>
      </c>
      <c r="AF124" s="140">
        <v>0</v>
      </c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outlineLevel="1" x14ac:dyDescent="0.25">
      <c r="A125" s="141"/>
      <c r="B125" s="141"/>
      <c r="C125" s="184" t="s">
        <v>188</v>
      </c>
      <c r="D125" s="154"/>
      <c r="E125" s="158">
        <v>32.058700000000002</v>
      </c>
      <c r="F125" s="160"/>
      <c r="G125" s="160"/>
      <c r="H125" s="160"/>
      <c r="I125" s="160"/>
      <c r="J125" s="160"/>
      <c r="K125" s="160"/>
      <c r="L125" s="160"/>
      <c r="M125" s="160"/>
      <c r="N125" s="148"/>
      <c r="O125" s="148"/>
      <c r="P125" s="148"/>
      <c r="Q125" s="148"/>
      <c r="R125" s="148"/>
      <c r="S125" s="148"/>
      <c r="T125" s="149"/>
      <c r="U125" s="148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 t="s">
        <v>137</v>
      </c>
      <c r="AF125" s="140">
        <v>1</v>
      </c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  <row r="126" spans="1:60" outlineLevel="1" x14ac:dyDescent="0.25">
      <c r="A126" s="141"/>
      <c r="B126" s="141"/>
      <c r="C126" s="182" t="s">
        <v>243</v>
      </c>
      <c r="D126" s="150"/>
      <c r="E126" s="156"/>
      <c r="F126" s="160"/>
      <c r="G126" s="160"/>
      <c r="H126" s="160"/>
      <c r="I126" s="160"/>
      <c r="J126" s="160"/>
      <c r="K126" s="160"/>
      <c r="L126" s="160"/>
      <c r="M126" s="160"/>
      <c r="N126" s="148"/>
      <c r="O126" s="148"/>
      <c r="P126" s="148"/>
      <c r="Q126" s="148"/>
      <c r="R126" s="148"/>
      <c r="S126" s="148"/>
      <c r="T126" s="149"/>
      <c r="U126" s="148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 t="s">
        <v>137</v>
      </c>
      <c r="AF126" s="140">
        <v>0</v>
      </c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outlineLevel="1" x14ac:dyDescent="0.25">
      <c r="A127" s="141"/>
      <c r="B127" s="141"/>
      <c r="C127" s="182" t="s">
        <v>244</v>
      </c>
      <c r="D127" s="150"/>
      <c r="E127" s="156">
        <v>9.2949999999999999</v>
      </c>
      <c r="F127" s="160"/>
      <c r="G127" s="160"/>
      <c r="H127" s="160"/>
      <c r="I127" s="160"/>
      <c r="J127" s="160"/>
      <c r="K127" s="160"/>
      <c r="L127" s="160"/>
      <c r="M127" s="160"/>
      <c r="N127" s="148"/>
      <c r="O127" s="148"/>
      <c r="P127" s="148"/>
      <c r="Q127" s="148"/>
      <c r="R127" s="148"/>
      <c r="S127" s="148"/>
      <c r="T127" s="149"/>
      <c r="U127" s="148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 t="s">
        <v>137</v>
      </c>
      <c r="AF127" s="140">
        <v>0</v>
      </c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outlineLevel="1" x14ac:dyDescent="0.25">
      <c r="A128" s="141"/>
      <c r="B128" s="141"/>
      <c r="C128" s="184" t="s">
        <v>188</v>
      </c>
      <c r="D128" s="154"/>
      <c r="E128" s="158">
        <v>9.2949999999999999</v>
      </c>
      <c r="F128" s="160"/>
      <c r="G128" s="160"/>
      <c r="H128" s="160"/>
      <c r="I128" s="160"/>
      <c r="J128" s="160"/>
      <c r="K128" s="160"/>
      <c r="L128" s="160"/>
      <c r="M128" s="160"/>
      <c r="N128" s="148"/>
      <c r="O128" s="148"/>
      <c r="P128" s="148"/>
      <c r="Q128" s="148"/>
      <c r="R128" s="148"/>
      <c r="S128" s="148"/>
      <c r="T128" s="149"/>
      <c r="U128" s="148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 t="s">
        <v>137</v>
      </c>
      <c r="AF128" s="140">
        <v>1</v>
      </c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ht="20" outlineLevel="1" x14ac:dyDescent="0.25">
      <c r="A129" s="141">
        <v>10</v>
      </c>
      <c r="B129" s="141" t="s">
        <v>245</v>
      </c>
      <c r="C129" s="181" t="s">
        <v>246</v>
      </c>
      <c r="D129" s="147" t="s">
        <v>212</v>
      </c>
      <c r="E129" s="155">
        <v>28</v>
      </c>
      <c r="F129" s="159">
        <f>H129+J129</f>
        <v>0</v>
      </c>
      <c r="G129" s="160">
        <f>ROUND(E129*F129,2)</f>
        <v>0</v>
      </c>
      <c r="H129" s="160"/>
      <c r="I129" s="160">
        <f>ROUND(E129*H129,2)</f>
        <v>0</v>
      </c>
      <c r="J129" s="160"/>
      <c r="K129" s="160">
        <f>ROUND(E129*J129,2)</f>
        <v>0</v>
      </c>
      <c r="L129" s="160">
        <v>21</v>
      </c>
      <c r="M129" s="160">
        <f>G129*(1+L129/100)</f>
        <v>0</v>
      </c>
      <c r="N129" s="148">
        <v>1.668E-2</v>
      </c>
      <c r="O129" s="148">
        <f>ROUND(E129*N129,5)</f>
        <v>0.46704000000000001</v>
      </c>
      <c r="P129" s="148">
        <v>0</v>
      </c>
      <c r="Q129" s="148">
        <f>ROUND(E129*P129,5)</f>
        <v>0</v>
      </c>
      <c r="R129" s="148"/>
      <c r="S129" s="148"/>
      <c r="T129" s="149">
        <v>1.03</v>
      </c>
      <c r="U129" s="148">
        <f>ROUND(E129*T129,2)</f>
        <v>28.84</v>
      </c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 t="s">
        <v>135</v>
      </c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outlineLevel="1" x14ac:dyDescent="0.25">
      <c r="A130" s="141">
        <v>11</v>
      </c>
      <c r="B130" s="141" t="s">
        <v>247</v>
      </c>
      <c r="C130" s="181" t="s">
        <v>248</v>
      </c>
      <c r="D130" s="147" t="s">
        <v>185</v>
      </c>
      <c r="E130" s="155">
        <v>1.46</v>
      </c>
      <c r="F130" s="159">
        <f>H130+J130</f>
        <v>0</v>
      </c>
      <c r="G130" s="160">
        <f>ROUND(E130*F130,2)</f>
        <v>0</v>
      </c>
      <c r="H130" s="160"/>
      <c r="I130" s="160">
        <f>ROUND(E130*H130,2)</f>
        <v>0</v>
      </c>
      <c r="J130" s="160"/>
      <c r="K130" s="160">
        <f>ROUND(E130*J130,2)</f>
        <v>0</v>
      </c>
      <c r="L130" s="160">
        <v>21</v>
      </c>
      <c r="M130" s="160">
        <f>G130*(1+L130/100)</f>
        <v>0</v>
      </c>
      <c r="N130" s="148">
        <v>5.1709999999999999E-2</v>
      </c>
      <c r="O130" s="148">
        <f>ROUND(E130*N130,5)</f>
        <v>7.5499999999999998E-2</v>
      </c>
      <c r="P130" s="148">
        <v>0</v>
      </c>
      <c r="Q130" s="148">
        <f>ROUND(E130*P130,5)</f>
        <v>0</v>
      </c>
      <c r="R130" s="148"/>
      <c r="S130" s="148"/>
      <c r="T130" s="149">
        <v>1.2869999999999999</v>
      </c>
      <c r="U130" s="148">
        <f>ROUND(E130*T130,2)</f>
        <v>1.88</v>
      </c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 t="s">
        <v>135</v>
      </c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 x14ac:dyDescent="0.25">
      <c r="A131" s="141"/>
      <c r="B131" s="141"/>
      <c r="C131" s="182" t="s">
        <v>249</v>
      </c>
      <c r="D131" s="150"/>
      <c r="E131" s="156"/>
      <c r="F131" s="160"/>
      <c r="G131" s="160"/>
      <c r="H131" s="160"/>
      <c r="I131" s="160"/>
      <c r="J131" s="160"/>
      <c r="K131" s="160"/>
      <c r="L131" s="160"/>
      <c r="M131" s="160"/>
      <c r="N131" s="148"/>
      <c r="O131" s="148"/>
      <c r="P131" s="148"/>
      <c r="Q131" s="148"/>
      <c r="R131" s="148"/>
      <c r="S131" s="148"/>
      <c r="T131" s="149"/>
      <c r="U131" s="148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 t="s">
        <v>137</v>
      </c>
      <c r="AF131" s="140">
        <v>0</v>
      </c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outlineLevel="1" x14ac:dyDescent="0.25">
      <c r="A132" s="141"/>
      <c r="B132" s="141"/>
      <c r="C132" s="182" t="s">
        <v>250</v>
      </c>
      <c r="D132" s="150"/>
      <c r="E132" s="156">
        <v>0.56000000000000005</v>
      </c>
      <c r="F132" s="160"/>
      <c r="G132" s="160"/>
      <c r="H132" s="160"/>
      <c r="I132" s="160"/>
      <c r="J132" s="160"/>
      <c r="K132" s="160"/>
      <c r="L132" s="160"/>
      <c r="M132" s="160"/>
      <c r="N132" s="148"/>
      <c r="O132" s="148"/>
      <c r="P132" s="148"/>
      <c r="Q132" s="148"/>
      <c r="R132" s="148"/>
      <c r="S132" s="148"/>
      <c r="T132" s="149"/>
      <c r="U132" s="148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 t="s">
        <v>137</v>
      </c>
      <c r="AF132" s="140">
        <v>0</v>
      </c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outlineLevel="1" x14ac:dyDescent="0.25">
      <c r="A133" s="141"/>
      <c r="B133" s="141"/>
      <c r="C133" s="182" t="s">
        <v>251</v>
      </c>
      <c r="D133" s="150"/>
      <c r="E133" s="156">
        <v>0.9</v>
      </c>
      <c r="F133" s="160"/>
      <c r="G133" s="160"/>
      <c r="H133" s="160"/>
      <c r="I133" s="160"/>
      <c r="J133" s="160"/>
      <c r="K133" s="160"/>
      <c r="L133" s="160"/>
      <c r="M133" s="160"/>
      <c r="N133" s="148"/>
      <c r="O133" s="148"/>
      <c r="P133" s="148"/>
      <c r="Q133" s="148"/>
      <c r="R133" s="148"/>
      <c r="S133" s="148"/>
      <c r="T133" s="149"/>
      <c r="U133" s="148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 t="s">
        <v>137</v>
      </c>
      <c r="AF133" s="140">
        <v>0</v>
      </c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x14ac:dyDescent="0.25">
      <c r="A134" s="142" t="s">
        <v>132</v>
      </c>
      <c r="B134" s="142" t="s">
        <v>67</v>
      </c>
      <c r="C134" s="183" t="s">
        <v>68</v>
      </c>
      <c r="D134" s="151"/>
      <c r="E134" s="157"/>
      <c r="F134" s="161"/>
      <c r="G134" s="161">
        <f>SUMIF(AE135:AE143,"&lt;&gt;NOR",G135:G143)</f>
        <v>0</v>
      </c>
      <c r="H134" s="161"/>
      <c r="I134" s="161">
        <f>SUM(I135:I143)</f>
        <v>0</v>
      </c>
      <c r="J134" s="161"/>
      <c r="K134" s="161">
        <f>SUM(K135:K143)</f>
        <v>0</v>
      </c>
      <c r="L134" s="161"/>
      <c r="M134" s="161">
        <f>SUM(M135:M143)</f>
        <v>0</v>
      </c>
      <c r="N134" s="152"/>
      <c r="O134" s="152">
        <f>SUM(O135:O143)</f>
        <v>0</v>
      </c>
      <c r="P134" s="152"/>
      <c r="Q134" s="152">
        <f>SUM(Q135:Q143)</f>
        <v>0.81447999999999998</v>
      </c>
      <c r="R134" s="152"/>
      <c r="S134" s="152"/>
      <c r="T134" s="153"/>
      <c r="U134" s="152">
        <f>SUM(U135:U143)</f>
        <v>668.33</v>
      </c>
      <c r="AE134" t="s">
        <v>133</v>
      </c>
    </row>
    <row r="135" spans="1:60" ht="20" outlineLevel="1" x14ac:dyDescent="0.25">
      <c r="A135" s="141">
        <v>12</v>
      </c>
      <c r="B135" s="141" t="s">
        <v>252</v>
      </c>
      <c r="C135" s="181" t="s">
        <v>253</v>
      </c>
      <c r="D135" s="147" t="s">
        <v>185</v>
      </c>
      <c r="E135" s="155">
        <v>150.83000000000001</v>
      </c>
      <c r="F135" s="159">
        <f>H135+J135</f>
        <v>0</v>
      </c>
      <c r="G135" s="160">
        <f>ROUND(E135*F135,2)</f>
        <v>0</v>
      </c>
      <c r="H135" s="160"/>
      <c r="I135" s="160">
        <f>ROUND(E135*H135,2)</f>
        <v>0</v>
      </c>
      <c r="J135" s="160"/>
      <c r="K135" s="160">
        <f>ROUND(E135*J135,2)</f>
        <v>0</v>
      </c>
      <c r="L135" s="160">
        <v>21</v>
      </c>
      <c r="M135" s="160">
        <f>G135*(1+L135/100)</f>
        <v>0</v>
      </c>
      <c r="N135" s="148">
        <v>0</v>
      </c>
      <c r="O135" s="148">
        <f>ROUND(E135*N135,5)</f>
        <v>0</v>
      </c>
      <c r="P135" s="148">
        <v>5.4000000000000003E-3</v>
      </c>
      <c r="Q135" s="148">
        <f>ROUND(E135*P135,5)</f>
        <v>0.81447999999999998</v>
      </c>
      <c r="R135" s="148"/>
      <c r="S135" s="148"/>
      <c r="T135" s="149">
        <v>4.431</v>
      </c>
      <c r="U135" s="148">
        <f>ROUND(E135*T135,2)</f>
        <v>668.33</v>
      </c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 t="s">
        <v>254</v>
      </c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outlineLevel="1" x14ac:dyDescent="0.25">
      <c r="A136" s="141"/>
      <c r="B136" s="141"/>
      <c r="C136" s="182" t="s">
        <v>255</v>
      </c>
      <c r="D136" s="150"/>
      <c r="E136" s="156"/>
      <c r="F136" s="160"/>
      <c r="G136" s="160"/>
      <c r="H136" s="160"/>
      <c r="I136" s="160"/>
      <c r="J136" s="160"/>
      <c r="K136" s="160"/>
      <c r="L136" s="160"/>
      <c r="M136" s="160"/>
      <c r="N136" s="148"/>
      <c r="O136" s="148"/>
      <c r="P136" s="148"/>
      <c r="Q136" s="148"/>
      <c r="R136" s="148"/>
      <c r="S136" s="148"/>
      <c r="T136" s="149"/>
      <c r="U136" s="148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 t="s">
        <v>137</v>
      </c>
      <c r="AF136" s="140">
        <v>0</v>
      </c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outlineLevel="1" x14ac:dyDescent="0.25">
      <c r="A137" s="141"/>
      <c r="B137" s="141"/>
      <c r="C137" s="182" t="s">
        <v>256</v>
      </c>
      <c r="D137" s="150"/>
      <c r="E137" s="156"/>
      <c r="F137" s="160"/>
      <c r="G137" s="160"/>
      <c r="H137" s="160"/>
      <c r="I137" s="160"/>
      <c r="J137" s="160"/>
      <c r="K137" s="160"/>
      <c r="L137" s="160"/>
      <c r="M137" s="160"/>
      <c r="N137" s="148"/>
      <c r="O137" s="148"/>
      <c r="P137" s="148"/>
      <c r="Q137" s="148"/>
      <c r="R137" s="148"/>
      <c r="S137" s="148"/>
      <c r="T137" s="149"/>
      <c r="U137" s="148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 t="s">
        <v>137</v>
      </c>
      <c r="AF137" s="140">
        <v>0</v>
      </c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outlineLevel="1" x14ac:dyDescent="0.25">
      <c r="A138" s="141"/>
      <c r="B138" s="141"/>
      <c r="C138" s="182" t="s">
        <v>257</v>
      </c>
      <c r="D138" s="150"/>
      <c r="E138" s="156"/>
      <c r="F138" s="160"/>
      <c r="G138" s="160"/>
      <c r="H138" s="160"/>
      <c r="I138" s="160"/>
      <c r="J138" s="160"/>
      <c r="K138" s="160"/>
      <c r="L138" s="160"/>
      <c r="M138" s="160"/>
      <c r="N138" s="148"/>
      <c r="O138" s="148"/>
      <c r="P138" s="148"/>
      <c r="Q138" s="148"/>
      <c r="R138" s="148"/>
      <c r="S138" s="148"/>
      <c r="T138" s="149"/>
      <c r="U138" s="148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 t="s">
        <v>137</v>
      </c>
      <c r="AF138" s="140">
        <v>0</v>
      </c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outlineLevel="1" x14ac:dyDescent="0.25">
      <c r="A139" s="141"/>
      <c r="B139" s="141"/>
      <c r="C139" s="182" t="s">
        <v>258</v>
      </c>
      <c r="D139" s="150"/>
      <c r="E139" s="156"/>
      <c r="F139" s="160"/>
      <c r="G139" s="160"/>
      <c r="H139" s="160"/>
      <c r="I139" s="160"/>
      <c r="J139" s="160"/>
      <c r="K139" s="160"/>
      <c r="L139" s="160"/>
      <c r="M139" s="160"/>
      <c r="N139" s="148"/>
      <c r="O139" s="148"/>
      <c r="P139" s="148"/>
      <c r="Q139" s="148"/>
      <c r="R139" s="148"/>
      <c r="S139" s="148"/>
      <c r="T139" s="149"/>
      <c r="U139" s="148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 t="s">
        <v>137</v>
      </c>
      <c r="AF139" s="140">
        <v>0</v>
      </c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</row>
    <row r="140" spans="1:60" outlineLevel="1" x14ac:dyDescent="0.25">
      <c r="A140" s="141"/>
      <c r="B140" s="141"/>
      <c r="C140" s="182" t="s">
        <v>259</v>
      </c>
      <c r="D140" s="150"/>
      <c r="E140" s="156"/>
      <c r="F140" s="160"/>
      <c r="G140" s="160"/>
      <c r="H140" s="160"/>
      <c r="I140" s="160"/>
      <c r="J140" s="160"/>
      <c r="K140" s="160"/>
      <c r="L140" s="160"/>
      <c r="M140" s="160"/>
      <c r="N140" s="148"/>
      <c r="O140" s="148"/>
      <c r="P140" s="148"/>
      <c r="Q140" s="148"/>
      <c r="R140" s="148"/>
      <c r="S140" s="148"/>
      <c r="T140" s="149"/>
      <c r="U140" s="148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 t="s">
        <v>137</v>
      </c>
      <c r="AF140" s="140">
        <v>0</v>
      </c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</row>
    <row r="141" spans="1:60" outlineLevel="1" x14ac:dyDescent="0.25">
      <c r="A141" s="141"/>
      <c r="B141" s="141"/>
      <c r="C141" s="182" t="s">
        <v>260</v>
      </c>
      <c r="D141" s="150"/>
      <c r="E141" s="156"/>
      <c r="F141" s="160"/>
      <c r="G141" s="160"/>
      <c r="H141" s="160"/>
      <c r="I141" s="160"/>
      <c r="J141" s="160"/>
      <c r="K141" s="160"/>
      <c r="L141" s="160"/>
      <c r="M141" s="160"/>
      <c r="N141" s="148"/>
      <c r="O141" s="148"/>
      <c r="P141" s="148"/>
      <c r="Q141" s="148"/>
      <c r="R141" s="148"/>
      <c r="S141" s="148"/>
      <c r="T141" s="149"/>
      <c r="U141" s="148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 t="s">
        <v>137</v>
      </c>
      <c r="AF141" s="140">
        <v>0</v>
      </c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outlineLevel="1" x14ac:dyDescent="0.25">
      <c r="A142" s="141"/>
      <c r="B142" s="141"/>
      <c r="C142" s="182" t="s">
        <v>171</v>
      </c>
      <c r="D142" s="150"/>
      <c r="E142" s="156"/>
      <c r="F142" s="160"/>
      <c r="G142" s="160"/>
      <c r="H142" s="160"/>
      <c r="I142" s="160"/>
      <c r="J142" s="160"/>
      <c r="K142" s="160"/>
      <c r="L142" s="160"/>
      <c r="M142" s="160"/>
      <c r="N142" s="148"/>
      <c r="O142" s="148"/>
      <c r="P142" s="148"/>
      <c r="Q142" s="148"/>
      <c r="R142" s="148"/>
      <c r="S142" s="148"/>
      <c r="T142" s="149"/>
      <c r="U142" s="148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 t="s">
        <v>137</v>
      </c>
      <c r="AF142" s="140">
        <v>0</v>
      </c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outlineLevel="1" x14ac:dyDescent="0.25">
      <c r="A143" s="141"/>
      <c r="B143" s="141"/>
      <c r="C143" s="182" t="s">
        <v>261</v>
      </c>
      <c r="D143" s="150"/>
      <c r="E143" s="156">
        <v>150.83000000000001</v>
      </c>
      <c r="F143" s="160"/>
      <c r="G143" s="160"/>
      <c r="H143" s="160"/>
      <c r="I143" s="160"/>
      <c r="J143" s="160"/>
      <c r="K143" s="160"/>
      <c r="L143" s="160"/>
      <c r="M143" s="160"/>
      <c r="N143" s="148"/>
      <c r="O143" s="148"/>
      <c r="P143" s="148"/>
      <c r="Q143" s="148"/>
      <c r="R143" s="148"/>
      <c r="S143" s="148"/>
      <c r="T143" s="149"/>
      <c r="U143" s="148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 t="s">
        <v>137</v>
      </c>
      <c r="AF143" s="140">
        <v>0</v>
      </c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x14ac:dyDescent="0.25">
      <c r="A144" s="142" t="s">
        <v>132</v>
      </c>
      <c r="B144" s="142" t="s">
        <v>69</v>
      </c>
      <c r="C144" s="183" t="s">
        <v>70</v>
      </c>
      <c r="D144" s="151"/>
      <c r="E144" s="157"/>
      <c r="F144" s="161"/>
      <c r="G144" s="161">
        <f>SUMIF(AE145:AE145,"&lt;&gt;NOR",G145:G145)</f>
        <v>0</v>
      </c>
      <c r="H144" s="161"/>
      <c r="I144" s="161">
        <f>SUM(I145:I145)</f>
        <v>0</v>
      </c>
      <c r="J144" s="161"/>
      <c r="K144" s="161">
        <f>SUM(K145:K145)</f>
        <v>0</v>
      </c>
      <c r="L144" s="161"/>
      <c r="M144" s="161">
        <f>SUM(M145:M145)</f>
        <v>0</v>
      </c>
      <c r="N144" s="152"/>
      <c r="O144" s="152">
        <f>SUM(O145:O145)</f>
        <v>0</v>
      </c>
      <c r="P144" s="152"/>
      <c r="Q144" s="152">
        <f>SUM(Q145:Q145)</f>
        <v>0</v>
      </c>
      <c r="R144" s="152"/>
      <c r="S144" s="152"/>
      <c r="T144" s="153"/>
      <c r="U144" s="152">
        <f>SUM(U145:U145)</f>
        <v>0</v>
      </c>
      <c r="AE144" t="s">
        <v>133</v>
      </c>
    </row>
    <row r="145" spans="1:60" ht="20" outlineLevel="1" x14ac:dyDescent="0.25">
      <c r="A145" s="141">
        <v>13</v>
      </c>
      <c r="B145" s="141" t="s">
        <v>262</v>
      </c>
      <c r="C145" s="181" t="s">
        <v>263</v>
      </c>
      <c r="D145" s="147" t="s">
        <v>180</v>
      </c>
      <c r="E145" s="155">
        <v>1</v>
      </c>
      <c r="F145" s="159">
        <f>H145+J145</f>
        <v>0</v>
      </c>
      <c r="G145" s="160">
        <f>ROUND(E145*F145,2)</f>
        <v>0</v>
      </c>
      <c r="H145" s="160"/>
      <c r="I145" s="160">
        <f>ROUND(E145*H145,2)</f>
        <v>0</v>
      </c>
      <c r="J145" s="160"/>
      <c r="K145" s="160">
        <f>ROUND(E145*J145,2)</f>
        <v>0</v>
      </c>
      <c r="L145" s="160">
        <v>21</v>
      </c>
      <c r="M145" s="160">
        <f>G145*(1+L145/100)</f>
        <v>0</v>
      </c>
      <c r="N145" s="148">
        <v>0</v>
      </c>
      <c r="O145" s="148">
        <f>ROUND(E145*N145,5)</f>
        <v>0</v>
      </c>
      <c r="P145" s="148">
        <v>0</v>
      </c>
      <c r="Q145" s="148">
        <f>ROUND(E145*P145,5)</f>
        <v>0</v>
      </c>
      <c r="R145" s="148"/>
      <c r="S145" s="148"/>
      <c r="T145" s="149">
        <v>0</v>
      </c>
      <c r="U145" s="148">
        <f>ROUND(E145*T145,2)</f>
        <v>0</v>
      </c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 t="s">
        <v>135</v>
      </c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x14ac:dyDescent="0.25">
      <c r="A146" s="142" t="s">
        <v>132</v>
      </c>
      <c r="B146" s="142" t="s">
        <v>71</v>
      </c>
      <c r="C146" s="183" t="s">
        <v>72</v>
      </c>
      <c r="D146" s="151"/>
      <c r="E146" s="157"/>
      <c r="F146" s="161"/>
      <c r="G146" s="161">
        <f>SUMIF(AE147:AE165,"&lt;&gt;NOR",G147:G165)</f>
        <v>0</v>
      </c>
      <c r="H146" s="161"/>
      <c r="I146" s="161">
        <f>SUM(I147:I165)</f>
        <v>0</v>
      </c>
      <c r="J146" s="161"/>
      <c r="K146" s="161">
        <f>SUM(K147:K165)</f>
        <v>0</v>
      </c>
      <c r="L146" s="161"/>
      <c r="M146" s="161">
        <f>SUM(M147:M165)</f>
        <v>0</v>
      </c>
      <c r="N146" s="152"/>
      <c r="O146" s="152">
        <f>SUM(O147:O165)</f>
        <v>0</v>
      </c>
      <c r="P146" s="152"/>
      <c r="Q146" s="152">
        <f>SUM(Q147:Q165)</f>
        <v>0</v>
      </c>
      <c r="R146" s="152"/>
      <c r="S146" s="152"/>
      <c r="T146" s="153"/>
      <c r="U146" s="152">
        <f>SUM(U147:U165)</f>
        <v>257.45</v>
      </c>
      <c r="AE146" t="s">
        <v>133</v>
      </c>
    </row>
    <row r="147" spans="1:60" outlineLevel="1" x14ac:dyDescent="0.25">
      <c r="A147" s="141">
        <v>14</v>
      </c>
      <c r="B147" s="141" t="s">
        <v>264</v>
      </c>
      <c r="C147" s="181" t="s">
        <v>265</v>
      </c>
      <c r="D147" s="147" t="s">
        <v>185</v>
      </c>
      <c r="E147" s="155">
        <v>222.26859999999999</v>
      </c>
      <c r="F147" s="159">
        <f>H147+J147</f>
        <v>0</v>
      </c>
      <c r="G147" s="160">
        <f>ROUND(E147*F147,2)</f>
        <v>0</v>
      </c>
      <c r="H147" s="160"/>
      <c r="I147" s="160">
        <f>ROUND(E147*H147,2)</f>
        <v>0</v>
      </c>
      <c r="J147" s="160"/>
      <c r="K147" s="160">
        <f>ROUND(E147*J147,2)</f>
        <v>0</v>
      </c>
      <c r="L147" s="160">
        <v>21</v>
      </c>
      <c r="M147" s="160">
        <f>G147*(1+L147/100)</f>
        <v>0</v>
      </c>
      <c r="N147" s="148">
        <v>0</v>
      </c>
      <c r="O147" s="148">
        <f>ROUND(E147*N147,5)</f>
        <v>0</v>
      </c>
      <c r="P147" s="148">
        <v>0</v>
      </c>
      <c r="Q147" s="148">
        <f>ROUND(E147*P147,5)</f>
        <v>0</v>
      </c>
      <c r="R147" s="148"/>
      <c r="S147" s="148"/>
      <c r="T147" s="149">
        <v>0.34899999999999998</v>
      </c>
      <c r="U147" s="148">
        <f>ROUND(E147*T147,2)</f>
        <v>77.569999999999993</v>
      </c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 t="s">
        <v>135</v>
      </c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outlineLevel="1" x14ac:dyDescent="0.25">
      <c r="A148" s="141"/>
      <c r="B148" s="141"/>
      <c r="C148" s="182" t="s">
        <v>266</v>
      </c>
      <c r="D148" s="150"/>
      <c r="E148" s="156"/>
      <c r="F148" s="160"/>
      <c r="G148" s="160"/>
      <c r="H148" s="160"/>
      <c r="I148" s="160"/>
      <c r="J148" s="160"/>
      <c r="K148" s="160"/>
      <c r="L148" s="160"/>
      <c r="M148" s="160"/>
      <c r="N148" s="148"/>
      <c r="O148" s="148"/>
      <c r="P148" s="148"/>
      <c r="Q148" s="148"/>
      <c r="R148" s="148"/>
      <c r="S148" s="148"/>
      <c r="T148" s="149"/>
      <c r="U148" s="148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 t="s">
        <v>137</v>
      </c>
      <c r="AF148" s="140">
        <v>0</v>
      </c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outlineLevel="1" x14ac:dyDescent="0.25">
      <c r="A149" s="141"/>
      <c r="B149" s="141"/>
      <c r="C149" s="182" t="s">
        <v>171</v>
      </c>
      <c r="D149" s="150"/>
      <c r="E149" s="156"/>
      <c r="F149" s="160"/>
      <c r="G149" s="160"/>
      <c r="H149" s="160"/>
      <c r="I149" s="160"/>
      <c r="J149" s="160"/>
      <c r="K149" s="160"/>
      <c r="L149" s="160"/>
      <c r="M149" s="160"/>
      <c r="N149" s="148"/>
      <c r="O149" s="148"/>
      <c r="P149" s="148"/>
      <c r="Q149" s="148"/>
      <c r="R149" s="148"/>
      <c r="S149" s="148"/>
      <c r="T149" s="149"/>
      <c r="U149" s="148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 t="s">
        <v>137</v>
      </c>
      <c r="AF149" s="140">
        <v>0</v>
      </c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outlineLevel="1" x14ac:dyDescent="0.25">
      <c r="A150" s="141"/>
      <c r="B150" s="141"/>
      <c r="C150" s="182" t="s">
        <v>267</v>
      </c>
      <c r="D150" s="150"/>
      <c r="E150" s="156">
        <v>76.790000000000006</v>
      </c>
      <c r="F150" s="160"/>
      <c r="G150" s="160"/>
      <c r="H150" s="160"/>
      <c r="I150" s="160"/>
      <c r="J150" s="160"/>
      <c r="K150" s="160"/>
      <c r="L150" s="160"/>
      <c r="M150" s="160"/>
      <c r="N150" s="148"/>
      <c r="O150" s="148"/>
      <c r="P150" s="148"/>
      <c r="Q150" s="148"/>
      <c r="R150" s="148"/>
      <c r="S150" s="148"/>
      <c r="T150" s="149"/>
      <c r="U150" s="148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 t="s">
        <v>137</v>
      </c>
      <c r="AF150" s="140">
        <v>0</v>
      </c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outlineLevel="1" x14ac:dyDescent="0.25">
      <c r="A151" s="141"/>
      <c r="B151" s="141"/>
      <c r="C151" s="184" t="s">
        <v>188</v>
      </c>
      <c r="D151" s="154"/>
      <c r="E151" s="158">
        <v>76.790000000000006</v>
      </c>
      <c r="F151" s="160"/>
      <c r="G151" s="160"/>
      <c r="H151" s="160"/>
      <c r="I151" s="160"/>
      <c r="J151" s="160"/>
      <c r="K151" s="160"/>
      <c r="L151" s="160"/>
      <c r="M151" s="160"/>
      <c r="N151" s="148"/>
      <c r="O151" s="148"/>
      <c r="P151" s="148"/>
      <c r="Q151" s="148"/>
      <c r="R151" s="148"/>
      <c r="S151" s="148"/>
      <c r="T151" s="149"/>
      <c r="U151" s="148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 t="s">
        <v>137</v>
      </c>
      <c r="AF151" s="140">
        <v>1</v>
      </c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outlineLevel="1" x14ac:dyDescent="0.25">
      <c r="A152" s="141"/>
      <c r="B152" s="141"/>
      <c r="C152" s="182" t="s">
        <v>268</v>
      </c>
      <c r="D152" s="150"/>
      <c r="E152" s="156"/>
      <c r="F152" s="160"/>
      <c r="G152" s="160"/>
      <c r="H152" s="160"/>
      <c r="I152" s="160"/>
      <c r="J152" s="160"/>
      <c r="K152" s="160"/>
      <c r="L152" s="160"/>
      <c r="M152" s="160"/>
      <c r="N152" s="148"/>
      <c r="O152" s="148"/>
      <c r="P152" s="148"/>
      <c r="Q152" s="148"/>
      <c r="R152" s="148"/>
      <c r="S152" s="148"/>
      <c r="T152" s="149"/>
      <c r="U152" s="148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 t="s">
        <v>137</v>
      </c>
      <c r="AF152" s="140">
        <v>0</v>
      </c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5">
      <c r="A153" s="141"/>
      <c r="B153" s="141"/>
      <c r="C153" s="182" t="s">
        <v>269</v>
      </c>
      <c r="D153" s="150"/>
      <c r="E153" s="156">
        <v>47.243600000000001</v>
      </c>
      <c r="F153" s="160"/>
      <c r="G153" s="160"/>
      <c r="H153" s="160"/>
      <c r="I153" s="160"/>
      <c r="J153" s="160"/>
      <c r="K153" s="160"/>
      <c r="L153" s="160"/>
      <c r="M153" s="160"/>
      <c r="N153" s="148"/>
      <c r="O153" s="148"/>
      <c r="P153" s="148"/>
      <c r="Q153" s="148"/>
      <c r="R153" s="148"/>
      <c r="S153" s="148"/>
      <c r="T153" s="149"/>
      <c r="U153" s="148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 t="s">
        <v>137</v>
      </c>
      <c r="AF153" s="140">
        <v>0</v>
      </c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5">
      <c r="A154" s="141"/>
      <c r="B154" s="141"/>
      <c r="C154" s="184" t="s">
        <v>188</v>
      </c>
      <c r="D154" s="154"/>
      <c r="E154" s="158">
        <v>47.243600000000001</v>
      </c>
      <c r="F154" s="160"/>
      <c r="G154" s="160"/>
      <c r="H154" s="160"/>
      <c r="I154" s="160"/>
      <c r="J154" s="160"/>
      <c r="K154" s="160"/>
      <c r="L154" s="160"/>
      <c r="M154" s="160"/>
      <c r="N154" s="148"/>
      <c r="O154" s="148"/>
      <c r="P154" s="148"/>
      <c r="Q154" s="148"/>
      <c r="R154" s="148"/>
      <c r="S154" s="148"/>
      <c r="T154" s="149"/>
      <c r="U154" s="148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 t="s">
        <v>137</v>
      </c>
      <c r="AF154" s="140">
        <v>1</v>
      </c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outlineLevel="1" x14ac:dyDescent="0.25">
      <c r="A155" s="141"/>
      <c r="B155" s="141"/>
      <c r="C155" s="182" t="s">
        <v>270</v>
      </c>
      <c r="D155" s="150"/>
      <c r="E155" s="156"/>
      <c r="F155" s="160"/>
      <c r="G155" s="160"/>
      <c r="H155" s="160"/>
      <c r="I155" s="160"/>
      <c r="J155" s="160"/>
      <c r="K155" s="160"/>
      <c r="L155" s="160"/>
      <c r="M155" s="160"/>
      <c r="N155" s="148"/>
      <c r="O155" s="148"/>
      <c r="P155" s="148"/>
      <c r="Q155" s="148"/>
      <c r="R155" s="148"/>
      <c r="S155" s="148"/>
      <c r="T155" s="149"/>
      <c r="U155" s="148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 t="s">
        <v>137</v>
      </c>
      <c r="AF155" s="140">
        <v>0</v>
      </c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outlineLevel="1" x14ac:dyDescent="0.25">
      <c r="A156" s="141"/>
      <c r="B156" s="141"/>
      <c r="C156" s="182" t="s">
        <v>271</v>
      </c>
      <c r="D156" s="150"/>
      <c r="E156" s="156">
        <v>37.555</v>
      </c>
      <c r="F156" s="160"/>
      <c r="G156" s="160"/>
      <c r="H156" s="160"/>
      <c r="I156" s="160"/>
      <c r="J156" s="160"/>
      <c r="K156" s="160"/>
      <c r="L156" s="160"/>
      <c r="M156" s="160"/>
      <c r="N156" s="148"/>
      <c r="O156" s="148"/>
      <c r="P156" s="148"/>
      <c r="Q156" s="148"/>
      <c r="R156" s="148"/>
      <c r="S156" s="148"/>
      <c r="T156" s="149"/>
      <c r="U156" s="148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 t="s">
        <v>137</v>
      </c>
      <c r="AF156" s="140">
        <v>0</v>
      </c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outlineLevel="1" x14ac:dyDescent="0.25">
      <c r="A157" s="141"/>
      <c r="B157" s="141"/>
      <c r="C157" s="184" t="s">
        <v>188</v>
      </c>
      <c r="D157" s="154"/>
      <c r="E157" s="158">
        <v>37.555</v>
      </c>
      <c r="F157" s="160"/>
      <c r="G157" s="160"/>
      <c r="H157" s="160"/>
      <c r="I157" s="160"/>
      <c r="J157" s="160"/>
      <c r="K157" s="160"/>
      <c r="L157" s="160"/>
      <c r="M157" s="160"/>
      <c r="N157" s="148"/>
      <c r="O157" s="148"/>
      <c r="P157" s="148"/>
      <c r="Q157" s="148"/>
      <c r="R157" s="148"/>
      <c r="S157" s="148"/>
      <c r="T157" s="149"/>
      <c r="U157" s="148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 t="s">
        <v>137</v>
      </c>
      <c r="AF157" s="140">
        <v>1</v>
      </c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outlineLevel="1" x14ac:dyDescent="0.25">
      <c r="A158" s="141"/>
      <c r="B158" s="141"/>
      <c r="C158" s="182" t="s">
        <v>272</v>
      </c>
      <c r="D158" s="150"/>
      <c r="E158" s="156">
        <v>16.2</v>
      </c>
      <c r="F158" s="160"/>
      <c r="G158" s="160"/>
      <c r="H158" s="160"/>
      <c r="I158" s="160"/>
      <c r="J158" s="160"/>
      <c r="K158" s="160"/>
      <c r="L158" s="160"/>
      <c r="M158" s="160"/>
      <c r="N158" s="148"/>
      <c r="O158" s="148"/>
      <c r="P158" s="148"/>
      <c r="Q158" s="148"/>
      <c r="R158" s="148"/>
      <c r="S158" s="148"/>
      <c r="T158" s="149"/>
      <c r="U158" s="148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 t="s">
        <v>137</v>
      </c>
      <c r="AF158" s="140">
        <v>0</v>
      </c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outlineLevel="1" x14ac:dyDescent="0.25">
      <c r="A159" s="141"/>
      <c r="B159" s="141"/>
      <c r="C159" s="184" t="s">
        <v>188</v>
      </c>
      <c r="D159" s="154"/>
      <c r="E159" s="158">
        <v>16.2</v>
      </c>
      <c r="F159" s="160"/>
      <c r="G159" s="160"/>
      <c r="H159" s="160"/>
      <c r="I159" s="160"/>
      <c r="J159" s="160"/>
      <c r="K159" s="160"/>
      <c r="L159" s="160"/>
      <c r="M159" s="160"/>
      <c r="N159" s="148"/>
      <c r="O159" s="148"/>
      <c r="P159" s="148"/>
      <c r="Q159" s="148"/>
      <c r="R159" s="148"/>
      <c r="S159" s="148"/>
      <c r="T159" s="149"/>
      <c r="U159" s="148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 t="s">
        <v>137</v>
      </c>
      <c r="AF159" s="140">
        <v>1</v>
      </c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outlineLevel="1" x14ac:dyDescent="0.25">
      <c r="A160" s="141"/>
      <c r="B160" s="141"/>
      <c r="C160" s="182" t="s">
        <v>273</v>
      </c>
      <c r="D160" s="150"/>
      <c r="E160" s="156">
        <v>10.94</v>
      </c>
      <c r="F160" s="160"/>
      <c r="G160" s="160"/>
      <c r="H160" s="160"/>
      <c r="I160" s="160"/>
      <c r="J160" s="160"/>
      <c r="K160" s="160"/>
      <c r="L160" s="160"/>
      <c r="M160" s="160"/>
      <c r="N160" s="148"/>
      <c r="O160" s="148"/>
      <c r="P160" s="148"/>
      <c r="Q160" s="148"/>
      <c r="R160" s="148"/>
      <c r="S160" s="148"/>
      <c r="T160" s="149"/>
      <c r="U160" s="148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 t="s">
        <v>137</v>
      </c>
      <c r="AF160" s="140">
        <v>0</v>
      </c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</row>
    <row r="161" spans="1:60" outlineLevel="1" x14ac:dyDescent="0.25">
      <c r="A161" s="141"/>
      <c r="B161" s="141"/>
      <c r="C161" s="182" t="s">
        <v>274</v>
      </c>
      <c r="D161" s="150"/>
      <c r="E161" s="156">
        <v>22.14</v>
      </c>
      <c r="F161" s="160"/>
      <c r="G161" s="160"/>
      <c r="H161" s="160"/>
      <c r="I161" s="160"/>
      <c r="J161" s="160"/>
      <c r="K161" s="160"/>
      <c r="L161" s="160"/>
      <c r="M161" s="160"/>
      <c r="N161" s="148"/>
      <c r="O161" s="148"/>
      <c r="P161" s="148"/>
      <c r="Q161" s="148"/>
      <c r="R161" s="148"/>
      <c r="S161" s="148"/>
      <c r="T161" s="149"/>
      <c r="U161" s="148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 t="s">
        <v>137</v>
      </c>
      <c r="AF161" s="140">
        <v>0</v>
      </c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</row>
    <row r="162" spans="1:60" outlineLevel="1" x14ac:dyDescent="0.25">
      <c r="A162" s="141"/>
      <c r="B162" s="141"/>
      <c r="C162" s="184" t="s">
        <v>188</v>
      </c>
      <c r="D162" s="154"/>
      <c r="E162" s="158">
        <v>33.08</v>
      </c>
      <c r="F162" s="160"/>
      <c r="G162" s="160"/>
      <c r="H162" s="160"/>
      <c r="I162" s="160"/>
      <c r="J162" s="160"/>
      <c r="K162" s="160"/>
      <c r="L162" s="160"/>
      <c r="M162" s="160"/>
      <c r="N162" s="148"/>
      <c r="O162" s="148"/>
      <c r="P162" s="148"/>
      <c r="Q162" s="148"/>
      <c r="R162" s="148"/>
      <c r="S162" s="148"/>
      <c r="T162" s="149"/>
      <c r="U162" s="148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 t="s">
        <v>137</v>
      </c>
      <c r="AF162" s="140">
        <v>1</v>
      </c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</row>
    <row r="163" spans="1:60" outlineLevel="1" x14ac:dyDescent="0.25">
      <c r="A163" s="141"/>
      <c r="B163" s="141"/>
      <c r="C163" s="182" t="s">
        <v>275</v>
      </c>
      <c r="D163" s="150"/>
      <c r="E163" s="156">
        <v>11.4</v>
      </c>
      <c r="F163" s="160"/>
      <c r="G163" s="160"/>
      <c r="H163" s="160"/>
      <c r="I163" s="160"/>
      <c r="J163" s="160"/>
      <c r="K163" s="160"/>
      <c r="L163" s="160"/>
      <c r="M163" s="160"/>
      <c r="N163" s="148"/>
      <c r="O163" s="148"/>
      <c r="P163" s="148"/>
      <c r="Q163" s="148"/>
      <c r="R163" s="148"/>
      <c r="S163" s="148"/>
      <c r="T163" s="149"/>
      <c r="U163" s="148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 t="s">
        <v>137</v>
      </c>
      <c r="AF163" s="140">
        <v>0</v>
      </c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</row>
    <row r="164" spans="1:60" outlineLevel="1" x14ac:dyDescent="0.25">
      <c r="A164" s="141"/>
      <c r="B164" s="141"/>
      <c r="C164" s="184" t="s">
        <v>188</v>
      </c>
      <c r="D164" s="154"/>
      <c r="E164" s="158">
        <v>11.4</v>
      </c>
      <c r="F164" s="160"/>
      <c r="G164" s="160"/>
      <c r="H164" s="160"/>
      <c r="I164" s="160"/>
      <c r="J164" s="160"/>
      <c r="K164" s="160"/>
      <c r="L164" s="160"/>
      <c r="M164" s="160"/>
      <c r="N164" s="148"/>
      <c r="O164" s="148"/>
      <c r="P164" s="148"/>
      <c r="Q164" s="148"/>
      <c r="R164" s="148"/>
      <c r="S164" s="148"/>
      <c r="T164" s="149"/>
      <c r="U164" s="148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 t="s">
        <v>137</v>
      </c>
      <c r="AF164" s="140">
        <v>1</v>
      </c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</row>
    <row r="165" spans="1:60" ht="20" outlineLevel="1" x14ac:dyDescent="0.25">
      <c r="A165" s="141">
        <v>15</v>
      </c>
      <c r="B165" s="141" t="s">
        <v>276</v>
      </c>
      <c r="C165" s="181" t="s">
        <v>277</v>
      </c>
      <c r="D165" s="147" t="s">
        <v>185</v>
      </c>
      <c r="E165" s="155">
        <v>222.26859999999999</v>
      </c>
      <c r="F165" s="159">
        <f>H165+J165</f>
        <v>0</v>
      </c>
      <c r="G165" s="160">
        <f>ROUND(E165*F165,2)</f>
        <v>0</v>
      </c>
      <c r="H165" s="160"/>
      <c r="I165" s="160">
        <f>ROUND(E165*H165,2)</f>
        <v>0</v>
      </c>
      <c r="J165" s="160"/>
      <c r="K165" s="160">
        <f>ROUND(E165*J165,2)</f>
        <v>0</v>
      </c>
      <c r="L165" s="160">
        <v>21</v>
      </c>
      <c r="M165" s="160">
        <f>G165*(1+L165/100)</f>
        <v>0</v>
      </c>
      <c r="N165" s="148">
        <v>0</v>
      </c>
      <c r="O165" s="148">
        <f>ROUND(E165*N165,5)</f>
        <v>0</v>
      </c>
      <c r="P165" s="148">
        <v>0</v>
      </c>
      <c r="Q165" s="148">
        <f>ROUND(E165*P165,5)</f>
        <v>0</v>
      </c>
      <c r="R165" s="148"/>
      <c r="S165" s="148"/>
      <c r="T165" s="149">
        <v>0.80928</v>
      </c>
      <c r="U165" s="148">
        <f>ROUND(E165*T165,2)</f>
        <v>179.88</v>
      </c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 t="s">
        <v>254</v>
      </c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</row>
    <row r="166" spans="1:60" x14ac:dyDescent="0.25">
      <c r="A166" s="142" t="s">
        <v>132</v>
      </c>
      <c r="B166" s="142" t="s">
        <v>73</v>
      </c>
      <c r="C166" s="183" t="s">
        <v>74</v>
      </c>
      <c r="D166" s="151"/>
      <c r="E166" s="157"/>
      <c r="F166" s="161"/>
      <c r="G166" s="161">
        <f>SUMIF(AE167:AE184,"&lt;&gt;NOR",G167:G184)</f>
        <v>0</v>
      </c>
      <c r="H166" s="161"/>
      <c r="I166" s="161">
        <f>SUM(I167:I184)</f>
        <v>0</v>
      </c>
      <c r="J166" s="161"/>
      <c r="K166" s="161">
        <f>SUM(K167:K184)</f>
        <v>0</v>
      </c>
      <c r="L166" s="161"/>
      <c r="M166" s="161">
        <f>SUM(M167:M184)</f>
        <v>0</v>
      </c>
      <c r="N166" s="152"/>
      <c r="O166" s="152">
        <f>SUM(O167:O184)</f>
        <v>10.43317</v>
      </c>
      <c r="P166" s="152"/>
      <c r="Q166" s="152">
        <f>SUM(Q167:Q184)</f>
        <v>0</v>
      </c>
      <c r="R166" s="152"/>
      <c r="S166" s="152"/>
      <c r="T166" s="153"/>
      <c r="U166" s="152">
        <f>SUM(U167:U184)</f>
        <v>75.7</v>
      </c>
      <c r="AE166" t="s">
        <v>133</v>
      </c>
    </row>
    <row r="167" spans="1:60" outlineLevel="1" x14ac:dyDescent="0.25">
      <c r="A167" s="141">
        <v>16</v>
      </c>
      <c r="B167" s="141" t="s">
        <v>278</v>
      </c>
      <c r="C167" s="181" t="s">
        <v>279</v>
      </c>
      <c r="D167" s="147" t="s">
        <v>280</v>
      </c>
      <c r="E167" s="155">
        <f>E175+E173+E171</f>
        <v>17.954129999999999</v>
      </c>
      <c r="F167" s="159">
        <f>H167+J167</f>
        <v>0</v>
      </c>
      <c r="G167" s="160">
        <f>ROUND(E167*F167,2)</f>
        <v>0</v>
      </c>
      <c r="H167" s="160"/>
      <c r="I167" s="160">
        <f>ROUND(E167*H167,2)</f>
        <v>0</v>
      </c>
      <c r="J167" s="160"/>
      <c r="K167" s="160">
        <f>ROUND(E167*J167,2)</f>
        <v>0</v>
      </c>
      <c r="L167" s="160">
        <v>21</v>
      </c>
      <c r="M167" s="160">
        <f>G167*(1+L167/100)</f>
        <v>0</v>
      </c>
      <c r="N167" s="148">
        <v>0.38850000000000001</v>
      </c>
      <c r="O167" s="148">
        <f>ROUND(E167*N167,5)</f>
        <v>6.9751799999999999</v>
      </c>
      <c r="P167" s="148">
        <v>0</v>
      </c>
      <c r="Q167" s="148">
        <f>ROUND(E167*P167,5)</f>
        <v>0</v>
      </c>
      <c r="R167" s="148"/>
      <c r="S167" s="148"/>
      <c r="T167" s="149">
        <v>1.8360000000000001</v>
      </c>
      <c r="U167" s="148">
        <f>ROUND(E167*T167,2)</f>
        <v>32.96</v>
      </c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 t="s">
        <v>135</v>
      </c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</row>
    <row r="168" spans="1:60" outlineLevel="1" x14ac:dyDescent="0.25">
      <c r="A168" s="141"/>
      <c r="B168" s="141"/>
      <c r="C168" s="182" t="s">
        <v>217</v>
      </c>
      <c r="D168" s="150"/>
      <c r="E168" s="156"/>
      <c r="F168" s="160"/>
      <c r="G168" s="160"/>
      <c r="H168" s="160"/>
      <c r="I168" s="160"/>
      <c r="J168" s="160"/>
      <c r="K168" s="160"/>
      <c r="L168" s="160"/>
      <c r="M168" s="160"/>
      <c r="N168" s="148"/>
      <c r="O168" s="148"/>
      <c r="P168" s="148"/>
      <c r="Q168" s="148"/>
      <c r="R168" s="148"/>
      <c r="S168" s="148"/>
      <c r="T168" s="149"/>
      <c r="U168" s="148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 t="s">
        <v>137</v>
      </c>
      <c r="AF168" s="140">
        <v>0</v>
      </c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</row>
    <row r="169" spans="1:60" outlineLevel="1" x14ac:dyDescent="0.25">
      <c r="A169" s="141"/>
      <c r="B169" s="141"/>
      <c r="C169" s="182" t="s">
        <v>171</v>
      </c>
      <c r="D169" s="150"/>
      <c r="E169" s="156"/>
      <c r="F169" s="160"/>
      <c r="G169" s="160"/>
      <c r="H169" s="160"/>
      <c r="I169" s="160"/>
      <c r="J169" s="160"/>
      <c r="K169" s="160"/>
      <c r="L169" s="160"/>
      <c r="M169" s="160"/>
      <c r="N169" s="148"/>
      <c r="O169" s="148"/>
      <c r="P169" s="148"/>
      <c r="Q169" s="148"/>
      <c r="R169" s="148"/>
      <c r="S169" s="148"/>
      <c r="T169" s="149"/>
      <c r="U169" s="148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 t="s">
        <v>137</v>
      </c>
      <c r="AF169" s="140">
        <v>0</v>
      </c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</row>
    <row r="170" spans="1:60" outlineLevel="1" x14ac:dyDescent="0.25">
      <c r="A170" s="141"/>
      <c r="B170" s="141"/>
      <c r="C170" s="182" t="s">
        <v>281</v>
      </c>
      <c r="D170" s="150"/>
      <c r="E170" s="156">
        <v>6.1544999999999996</v>
      </c>
      <c r="F170" s="160"/>
      <c r="G170" s="160"/>
      <c r="H170" s="160"/>
      <c r="I170" s="160"/>
      <c r="J170" s="160"/>
      <c r="K170" s="160"/>
      <c r="L170" s="160"/>
      <c r="M170" s="160"/>
      <c r="N170" s="148"/>
      <c r="O170" s="148"/>
      <c r="P170" s="148"/>
      <c r="Q170" s="148"/>
      <c r="R170" s="148"/>
      <c r="S170" s="148"/>
      <c r="T170" s="149"/>
      <c r="U170" s="148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 t="s">
        <v>137</v>
      </c>
      <c r="AF170" s="140">
        <v>0</v>
      </c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</row>
    <row r="171" spans="1:60" outlineLevel="1" x14ac:dyDescent="0.25">
      <c r="A171" s="141"/>
      <c r="B171" s="141"/>
      <c r="C171" s="184" t="s">
        <v>188</v>
      </c>
      <c r="D171" s="154"/>
      <c r="E171" s="158">
        <v>6.1544999999999996</v>
      </c>
      <c r="F171" s="160"/>
      <c r="G171" s="160"/>
      <c r="H171" s="160"/>
      <c r="I171" s="160"/>
      <c r="J171" s="160"/>
      <c r="K171" s="160"/>
      <c r="L171" s="160"/>
      <c r="M171" s="160"/>
      <c r="N171" s="148"/>
      <c r="O171" s="148"/>
      <c r="P171" s="148"/>
      <c r="Q171" s="148"/>
      <c r="R171" s="148"/>
      <c r="S171" s="148"/>
      <c r="T171" s="149"/>
      <c r="U171" s="148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 t="s">
        <v>137</v>
      </c>
      <c r="AF171" s="140">
        <v>1</v>
      </c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</row>
    <row r="172" spans="1:60" outlineLevel="1" x14ac:dyDescent="0.25">
      <c r="A172" s="141"/>
      <c r="B172" s="141"/>
      <c r="C172" s="182" t="s">
        <v>282</v>
      </c>
      <c r="D172" s="150"/>
      <c r="E172" s="156">
        <v>10.12923</v>
      </c>
      <c r="F172" s="160"/>
      <c r="G172" s="160"/>
      <c r="H172" s="160"/>
      <c r="I172" s="160"/>
      <c r="J172" s="160"/>
      <c r="K172" s="160"/>
      <c r="L172" s="160"/>
      <c r="M172" s="160"/>
      <c r="N172" s="148"/>
      <c r="O172" s="148"/>
      <c r="P172" s="148"/>
      <c r="Q172" s="148"/>
      <c r="R172" s="148"/>
      <c r="S172" s="148"/>
      <c r="T172" s="149"/>
      <c r="U172" s="148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 t="s">
        <v>137</v>
      </c>
      <c r="AF172" s="140">
        <v>0</v>
      </c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</row>
    <row r="173" spans="1:60" outlineLevel="1" x14ac:dyDescent="0.25">
      <c r="A173" s="141"/>
      <c r="B173" s="141"/>
      <c r="C173" s="184" t="s">
        <v>188</v>
      </c>
      <c r="D173" s="154"/>
      <c r="E173" s="158">
        <v>10.12923</v>
      </c>
      <c r="F173" s="160"/>
      <c r="G173" s="160"/>
      <c r="H173" s="160"/>
      <c r="I173" s="160"/>
      <c r="J173" s="160"/>
      <c r="K173" s="160"/>
      <c r="L173" s="160"/>
      <c r="M173" s="160"/>
      <c r="N173" s="148"/>
      <c r="O173" s="148"/>
      <c r="P173" s="148"/>
      <c r="Q173" s="148"/>
      <c r="R173" s="148"/>
      <c r="S173" s="148"/>
      <c r="T173" s="149"/>
      <c r="U173" s="148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 t="s">
        <v>137</v>
      </c>
      <c r="AF173" s="140">
        <v>1</v>
      </c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</row>
    <row r="174" spans="1:60" outlineLevel="1" x14ac:dyDescent="0.25">
      <c r="A174" s="141"/>
      <c r="B174" s="141"/>
      <c r="C174" s="182" t="s">
        <v>548</v>
      </c>
      <c r="D174" s="150"/>
      <c r="E174" s="156">
        <v>1.6704000000000001</v>
      </c>
      <c r="F174" s="160"/>
      <c r="G174" s="160"/>
      <c r="H174" s="160"/>
      <c r="I174" s="160"/>
      <c r="J174" s="160"/>
      <c r="K174" s="160"/>
      <c r="L174" s="160"/>
      <c r="M174" s="160"/>
      <c r="N174" s="148"/>
      <c r="O174" s="148"/>
      <c r="P174" s="148"/>
      <c r="Q174" s="148"/>
      <c r="R174" s="148"/>
      <c r="S174" s="148"/>
      <c r="T174" s="149"/>
      <c r="U174" s="148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 t="s">
        <v>137</v>
      </c>
      <c r="AF174" s="140">
        <v>0</v>
      </c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</row>
    <row r="175" spans="1:60" outlineLevel="1" x14ac:dyDescent="0.25">
      <c r="A175" s="141"/>
      <c r="B175" s="141"/>
      <c r="C175" s="184" t="s">
        <v>188</v>
      </c>
      <c r="D175" s="154"/>
      <c r="E175" s="158">
        <v>1.6704000000000001</v>
      </c>
      <c r="F175" s="160"/>
      <c r="G175" s="160"/>
      <c r="H175" s="160"/>
      <c r="I175" s="160"/>
      <c r="J175" s="160"/>
      <c r="K175" s="160"/>
      <c r="L175" s="160"/>
      <c r="M175" s="160"/>
      <c r="N175" s="148"/>
      <c r="O175" s="148"/>
      <c r="P175" s="148"/>
      <c r="Q175" s="148"/>
      <c r="R175" s="148"/>
      <c r="S175" s="148"/>
      <c r="T175" s="149"/>
      <c r="U175" s="148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 t="s">
        <v>137</v>
      </c>
      <c r="AF175" s="140">
        <v>1</v>
      </c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</row>
    <row r="176" spans="1:60" outlineLevel="1" x14ac:dyDescent="0.25">
      <c r="A176" s="141">
        <v>17</v>
      </c>
      <c r="B176" s="141" t="s">
        <v>283</v>
      </c>
      <c r="C176" s="181" t="s">
        <v>284</v>
      </c>
      <c r="D176" s="147" t="s">
        <v>185</v>
      </c>
      <c r="E176" s="155">
        <v>142.47999999999999</v>
      </c>
      <c r="F176" s="159">
        <f>H176+J176</f>
        <v>0</v>
      </c>
      <c r="G176" s="160">
        <f>ROUND(E176*F176,2)</f>
        <v>0</v>
      </c>
      <c r="H176" s="160"/>
      <c r="I176" s="160">
        <f>ROUND(E176*H176,2)</f>
        <v>0</v>
      </c>
      <c r="J176" s="160"/>
      <c r="K176" s="160">
        <f>ROUND(E176*J176,2)</f>
        <v>0</v>
      </c>
      <c r="L176" s="160">
        <v>21</v>
      </c>
      <c r="M176" s="160">
        <f>G176*(1+L176/100)</f>
        <v>0</v>
      </c>
      <c r="N176" s="148">
        <v>2.427E-2</v>
      </c>
      <c r="O176" s="148">
        <f>ROUND(E176*N176,5)</f>
        <v>3.4579900000000001</v>
      </c>
      <c r="P176" s="148">
        <v>0</v>
      </c>
      <c r="Q176" s="148">
        <f>ROUND(E176*P176,5)</f>
        <v>0</v>
      </c>
      <c r="R176" s="148"/>
      <c r="S176" s="148"/>
      <c r="T176" s="149">
        <v>0.3</v>
      </c>
      <c r="U176" s="148">
        <f>ROUND(E176*T176,2)</f>
        <v>42.74</v>
      </c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 t="s">
        <v>135</v>
      </c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</row>
    <row r="177" spans="1:60" outlineLevel="1" x14ac:dyDescent="0.25">
      <c r="A177" s="141"/>
      <c r="B177" s="141"/>
      <c r="C177" s="182" t="s">
        <v>217</v>
      </c>
      <c r="D177" s="150"/>
      <c r="E177" s="156"/>
      <c r="F177" s="160"/>
      <c r="G177" s="160"/>
      <c r="H177" s="160"/>
      <c r="I177" s="160"/>
      <c r="J177" s="160"/>
      <c r="K177" s="160"/>
      <c r="L177" s="160"/>
      <c r="M177" s="160"/>
      <c r="N177" s="148"/>
      <c r="O177" s="148"/>
      <c r="P177" s="148"/>
      <c r="Q177" s="148"/>
      <c r="R177" s="148"/>
      <c r="S177" s="148"/>
      <c r="T177" s="149"/>
      <c r="U177" s="148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 t="s">
        <v>137</v>
      </c>
      <c r="AF177" s="140">
        <v>0</v>
      </c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</row>
    <row r="178" spans="1:60" outlineLevel="1" x14ac:dyDescent="0.25">
      <c r="A178" s="141"/>
      <c r="B178" s="141"/>
      <c r="C178" s="182" t="s">
        <v>171</v>
      </c>
      <c r="D178" s="150"/>
      <c r="E178" s="156"/>
      <c r="F178" s="160"/>
      <c r="G178" s="160"/>
      <c r="H178" s="160"/>
      <c r="I178" s="160"/>
      <c r="J178" s="160"/>
      <c r="K178" s="160"/>
      <c r="L178" s="160"/>
      <c r="M178" s="160"/>
      <c r="N178" s="148"/>
      <c r="O178" s="148"/>
      <c r="P178" s="148"/>
      <c r="Q178" s="148"/>
      <c r="R178" s="148"/>
      <c r="S178" s="148"/>
      <c r="T178" s="149"/>
      <c r="U178" s="148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 t="s">
        <v>137</v>
      </c>
      <c r="AF178" s="140">
        <v>0</v>
      </c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</row>
    <row r="179" spans="1:60" outlineLevel="1" x14ac:dyDescent="0.25">
      <c r="A179" s="141"/>
      <c r="B179" s="141"/>
      <c r="C179" s="182" t="s">
        <v>285</v>
      </c>
      <c r="D179" s="150"/>
      <c r="E179" s="156">
        <v>93.25</v>
      </c>
      <c r="F179" s="160"/>
      <c r="G179" s="160"/>
      <c r="H179" s="160"/>
      <c r="I179" s="160"/>
      <c r="J179" s="160"/>
      <c r="K179" s="160"/>
      <c r="L179" s="160"/>
      <c r="M179" s="160"/>
      <c r="N179" s="148"/>
      <c r="O179" s="148"/>
      <c r="P179" s="148"/>
      <c r="Q179" s="148"/>
      <c r="R179" s="148"/>
      <c r="S179" s="148"/>
      <c r="T179" s="149"/>
      <c r="U179" s="148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 t="s">
        <v>137</v>
      </c>
      <c r="AF179" s="140">
        <v>0</v>
      </c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</row>
    <row r="180" spans="1:60" outlineLevel="1" x14ac:dyDescent="0.25">
      <c r="A180" s="141"/>
      <c r="B180" s="141"/>
      <c r="C180" s="184" t="s">
        <v>188</v>
      </c>
      <c r="D180" s="154"/>
      <c r="E180" s="158">
        <v>93.25</v>
      </c>
      <c r="F180" s="160"/>
      <c r="G180" s="160"/>
      <c r="H180" s="160"/>
      <c r="I180" s="160"/>
      <c r="J180" s="160"/>
      <c r="K180" s="160"/>
      <c r="L180" s="160"/>
      <c r="M180" s="160"/>
      <c r="N180" s="148"/>
      <c r="O180" s="148"/>
      <c r="P180" s="148"/>
      <c r="Q180" s="148"/>
      <c r="R180" s="148"/>
      <c r="S180" s="148"/>
      <c r="T180" s="149"/>
      <c r="U180" s="148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 t="s">
        <v>137</v>
      </c>
      <c r="AF180" s="140">
        <v>1</v>
      </c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</row>
    <row r="181" spans="1:60" outlineLevel="1" x14ac:dyDescent="0.25">
      <c r="A181" s="141"/>
      <c r="B181" s="141"/>
      <c r="C181" s="182" t="s">
        <v>286</v>
      </c>
      <c r="D181" s="150"/>
      <c r="E181" s="156">
        <v>42.03</v>
      </c>
      <c r="F181" s="160"/>
      <c r="G181" s="160"/>
      <c r="H181" s="160"/>
      <c r="I181" s="160"/>
      <c r="J181" s="160"/>
      <c r="K181" s="160"/>
      <c r="L181" s="160"/>
      <c r="M181" s="160"/>
      <c r="N181" s="148"/>
      <c r="O181" s="148"/>
      <c r="P181" s="148"/>
      <c r="Q181" s="148"/>
      <c r="R181" s="148"/>
      <c r="S181" s="148"/>
      <c r="T181" s="149"/>
      <c r="U181" s="148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 t="s">
        <v>137</v>
      </c>
      <c r="AF181" s="140">
        <v>0</v>
      </c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</row>
    <row r="182" spans="1:60" outlineLevel="1" x14ac:dyDescent="0.25">
      <c r="A182" s="141"/>
      <c r="B182" s="141"/>
      <c r="C182" s="184" t="s">
        <v>188</v>
      </c>
      <c r="D182" s="154"/>
      <c r="E182" s="158">
        <v>42.03</v>
      </c>
      <c r="F182" s="160"/>
      <c r="G182" s="160"/>
      <c r="H182" s="160"/>
      <c r="I182" s="160"/>
      <c r="J182" s="160"/>
      <c r="K182" s="160"/>
      <c r="L182" s="160"/>
      <c r="M182" s="160"/>
      <c r="N182" s="148"/>
      <c r="O182" s="148"/>
      <c r="P182" s="148"/>
      <c r="Q182" s="148"/>
      <c r="R182" s="148"/>
      <c r="S182" s="148"/>
      <c r="T182" s="149"/>
      <c r="U182" s="148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 t="s">
        <v>137</v>
      </c>
      <c r="AF182" s="140">
        <v>1</v>
      </c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</row>
    <row r="183" spans="1:60" outlineLevel="1" x14ac:dyDescent="0.25">
      <c r="A183" s="141"/>
      <c r="B183" s="141"/>
      <c r="C183" s="182" t="s">
        <v>287</v>
      </c>
      <c r="D183" s="150"/>
      <c r="E183" s="156">
        <v>7.2</v>
      </c>
      <c r="F183" s="160"/>
      <c r="G183" s="160"/>
      <c r="H183" s="160"/>
      <c r="I183" s="160"/>
      <c r="J183" s="160"/>
      <c r="K183" s="160"/>
      <c r="L183" s="160"/>
      <c r="M183" s="160"/>
      <c r="N183" s="148"/>
      <c r="O183" s="148"/>
      <c r="P183" s="148"/>
      <c r="Q183" s="148"/>
      <c r="R183" s="148"/>
      <c r="S183" s="148"/>
      <c r="T183" s="149"/>
      <c r="U183" s="148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 t="s">
        <v>137</v>
      </c>
      <c r="AF183" s="140">
        <v>0</v>
      </c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</row>
    <row r="184" spans="1:60" outlineLevel="1" x14ac:dyDescent="0.25">
      <c r="A184" s="141"/>
      <c r="B184" s="141"/>
      <c r="C184" s="184" t="s">
        <v>188</v>
      </c>
      <c r="D184" s="154"/>
      <c r="E184" s="158">
        <v>7.2</v>
      </c>
      <c r="F184" s="160"/>
      <c r="G184" s="160"/>
      <c r="H184" s="160"/>
      <c r="I184" s="160"/>
      <c r="J184" s="160"/>
      <c r="K184" s="160"/>
      <c r="L184" s="160"/>
      <c r="M184" s="160"/>
      <c r="N184" s="148"/>
      <c r="O184" s="148"/>
      <c r="P184" s="148"/>
      <c r="Q184" s="148"/>
      <c r="R184" s="148"/>
      <c r="S184" s="148"/>
      <c r="T184" s="149"/>
      <c r="U184" s="148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 t="s">
        <v>137</v>
      </c>
      <c r="AF184" s="140">
        <v>1</v>
      </c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</row>
    <row r="185" spans="1:60" x14ac:dyDescent="0.25">
      <c r="A185" s="142" t="s">
        <v>132</v>
      </c>
      <c r="B185" s="142" t="s">
        <v>75</v>
      </c>
      <c r="C185" s="183" t="s">
        <v>76</v>
      </c>
      <c r="D185" s="151"/>
      <c r="E185" s="157"/>
      <c r="F185" s="161"/>
      <c r="G185" s="161">
        <f>SUMIF(AE186:AE189,"&lt;&gt;NOR",G186:G189)</f>
        <v>0</v>
      </c>
      <c r="H185" s="161"/>
      <c r="I185" s="161">
        <f>SUM(I186:I189)</f>
        <v>0</v>
      </c>
      <c r="J185" s="161"/>
      <c r="K185" s="161">
        <f>SUM(K186:K189)</f>
        <v>0</v>
      </c>
      <c r="L185" s="161"/>
      <c r="M185" s="161">
        <f>SUM(M186:M189)</f>
        <v>0</v>
      </c>
      <c r="N185" s="152"/>
      <c r="O185" s="152">
        <f>SUM(O186:O189)</f>
        <v>6.5900000000000004E-3</v>
      </c>
      <c r="P185" s="152"/>
      <c r="Q185" s="152">
        <f>SUM(Q186:Q189)</f>
        <v>0</v>
      </c>
      <c r="R185" s="152"/>
      <c r="S185" s="152"/>
      <c r="T185" s="153"/>
      <c r="U185" s="152">
        <f>SUM(U186:U189)</f>
        <v>50.75</v>
      </c>
      <c r="AE185" t="s">
        <v>133</v>
      </c>
    </row>
    <row r="186" spans="1:60" outlineLevel="1" x14ac:dyDescent="0.25">
      <c r="A186" s="141">
        <v>18</v>
      </c>
      <c r="B186" s="141" t="s">
        <v>288</v>
      </c>
      <c r="C186" s="181" t="s">
        <v>289</v>
      </c>
      <c r="D186" s="147" t="s">
        <v>185</v>
      </c>
      <c r="E186" s="155">
        <v>164.78</v>
      </c>
      <c r="F186" s="159">
        <f>H186+J186</f>
        <v>0</v>
      </c>
      <c r="G186" s="160">
        <f>ROUND(E186*F186,2)</f>
        <v>0</v>
      </c>
      <c r="H186" s="160"/>
      <c r="I186" s="160">
        <f>ROUND(E186*H186,2)</f>
        <v>0</v>
      </c>
      <c r="J186" s="160"/>
      <c r="K186" s="160">
        <f>ROUND(E186*J186,2)</f>
        <v>0</v>
      </c>
      <c r="L186" s="160">
        <v>21</v>
      </c>
      <c r="M186" s="160">
        <f>G186*(1+L186/100)</f>
        <v>0</v>
      </c>
      <c r="N186" s="148">
        <v>4.0000000000000003E-5</v>
      </c>
      <c r="O186" s="148">
        <f>ROUND(E186*N186,5)</f>
        <v>6.5900000000000004E-3</v>
      </c>
      <c r="P186" s="148">
        <v>0</v>
      </c>
      <c r="Q186" s="148">
        <f>ROUND(E186*P186,5)</f>
        <v>0</v>
      </c>
      <c r="R186" s="148"/>
      <c r="S186" s="148"/>
      <c r="T186" s="149">
        <v>0.308</v>
      </c>
      <c r="U186" s="148">
        <f>ROUND(E186*T186,2)</f>
        <v>50.75</v>
      </c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 t="s">
        <v>135</v>
      </c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</row>
    <row r="187" spans="1:60" outlineLevel="1" x14ac:dyDescent="0.25">
      <c r="A187" s="141"/>
      <c r="B187" s="141"/>
      <c r="C187" s="182" t="s">
        <v>290</v>
      </c>
      <c r="D187" s="150"/>
      <c r="E187" s="156">
        <v>164.78</v>
      </c>
      <c r="F187" s="160"/>
      <c r="G187" s="160"/>
      <c r="H187" s="160"/>
      <c r="I187" s="160"/>
      <c r="J187" s="160"/>
      <c r="K187" s="160"/>
      <c r="L187" s="160"/>
      <c r="M187" s="160"/>
      <c r="N187" s="148"/>
      <c r="O187" s="148"/>
      <c r="P187" s="148"/>
      <c r="Q187" s="148"/>
      <c r="R187" s="148"/>
      <c r="S187" s="148"/>
      <c r="T187" s="149"/>
      <c r="U187" s="148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 t="s">
        <v>137</v>
      </c>
      <c r="AF187" s="140">
        <v>0</v>
      </c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</row>
    <row r="188" spans="1:60" ht="20" outlineLevel="1" x14ac:dyDescent="0.25">
      <c r="A188" s="141">
        <v>19</v>
      </c>
      <c r="B188" s="141" t="s">
        <v>291</v>
      </c>
      <c r="C188" s="181" t="s">
        <v>292</v>
      </c>
      <c r="D188" s="147" t="s">
        <v>180</v>
      </c>
      <c r="E188" s="155">
        <v>1</v>
      </c>
      <c r="F188" s="159">
        <f>H188+J188</f>
        <v>0</v>
      </c>
      <c r="G188" s="160">
        <f>ROUND(E188*F188,2)</f>
        <v>0</v>
      </c>
      <c r="H188" s="160"/>
      <c r="I188" s="160">
        <f>ROUND(E188*H188,2)</f>
        <v>0</v>
      </c>
      <c r="J188" s="160"/>
      <c r="K188" s="160">
        <f>ROUND(E188*J188,2)</f>
        <v>0</v>
      </c>
      <c r="L188" s="160">
        <v>21</v>
      </c>
      <c r="M188" s="160">
        <f>G188*(1+L188/100)</f>
        <v>0</v>
      </c>
      <c r="N188" s="148">
        <v>0</v>
      </c>
      <c r="O188" s="148">
        <f>ROUND(E188*N188,5)</f>
        <v>0</v>
      </c>
      <c r="P188" s="148">
        <v>0</v>
      </c>
      <c r="Q188" s="148">
        <f>ROUND(E188*P188,5)</f>
        <v>0</v>
      </c>
      <c r="R188" s="148"/>
      <c r="S188" s="148"/>
      <c r="T188" s="149">
        <v>0</v>
      </c>
      <c r="U188" s="148">
        <f>ROUND(E188*T188,2)</f>
        <v>0</v>
      </c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 t="s">
        <v>135</v>
      </c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</row>
    <row r="189" spans="1:60" ht="20" outlineLevel="1" x14ac:dyDescent="0.25">
      <c r="A189" s="141">
        <v>20</v>
      </c>
      <c r="B189" s="141" t="s">
        <v>293</v>
      </c>
      <c r="C189" s="181" t="s">
        <v>294</v>
      </c>
      <c r="D189" s="147" t="s">
        <v>180</v>
      </c>
      <c r="E189" s="155">
        <v>1</v>
      </c>
      <c r="F189" s="159">
        <f>H189+J189</f>
        <v>0</v>
      </c>
      <c r="G189" s="160">
        <f>ROUND(E189*F189,2)</f>
        <v>0</v>
      </c>
      <c r="H189" s="160"/>
      <c r="I189" s="160">
        <f>ROUND(E189*H189,2)</f>
        <v>0</v>
      </c>
      <c r="J189" s="160"/>
      <c r="K189" s="160">
        <f>ROUND(E189*J189,2)</f>
        <v>0</v>
      </c>
      <c r="L189" s="160">
        <v>21</v>
      </c>
      <c r="M189" s="160">
        <f>G189*(1+L189/100)</f>
        <v>0</v>
      </c>
      <c r="N189" s="148">
        <v>0</v>
      </c>
      <c r="O189" s="148">
        <f>ROUND(E189*N189,5)</f>
        <v>0</v>
      </c>
      <c r="P189" s="148">
        <v>0</v>
      </c>
      <c r="Q189" s="148">
        <f>ROUND(E189*P189,5)</f>
        <v>0</v>
      </c>
      <c r="R189" s="148"/>
      <c r="S189" s="148"/>
      <c r="T189" s="149">
        <v>0</v>
      </c>
      <c r="U189" s="148">
        <f>ROUND(E189*T189,2)</f>
        <v>0</v>
      </c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 t="s">
        <v>135</v>
      </c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</row>
    <row r="190" spans="1:60" x14ac:dyDescent="0.25">
      <c r="A190" s="142" t="s">
        <v>132</v>
      </c>
      <c r="B190" s="142" t="s">
        <v>77</v>
      </c>
      <c r="C190" s="183" t="s">
        <v>78</v>
      </c>
      <c r="D190" s="151"/>
      <c r="E190" s="157"/>
      <c r="F190" s="161"/>
      <c r="G190" s="161">
        <f>SUMIF(AE191:AE244,"&lt;&gt;NOR",G191:G244)</f>
        <v>0</v>
      </c>
      <c r="H190" s="161"/>
      <c r="I190" s="161">
        <f>SUM(I191:I244)</f>
        <v>0</v>
      </c>
      <c r="J190" s="161"/>
      <c r="K190" s="161">
        <f>SUM(K191:K244)</f>
        <v>0</v>
      </c>
      <c r="L190" s="161"/>
      <c r="M190" s="161">
        <f>SUM(M191:M244)</f>
        <v>0</v>
      </c>
      <c r="N190" s="152"/>
      <c r="O190" s="152">
        <f>SUM(O191:O244)</f>
        <v>1.8360000000000001E-2</v>
      </c>
      <c r="P190" s="152"/>
      <c r="Q190" s="152">
        <f>SUM(Q191:Q244)</f>
        <v>50.488449999999993</v>
      </c>
      <c r="R190" s="152"/>
      <c r="S190" s="152"/>
      <c r="T190" s="153"/>
      <c r="U190" s="152">
        <f>SUM(U191:U244)</f>
        <v>238.87</v>
      </c>
      <c r="AE190" t="s">
        <v>133</v>
      </c>
    </row>
    <row r="191" spans="1:60" outlineLevel="1" x14ac:dyDescent="0.25">
      <c r="A191" s="141">
        <v>21</v>
      </c>
      <c r="B191" s="141" t="s">
        <v>295</v>
      </c>
      <c r="C191" s="181" t="s">
        <v>296</v>
      </c>
      <c r="D191" s="147" t="s">
        <v>185</v>
      </c>
      <c r="E191" s="155">
        <v>3.85</v>
      </c>
      <c r="F191" s="159">
        <f>H191+J191</f>
        <v>0</v>
      </c>
      <c r="G191" s="160">
        <f>ROUND(E191*F191,2)</f>
        <v>0</v>
      </c>
      <c r="H191" s="160"/>
      <c r="I191" s="160">
        <f>ROUND(E191*H191,2)</f>
        <v>0</v>
      </c>
      <c r="J191" s="160"/>
      <c r="K191" s="160">
        <f>ROUND(E191*J191,2)</f>
        <v>0</v>
      </c>
      <c r="L191" s="160">
        <v>21</v>
      </c>
      <c r="M191" s="160">
        <f>G191*(1+L191/100)</f>
        <v>0</v>
      </c>
      <c r="N191" s="148">
        <v>6.7000000000000002E-4</v>
      </c>
      <c r="O191" s="148">
        <f>ROUND(E191*N191,5)</f>
        <v>2.5799999999999998E-3</v>
      </c>
      <c r="P191" s="148">
        <v>0.31900000000000001</v>
      </c>
      <c r="Q191" s="148">
        <f>ROUND(E191*P191,5)</f>
        <v>1.2281500000000001</v>
      </c>
      <c r="R191" s="148"/>
      <c r="S191" s="148"/>
      <c r="T191" s="149">
        <v>0.317</v>
      </c>
      <c r="U191" s="148">
        <f>ROUND(E191*T191,2)</f>
        <v>1.22</v>
      </c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 t="s">
        <v>135</v>
      </c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</row>
    <row r="192" spans="1:60" outlineLevel="1" x14ac:dyDescent="0.25">
      <c r="A192" s="141"/>
      <c r="B192" s="141"/>
      <c r="C192" s="182" t="s">
        <v>297</v>
      </c>
      <c r="D192" s="150"/>
      <c r="E192" s="156">
        <v>3.85</v>
      </c>
      <c r="F192" s="160"/>
      <c r="G192" s="160"/>
      <c r="H192" s="160"/>
      <c r="I192" s="160"/>
      <c r="J192" s="160"/>
      <c r="K192" s="160"/>
      <c r="L192" s="160"/>
      <c r="M192" s="160"/>
      <c r="N192" s="148"/>
      <c r="O192" s="148"/>
      <c r="P192" s="148"/>
      <c r="Q192" s="148"/>
      <c r="R192" s="148"/>
      <c r="S192" s="148"/>
      <c r="T192" s="149"/>
      <c r="U192" s="148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 t="s">
        <v>137</v>
      </c>
      <c r="AF192" s="140">
        <v>0</v>
      </c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</row>
    <row r="193" spans="1:60" outlineLevel="1" x14ac:dyDescent="0.25">
      <c r="A193" s="141">
        <v>22</v>
      </c>
      <c r="B193" s="141" t="s">
        <v>298</v>
      </c>
      <c r="C193" s="181" t="s">
        <v>299</v>
      </c>
      <c r="D193" s="147" t="s">
        <v>212</v>
      </c>
      <c r="E193" s="155">
        <v>4</v>
      </c>
      <c r="F193" s="159">
        <f>H193+J193</f>
        <v>0</v>
      </c>
      <c r="G193" s="160">
        <f>ROUND(E193*F193,2)</f>
        <v>0</v>
      </c>
      <c r="H193" s="160"/>
      <c r="I193" s="160">
        <f>ROUND(E193*H193,2)</f>
        <v>0</v>
      </c>
      <c r="J193" s="160"/>
      <c r="K193" s="160">
        <f>ROUND(E193*J193,2)</f>
        <v>0</v>
      </c>
      <c r="L193" s="160">
        <v>21</v>
      </c>
      <c r="M193" s="160">
        <f>G193*(1+L193/100)</f>
        <v>0</v>
      </c>
      <c r="N193" s="148">
        <v>0</v>
      </c>
      <c r="O193" s="148">
        <f>ROUND(E193*N193,5)</f>
        <v>0</v>
      </c>
      <c r="P193" s="148">
        <v>0</v>
      </c>
      <c r="Q193" s="148">
        <f>ROUND(E193*P193,5)</f>
        <v>0</v>
      </c>
      <c r="R193" s="148"/>
      <c r="S193" s="148"/>
      <c r="T193" s="149">
        <v>0.05</v>
      </c>
      <c r="U193" s="148">
        <f>ROUND(E193*T193,2)</f>
        <v>0.2</v>
      </c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 t="s">
        <v>135</v>
      </c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</row>
    <row r="194" spans="1:60" outlineLevel="1" x14ac:dyDescent="0.25">
      <c r="A194" s="141">
        <v>23</v>
      </c>
      <c r="B194" s="141" t="s">
        <v>300</v>
      </c>
      <c r="C194" s="181" t="s">
        <v>301</v>
      </c>
      <c r="D194" s="147" t="s">
        <v>185</v>
      </c>
      <c r="E194" s="155">
        <v>7.9</v>
      </c>
      <c r="F194" s="159">
        <f>H194+J194</f>
        <v>0</v>
      </c>
      <c r="G194" s="160">
        <f>ROUND(E194*F194,2)</f>
        <v>0</v>
      </c>
      <c r="H194" s="160"/>
      <c r="I194" s="160">
        <f>ROUND(E194*H194,2)</f>
        <v>0</v>
      </c>
      <c r="J194" s="160"/>
      <c r="K194" s="160">
        <f>ROUND(E194*J194,2)</f>
        <v>0</v>
      </c>
      <c r="L194" s="160">
        <v>21</v>
      </c>
      <c r="M194" s="160">
        <f>G194*(1+L194/100)</f>
        <v>0</v>
      </c>
      <c r="N194" s="148">
        <v>1.17E-3</v>
      </c>
      <c r="O194" s="148">
        <f>ROUND(E194*N194,5)</f>
        <v>9.2399999999999999E-3</v>
      </c>
      <c r="P194" s="148">
        <v>7.5999999999999998E-2</v>
      </c>
      <c r="Q194" s="148">
        <f>ROUND(E194*P194,5)</f>
        <v>0.60040000000000004</v>
      </c>
      <c r="R194" s="148"/>
      <c r="S194" s="148"/>
      <c r="T194" s="149">
        <v>0.93899999999999995</v>
      </c>
      <c r="U194" s="148">
        <f>ROUND(E194*T194,2)</f>
        <v>7.42</v>
      </c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 t="s">
        <v>135</v>
      </c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</row>
    <row r="195" spans="1:60" outlineLevel="1" x14ac:dyDescent="0.25">
      <c r="A195" s="141"/>
      <c r="B195" s="141"/>
      <c r="C195" s="182" t="s">
        <v>302</v>
      </c>
      <c r="D195" s="150"/>
      <c r="E195" s="156">
        <v>7.9</v>
      </c>
      <c r="F195" s="160"/>
      <c r="G195" s="160"/>
      <c r="H195" s="160"/>
      <c r="I195" s="160"/>
      <c r="J195" s="160"/>
      <c r="K195" s="160"/>
      <c r="L195" s="160"/>
      <c r="M195" s="160"/>
      <c r="N195" s="148"/>
      <c r="O195" s="148"/>
      <c r="P195" s="148"/>
      <c r="Q195" s="148"/>
      <c r="R195" s="148"/>
      <c r="S195" s="148"/>
      <c r="T195" s="149"/>
      <c r="U195" s="148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 t="s">
        <v>137</v>
      </c>
      <c r="AF195" s="140">
        <v>0</v>
      </c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</row>
    <row r="196" spans="1:60" outlineLevel="1" x14ac:dyDescent="0.25">
      <c r="A196" s="141">
        <v>24</v>
      </c>
      <c r="B196" s="141" t="s">
        <v>303</v>
      </c>
      <c r="C196" s="181" t="s">
        <v>304</v>
      </c>
      <c r="D196" s="147" t="s">
        <v>185</v>
      </c>
      <c r="E196" s="155">
        <v>1.1309733360000001</v>
      </c>
      <c r="F196" s="159">
        <f>H196+J196</f>
        <v>0</v>
      </c>
      <c r="G196" s="160">
        <f>ROUND(E196*F196,2)</f>
        <v>0</v>
      </c>
      <c r="H196" s="160"/>
      <c r="I196" s="160">
        <f>ROUND(E196*H196,2)</f>
        <v>0</v>
      </c>
      <c r="J196" s="160"/>
      <c r="K196" s="160">
        <f>ROUND(E196*J196,2)</f>
        <v>0</v>
      </c>
      <c r="L196" s="160">
        <v>21</v>
      </c>
      <c r="M196" s="160">
        <f>G196*(1+L196/100)</f>
        <v>0</v>
      </c>
      <c r="N196" s="148">
        <v>1.09E-3</v>
      </c>
      <c r="O196" s="148">
        <f>ROUND(E196*N196,5)</f>
        <v>1.23E-3</v>
      </c>
      <c r="P196" s="148">
        <v>1.08</v>
      </c>
      <c r="Q196" s="148">
        <f>ROUND(E196*P196,5)</f>
        <v>1.2214499999999999</v>
      </c>
      <c r="R196" s="148"/>
      <c r="S196" s="148"/>
      <c r="T196" s="149">
        <v>6.4854000000000003</v>
      </c>
      <c r="U196" s="148">
        <f>ROUND(E196*T196,2)</f>
        <v>7.33</v>
      </c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 t="s">
        <v>254</v>
      </c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</row>
    <row r="197" spans="1:60" outlineLevel="1" x14ac:dyDescent="0.25">
      <c r="A197" s="141"/>
      <c r="B197" s="141"/>
      <c r="C197" s="182" t="s">
        <v>305</v>
      </c>
      <c r="D197" s="150"/>
      <c r="E197" s="156">
        <v>1.1309733360000001</v>
      </c>
      <c r="F197" s="160"/>
      <c r="G197" s="160"/>
      <c r="H197" s="160"/>
      <c r="I197" s="160"/>
      <c r="J197" s="160"/>
      <c r="K197" s="160"/>
      <c r="L197" s="160"/>
      <c r="M197" s="160"/>
      <c r="N197" s="148"/>
      <c r="O197" s="148"/>
      <c r="P197" s="148"/>
      <c r="Q197" s="148"/>
      <c r="R197" s="148"/>
      <c r="S197" s="148"/>
      <c r="T197" s="149"/>
      <c r="U197" s="148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 t="s">
        <v>137</v>
      </c>
      <c r="AF197" s="140">
        <v>0</v>
      </c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</row>
    <row r="198" spans="1:60" outlineLevel="1" x14ac:dyDescent="0.25">
      <c r="A198" s="141">
        <v>25</v>
      </c>
      <c r="B198" s="141" t="s">
        <v>306</v>
      </c>
      <c r="C198" s="181" t="s">
        <v>307</v>
      </c>
      <c r="D198" s="147" t="s">
        <v>212</v>
      </c>
      <c r="E198" s="155">
        <v>2</v>
      </c>
      <c r="F198" s="159">
        <f>H198+J198</f>
        <v>0</v>
      </c>
      <c r="G198" s="160">
        <f>ROUND(E198*F198,2)</f>
        <v>0</v>
      </c>
      <c r="H198" s="160"/>
      <c r="I198" s="160">
        <f>ROUND(E198*H198,2)</f>
        <v>0</v>
      </c>
      <c r="J198" s="160"/>
      <c r="K198" s="160">
        <f>ROUND(E198*J198,2)</f>
        <v>0</v>
      </c>
      <c r="L198" s="160">
        <v>21</v>
      </c>
      <c r="M198" s="160">
        <f>G198*(1+L198/100)</f>
        <v>0</v>
      </c>
      <c r="N198" s="148">
        <v>6.7000000000000002E-4</v>
      </c>
      <c r="O198" s="148">
        <f>ROUND(E198*N198,5)</f>
        <v>1.34E-3</v>
      </c>
      <c r="P198" s="148">
        <v>2E-3</v>
      </c>
      <c r="Q198" s="148">
        <f>ROUND(E198*P198,5)</f>
        <v>4.0000000000000001E-3</v>
      </c>
      <c r="R198" s="148"/>
      <c r="S198" s="148"/>
      <c r="T198" s="149">
        <v>0.70499999999999996</v>
      </c>
      <c r="U198" s="148">
        <f>ROUND(E198*T198,2)</f>
        <v>1.41</v>
      </c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 t="s">
        <v>135</v>
      </c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</row>
    <row r="199" spans="1:60" outlineLevel="1" x14ac:dyDescent="0.25">
      <c r="A199" s="141">
        <v>26</v>
      </c>
      <c r="B199" s="141" t="s">
        <v>308</v>
      </c>
      <c r="C199" s="181" t="s">
        <v>309</v>
      </c>
      <c r="D199" s="147" t="s">
        <v>185</v>
      </c>
      <c r="E199" s="155">
        <v>8.2619466720000005</v>
      </c>
      <c r="F199" s="159">
        <f>H199+J199</f>
        <v>0</v>
      </c>
      <c r="G199" s="160">
        <f>ROUND(E199*F199,2)</f>
        <v>0</v>
      </c>
      <c r="H199" s="160"/>
      <c r="I199" s="160">
        <f>ROUND(E199*H199,2)</f>
        <v>0</v>
      </c>
      <c r="J199" s="160"/>
      <c r="K199" s="160">
        <f>ROUND(E199*J199,2)</f>
        <v>0</v>
      </c>
      <c r="L199" s="160">
        <v>21</v>
      </c>
      <c r="M199" s="160">
        <f>G199*(1+L199/100)</f>
        <v>0</v>
      </c>
      <c r="N199" s="148">
        <v>0</v>
      </c>
      <c r="O199" s="148">
        <f>ROUND(E199*N199,5)</f>
        <v>0</v>
      </c>
      <c r="P199" s="148">
        <v>5.5E-2</v>
      </c>
      <c r="Q199" s="148">
        <f>ROUND(E199*P199,5)</f>
        <v>0.45440999999999998</v>
      </c>
      <c r="R199" s="148"/>
      <c r="S199" s="148"/>
      <c r="T199" s="149">
        <v>0.42499999999999999</v>
      </c>
      <c r="U199" s="148">
        <f>ROUND(E199*T199,2)</f>
        <v>3.51</v>
      </c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 t="s">
        <v>135</v>
      </c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</row>
    <row r="200" spans="1:60" outlineLevel="1" x14ac:dyDescent="0.25">
      <c r="A200" s="141"/>
      <c r="B200" s="141"/>
      <c r="C200" s="182" t="s">
        <v>310</v>
      </c>
      <c r="D200" s="150"/>
      <c r="E200" s="156">
        <v>2.2619466720000001</v>
      </c>
      <c r="F200" s="160"/>
      <c r="G200" s="160"/>
      <c r="H200" s="160"/>
      <c r="I200" s="160"/>
      <c r="J200" s="160"/>
      <c r="K200" s="160"/>
      <c r="L200" s="160"/>
      <c r="M200" s="160"/>
      <c r="N200" s="148"/>
      <c r="O200" s="148"/>
      <c r="P200" s="148"/>
      <c r="Q200" s="148"/>
      <c r="R200" s="148"/>
      <c r="S200" s="148"/>
      <c r="T200" s="149"/>
      <c r="U200" s="148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 t="s">
        <v>137</v>
      </c>
      <c r="AF200" s="140">
        <v>0</v>
      </c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</row>
    <row r="201" spans="1:60" outlineLevel="1" x14ac:dyDescent="0.25">
      <c r="A201" s="141"/>
      <c r="B201" s="141"/>
      <c r="C201" s="182" t="s">
        <v>311</v>
      </c>
      <c r="D201" s="150"/>
      <c r="E201" s="156">
        <v>6</v>
      </c>
      <c r="F201" s="160"/>
      <c r="G201" s="160"/>
      <c r="H201" s="160"/>
      <c r="I201" s="160"/>
      <c r="J201" s="160"/>
      <c r="K201" s="160"/>
      <c r="L201" s="160"/>
      <c r="M201" s="160"/>
      <c r="N201" s="148"/>
      <c r="O201" s="148"/>
      <c r="P201" s="148"/>
      <c r="Q201" s="148"/>
      <c r="R201" s="148"/>
      <c r="S201" s="148"/>
      <c r="T201" s="149"/>
      <c r="U201" s="148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 t="s">
        <v>137</v>
      </c>
      <c r="AF201" s="140">
        <v>0</v>
      </c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</row>
    <row r="202" spans="1:60" ht="20" outlineLevel="1" x14ac:dyDescent="0.25">
      <c r="A202" s="141">
        <v>27</v>
      </c>
      <c r="B202" s="141" t="s">
        <v>312</v>
      </c>
      <c r="C202" s="181" t="s">
        <v>313</v>
      </c>
      <c r="D202" s="147" t="s">
        <v>185</v>
      </c>
      <c r="E202" s="155">
        <v>35.229999999999997</v>
      </c>
      <c r="F202" s="159">
        <f>H202+J202</f>
        <v>0</v>
      </c>
      <c r="G202" s="160">
        <f>ROUND(E202*F202,2)</f>
        <v>0</v>
      </c>
      <c r="H202" s="160"/>
      <c r="I202" s="160">
        <f>ROUND(E202*H202,2)</f>
        <v>0</v>
      </c>
      <c r="J202" s="160"/>
      <c r="K202" s="160">
        <f>ROUND(E202*J202,2)</f>
        <v>0</v>
      </c>
      <c r="L202" s="160">
        <v>21</v>
      </c>
      <c r="M202" s="160">
        <f>G202*(1+L202/100)</f>
        <v>0</v>
      </c>
      <c r="N202" s="148">
        <v>0</v>
      </c>
      <c r="O202" s="148">
        <f>ROUND(E202*N202,5)</f>
        <v>0</v>
      </c>
      <c r="P202" s="148">
        <v>8.7799999999999996E-3</v>
      </c>
      <c r="Q202" s="148">
        <f>ROUND(E202*P202,5)</f>
        <v>0.30931999999999998</v>
      </c>
      <c r="R202" s="148"/>
      <c r="S202" s="148"/>
      <c r="T202" s="149">
        <v>0.14144999999999999</v>
      </c>
      <c r="U202" s="148">
        <f>ROUND(E202*T202,2)</f>
        <v>4.9800000000000004</v>
      </c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 t="s">
        <v>135</v>
      </c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</row>
    <row r="203" spans="1:60" outlineLevel="1" x14ac:dyDescent="0.25">
      <c r="A203" s="141"/>
      <c r="B203" s="141"/>
      <c r="C203" s="182" t="s">
        <v>314</v>
      </c>
      <c r="D203" s="150"/>
      <c r="E203" s="156"/>
      <c r="F203" s="160"/>
      <c r="G203" s="160"/>
      <c r="H203" s="160"/>
      <c r="I203" s="160"/>
      <c r="J203" s="160"/>
      <c r="K203" s="160"/>
      <c r="L203" s="160"/>
      <c r="M203" s="160"/>
      <c r="N203" s="148"/>
      <c r="O203" s="148"/>
      <c r="P203" s="148"/>
      <c r="Q203" s="148"/>
      <c r="R203" s="148"/>
      <c r="S203" s="148"/>
      <c r="T203" s="149"/>
      <c r="U203" s="148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 t="s">
        <v>137</v>
      </c>
      <c r="AF203" s="140">
        <v>0</v>
      </c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</row>
    <row r="204" spans="1:60" outlineLevel="1" x14ac:dyDescent="0.25">
      <c r="A204" s="141"/>
      <c r="B204" s="141"/>
      <c r="C204" s="182" t="s">
        <v>315</v>
      </c>
      <c r="D204" s="150"/>
      <c r="E204" s="156">
        <v>35.229999999999997</v>
      </c>
      <c r="F204" s="160"/>
      <c r="G204" s="160"/>
      <c r="H204" s="160"/>
      <c r="I204" s="160"/>
      <c r="J204" s="160"/>
      <c r="K204" s="160"/>
      <c r="L204" s="160"/>
      <c r="M204" s="160"/>
      <c r="N204" s="148"/>
      <c r="O204" s="148"/>
      <c r="P204" s="148"/>
      <c r="Q204" s="148"/>
      <c r="R204" s="148"/>
      <c r="S204" s="148"/>
      <c r="T204" s="149"/>
      <c r="U204" s="148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 t="s">
        <v>137</v>
      </c>
      <c r="AF204" s="140">
        <v>0</v>
      </c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outlineLevel="1" x14ac:dyDescent="0.25">
      <c r="A205" s="141">
        <v>28</v>
      </c>
      <c r="B205" s="141" t="s">
        <v>316</v>
      </c>
      <c r="C205" s="181" t="s">
        <v>317</v>
      </c>
      <c r="D205" s="147" t="s">
        <v>185</v>
      </c>
      <c r="E205" s="155">
        <v>35.229999999999997</v>
      </c>
      <c r="F205" s="159">
        <f>H205+J205</f>
        <v>0</v>
      </c>
      <c r="G205" s="160">
        <f>ROUND(E205*F205,2)</f>
        <v>0</v>
      </c>
      <c r="H205" s="160"/>
      <c r="I205" s="160">
        <f>ROUND(E205*H205,2)</f>
        <v>0</v>
      </c>
      <c r="J205" s="160"/>
      <c r="K205" s="160">
        <f>ROUND(E205*J205,2)</f>
        <v>0</v>
      </c>
      <c r="L205" s="160">
        <v>21</v>
      </c>
      <c r="M205" s="160">
        <f>G205*(1+L205/100)</f>
        <v>0</v>
      </c>
      <c r="N205" s="148">
        <v>0</v>
      </c>
      <c r="O205" s="148">
        <f>ROUND(E205*N205,5)</f>
        <v>0</v>
      </c>
      <c r="P205" s="148">
        <v>1.4999999999999999E-2</v>
      </c>
      <c r="Q205" s="148">
        <f>ROUND(E205*P205,5)</f>
        <v>0.52844999999999998</v>
      </c>
      <c r="R205" s="148"/>
      <c r="S205" s="148"/>
      <c r="T205" s="149">
        <v>0.09</v>
      </c>
      <c r="U205" s="148">
        <f>ROUND(E205*T205,2)</f>
        <v>3.17</v>
      </c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 t="s">
        <v>135</v>
      </c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</row>
    <row r="206" spans="1:60" outlineLevel="1" x14ac:dyDescent="0.25">
      <c r="A206" s="141"/>
      <c r="B206" s="141"/>
      <c r="C206" s="182" t="s">
        <v>314</v>
      </c>
      <c r="D206" s="150"/>
      <c r="E206" s="156"/>
      <c r="F206" s="160"/>
      <c r="G206" s="160"/>
      <c r="H206" s="160"/>
      <c r="I206" s="160"/>
      <c r="J206" s="160"/>
      <c r="K206" s="160"/>
      <c r="L206" s="160"/>
      <c r="M206" s="160"/>
      <c r="N206" s="148"/>
      <c r="O206" s="148"/>
      <c r="P206" s="148"/>
      <c r="Q206" s="148"/>
      <c r="R206" s="148"/>
      <c r="S206" s="148"/>
      <c r="T206" s="149"/>
      <c r="U206" s="148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 t="s">
        <v>137</v>
      </c>
      <c r="AF206" s="140">
        <v>0</v>
      </c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</row>
    <row r="207" spans="1:60" outlineLevel="1" x14ac:dyDescent="0.25">
      <c r="A207" s="141"/>
      <c r="B207" s="141"/>
      <c r="C207" s="182" t="s">
        <v>315</v>
      </c>
      <c r="D207" s="150"/>
      <c r="E207" s="156">
        <v>35.229999999999997</v>
      </c>
      <c r="F207" s="160"/>
      <c r="G207" s="160"/>
      <c r="H207" s="160"/>
      <c r="I207" s="160"/>
      <c r="J207" s="160"/>
      <c r="K207" s="160"/>
      <c r="L207" s="160"/>
      <c r="M207" s="160"/>
      <c r="N207" s="148"/>
      <c r="O207" s="148"/>
      <c r="P207" s="148"/>
      <c r="Q207" s="148"/>
      <c r="R207" s="148"/>
      <c r="S207" s="148"/>
      <c r="T207" s="149"/>
      <c r="U207" s="148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 t="s">
        <v>137</v>
      </c>
      <c r="AF207" s="140">
        <v>0</v>
      </c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</row>
    <row r="208" spans="1:60" ht="20" outlineLevel="1" x14ac:dyDescent="0.25">
      <c r="A208" s="141">
        <v>29</v>
      </c>
      <c r="B208" s="141" t="s">
        <v>318</v>
      </c>
      <c r="C208" s="181" t="s">
        <v>319</v>
      </c>
      <c r="D208" s="147" t="s">
        <v>280</v>
      </c>
      <c r="E208" s="155">
        <v>19.607900000000001</v>
      </c>
      <c r="F208" s="159">
        <f>H208+J208</f>
        <v>0</v>
      </c>
      <c r="G208" s="160">
        <f>ROUND(E208*F208,2)</f>
        <v>0</v>
      </c>
      <c r="H208" s="160"/>
      <c r="I208" s="160">
        <f>ROUND(E208*H208,2)</f>
        <v>0</v>
      </c>
      <c r="J208" s="160"/>
      <c r="K208" s="160">
        <f>ROUND(E208*J208,2)</f>
        <v>0</v>
      </c>
      <c r="L208" s="160">
        <v>21</v>
      </c>
      <c r="M208" s="160">
        <f>G208*(1+L208/100)</f>
        <v>0</v>
      </c>
      <c r="N208" s="148">
        <v>0</v>
      </c>
      <c r="O208" s="148">
        <f>ROUND(E208*N208,5)</f>
        <v>0</v>
      </c>
      <c r="P208" s="148">
        <v>1.4</v>
      </c>
      <c r="Q208" s="148">
        <f>ROUND(E208*P208,5)</f>
        <v>27.451059999999998</v>
      </c>
      <c r="R208" s="148"/>
      <c r="S208" s="148"/>
      <c r="T208" s="149">
        <v>1.121</v>
      </c>
      <c r="U208" s="148">
        <f>ROUND(E208*T208,2)</f>
        <v>21.98</v>
      </c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 t="s">
        <v>135</v>
      </c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</row>
    <row r="209" spans="1:60" outlineLevel="1" x14ac:dyDescent="0.25">
      <c r="A209" s="141"/>
      <c r="B209" s="141"/>
      <c r="C209" s="182" t="s">
        <v>320</v>
      </c>
      <c r="D209" s="150"/>
      <c r="E209" s="156"/>
      <c r="F209" s="160"/>
      <c r="G209" s="160"/>
      <c r="H209" s="160"/>
      <c r="I209" s="160"/>
      <c r="J209" s="160"/>
      <c r="K209" s="160"/>
      <c r="L209" s="160"/>
      <c r="M209" s="160"/>
      <c r="N209" s="148"/>
      <c r="O209" s="148"/>
      <c r="P209" s="148"/>
      <c r="Q209" s="148"/>
      <c r="R209" s="148"/>
      <c r="S209" s="148"/>
      <c r="T209" s="149"/>
      <c r="U209" s="148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 t="s">
        <v>137</v>
      </c>
      <c r="AF209" s="140">
        <v>0</v>
      </c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</row>
    <row r="210" spans="1:60" outlineLevel="1" x14ac:dyDescent="0.25">
      <c r="A210" s="141"/>
      <c r="B210" s="141"/>
      <c r="C210" s="182" t="s">
        <v>321</v>
      </c>
      <c r="D210" s="150"/>
      <c r="E210" s="156">
        <v>19.607900000000001</v>
      </c>
      <c r="F210" s="160"/>
      <c r="G210" s="160"/>
      <c r="H210" s="160"/>
      <c r="I210" s="160"/>
      <c r="J210" s="160"/>
      <c r="K210" s="160"/>
      <c r="L210" s="160"/>
      <c r="M210" s="160"/>
      <c r="N210" s="148"/>
      <c r="O210" s="148"/>
      <c r="P210" s="148"/>
      <c r="Q210" s="148"/>
      <c r="R210" s="148"/>
      <c r="S210" s="148"/>
      <c r="T210" s="149"/>
      <c r="U210" s="148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 t="s">
        <v>137</v>
      </c>
      <c r="AF210" s="140">
        <v>0</v>
      </c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</row>
    <row r="211" spans="1:60" outlineLevel="1" x14ac:dyDescent="0.25">
      <c r="A211" s="141">
        <v>30</v>
      </c>
      <c r="B211" s="141" t="s">
        <v>322</v>
      </c>
      <c r="C211" s="181" t="s">
        <v>323</v>
      </c>
      <c r="D211" s="147" t="s">
        <v>185</v>
      </c>
      <c r="E211" s="155">
        <v>150.83000000000001</v>
      </c>
      <c r="F211" s="159">
        <f>H211+J211</f>
        <v>0</v>
      </c>
      <c r="G211" s="160">
        <f>ROUND(E211*F211,2)</f>
        <v>0</v>
      </c>
      <c r="H211" s="160"/>
      <c r="I211" s="160">
        <f>ROUND(E211*H211,2)</f>
        <v>0</v>
      </c>
      <c r="J211" s="160"/>
      <c r="K211" s="160">
        <f>ROUND(E211*J211,2)</f>
        <v>0</v>
      </c>
      <c r="L211" s="160">
        <v>21</v>
      </c>
      <c r="M211" s="160">
        <f>G211*(1+L211/100)</f>
        <v>0</v>
      </c>
      <c r="N211" s="148">
        <v>0</v>
      </c>
      <c r="O211" s="148">
        <f>ROUND(E211*N211,5)</f>
        <v>0</v>
      </c>
      <c r="P211" s="148">
        <v>1.0000000000000001E-5</v>
      </c>
      <c r="Q211" s="148">
        <f>ROUND(E211*P211,5)</f>
        <v>1.5100000000000001E-3</v>
      </c>
      <c r="R211" s="148"/>
      <c r="S211" s="148"/>
      <c r="T211" s="149">
        <v>7.0000000000000007E-2</v>
      </c>
      <c r="U211" s="148">
        <f>ROUND(E211*T211,2)</f>
        <v>10.56</v>
      </c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 t="s">
        <v>135</v>
      </c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</row>
    <row r="212" spans="1:60" outlineLevel="1" x14ac:dyDescent="0.25">
      <c r="A212" s="141"/>
      <c r="B212" s="141"/>
      <c r="C212" s="182" t="s">
        <v>320</v>
      </c>
      <c r="D212" s="150"/>
      <c r="E212" s="156"/>
      <c r="F212" s="160"/>
      <c r="G212" s="160"/>
      <c r="H212" s="160"/>
      <c r="I212" s="160"/>
      <c r="J212" s="160"/>
      <c r="K212" s="160"/>
      <c r="L212" s="160"/>
      <c r="M212" s="160"/>
      <c r="N212" s="148"/>
      <c r="O212" s="148"/>
      <c r="P212" s="148"/>
      <c r="Q212" s="148"/>
      <c r="R212" s="148"/>
      <c r="S212" s="148"/>
      <c r="T212" s="149"/>
      <c r="U212" s="148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 t="s">
        <v>137</v>
      </c>
      <c r="AF212" s="140">
        <v>0</v>
      </c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</row>
    <row r="213" spans="1:60" outlineLevel="1" x14ac:dyDescent="0.25">
      <c r="A213" s="141"/>
      <c r="B213" s="141"/>
      <c r="C213" s="182" t="s">
        <v>324</v>
      </c>
      <c r="D213" s="150"/>
      <c r="E213" s="156">
        <v>150.83000000000001</v>
      </c>
      <c r="F213" s="160"/>
      <c r="G213" s="160"/>
      <c r="H213" s="160"/>
      <c r="I213" s="160"/>
      <c r="J213" s="160"/>
      <c r="K213" s="160"/>
      <c r="L213" s="160"/>
      <c r="M213" s="160"/>
      <c r="N213" s="148"/>
      <c r="O213" s="148"/>
      <c r="P213" s="148"/>
      <c r="Q213" s="148"/>
      <c r="R213" s="148"/>
      <c r="S213" s="148"/>
      <c r="T213" s="149"/>
      <c r="U213" s="148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 t="s">
        <v>137</v>
      </c>
      <c r="AF213" s="140">
        <v>0</v>
      </c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</row>
    <row r="214" spans="1:60" outlineLevel="1" x14ac:dyDescent="0.25">
      <c r="A214" s="141">
        <v>31</v>
      </c>
      <c r="B214" s="141" t="s">
        <v>325</v>
      </c>
      <c r="C214" s="181" t="s">
        <v>326</v>
      </c>
      <c r="D214" s="147" t="s">
        <v>185</v>
      </c>
      <c r="E214" s="155">
        <v>150.83000000000001</v>
      </c>
      <c r="F214" s="159">
        <f>H214+J214</f>
        <v>0</v>
      </c>
      <c r="G214" s="160">
        <f>ROUND(E214*F214,2)</f>
        <v>0</v>
      </c>
      <c r="H214" s="160"/>
      <c r="I214" s="160">
        <f>ROUND(E214*H214,2)</f>
        <v>0</v>
      </c>
      <c r="J214" s="160"/>
      <c r="K214" s="160">
        <f>ROUND(E214*J214,2)</f>
        <v>0</v>
      </c>
      <c r="L214" s="160">
        <v>21</v>
      </c>
      <c r="M214" s="160">
        <f>G214*(1+L214/100)</f>
        <v>0</v>
      </c>
      <c r="N214" s="148">
        <v>0</v>
      </c>
      <c r="O214" s="148">
        <f>ROUND(E214*N214,5)</f>
        <v>0</v>
      </c>
      <c r="P214" s="148">
        <v>2.4E-2</v>
      </c>
      <c r="Q214" s="148">
        <f>ROUND(E214*P214,5)</f>
        <v>3.61992</v>
      </c>
      <c r="R214" s="148"/>
      <c r="S214" s="148"/>
      <c r="T214" s="149">
        <v>0.18</v>
      </c>
      <c r="U214" s="148">
        <f>ROUND(E214*T214,2)</f>
        <v>27.15</v>
      </c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 t="s">
        <v>135</v>
      </c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</row>
    <row r="215" spans="1:60" outlineLevel="1" x14ac:dyDescent="0.25">
      <c r="A215" s="141"/>
      <c r="B215" s="141"/>
      <c r="C215" s="182" t="s">
        <v>320</v>
      </c>
      <c r="D215" s="150"/>
      <c r="E215" s="156"/>
      <c r="F215" s="160"/>
      <c r="G215" s="160"/>
      <c r="H215" s="160"/>
      <c r="I215" s="160"/>
      <c r="J215" s="160"/>
      <c r="K215" s="160"/>
      <c r="L215" s="160"/>
      <c r="M215" s="160"/>
      <c r="N215" s="148"/>
      <c r="O215" s="148"/>
      <c r="P215" s="148"/>
      <c r="Q215" s="148"/>
      <c r="R215" s="148"/>
      <c r="S215" s="148"/>
      <c r="T215" s="149"/>
      <c r="U215" s="148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 t="s">
        <v>137</v>
      </c>
      <c r="AF215" s="140">
        <v>0</v>
      </c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</row>
    <row r="216" spans="1:60" outlineLevel="1" x14ac:dyDescent="0.25">
      <c r="A216" s="141"/>
      <c r="B216" s="141"/>
      <c r="C216" s="182" t="s">
        <v>324</v>
      </c>
      <c r="D216" s="150"/>
      <c r="E216" s="156">
        <v>150.83000000000001</v>
      </c>
      <c r="F216" s="160"/>
      <c r="G216" s="160"/>
      <c r="H216" s="160"/>
      <c r="I216" s="160"/>
      <c r="J216" s="160"/>
      <c r="K216" s="160"/>
      <c r="L216" s="160"/>
      <c r="M216" s="160"/>
      <c r="N216" s="148"/>
      <c r="O216" s="148"/>
      <c r="P216" s="148"/>
      <c r="Q216" s="148"/>
      <c r="R216" s="148"/>
      <c r="S216" s="148"/>
      <c r="T216" s="149"/>
      <c r="U216" s="148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 t="s">
        <v>137</v>
      </c>
      <c r="AF216" s="140">
        <v>0</v>
      </c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</row>
    <row r="217" spans="1:60" outlineLevel="1" x14ac:dyDescent="0.25">
      <c r="A217" s="141">
        <v>32</v>
      </c>
      <c r="B217" s="141" t="s">
        <v>327</v>
      </c>
      <c r="C217" s="181" t="s">
        <v>328</v>
      </c>
      <c r="D217" s="147" t="s">
        <v>185</v>
      </c>
      <c r="E217" s="155">
        <v>150.83000000000001</v>
      </c>
      <c r="F217" s="159">
        <f>H217+J217</f>
        <v>0</v>
      </c>
      <c r="G217" s="160">
        <f>ROUND(E217*F217,2)</f>
        <v>0</v>
      </c>
      <c r="H217" s="160"/>
      <c r="I217" s="160">
        <f>ROUND(E217*H217,2)</f>
        <v>0</v>
      </c>
      <c r="J217" s="160"/>
      <c r="K217" s="160">
        <f>ROUND(E217*J217,2)</f>
        <v>0</v>
      </c>
      <c r="L217" s="160">
        <v>21</v>
      </c>
      <c r="M217" s="160">
        <f>G217*(1+L217/100)</f>
        <v>0</v>
      </c>
      <c r="N217" s="148">
        <v>0</v>
      </c>
      <c r="O217" s="148">
        <f>ROUND(E217*N217,5)</f>
        <v>0</v>
      </c>
      <c r="P217" s="148">
        <v>7.1999999999999998E-3</v>
      </c>
      <c r="Q217" s="148">
        <f>ROUND(E217*P217,5)</f>
        <v>1.0859799999999999</v>
      </c>
      <c r="R217" s="148"/>
      <c r="S217" s="148"/>
      <c r="T217" s="149">
        <v>0.22900000000000001</v>
      </c>
      <c r="U217" s="148">
        <f>ROUND(E217*T217,2)</f>
        <v>34.54</v>
      </c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 t="s">
        <v>135</v>
      </c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</row>
    <row r="218" spans="1:60" outlineLevel="1" x14ac:dyDescent="0.25">
      <c r="A218" s="141"/>
      <c r="B218" s="141"/>
      <c r="C218" s="182" t="s">
        <v>320</v>
      </c>
      <c r="D218" s="150"/>
      <c r="E218" s="156"/>
      <c r="F218" s="160"/>
      <c r="G218" s="160"/>
      <c r="H218" s="160"/>
      <c r="I218" s="160"/>
      <c r="J218" s="160"/>
      <c r="K218" s="160"/>
      <c r="L218" s="160"/>
      <c r="M218" s="160"/>
      <c r="N218" s="148"/>
      <c r="O218" s="148"/>
      <c r="P218" s="148"/>
      <c r="Q218" s="148"/>
      <c r="R218" s="148"/>
      <c r="S218" s="148"/>
      <c r="T218" s="149"/>
      <c r="U218" s="148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 t="s">
        <v>137</v>
      </c>
      <c r="AF218" s="140">
        <v>0</v>
      </c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</row>
    <row r="219" spans="1:60" outlineLevel="1" x14ac:dyDescent="0.25">
      <c r="A219" s="141"/>
      <c r="B219" s="141"/>
      <c r="C219" s="182" t="s">
        <v>324</v>
      </c>
      <c r="D219" s="150"/>
      <c r="E219" s="156">
        <v>150.83000000000001</v>
      </c>
      <c r="F219" s="160"/>
      <c r="G219" s="160"/>
      <c r="H219" s="160"/>
      <c r="I219" s="160"/>
      <c r="J219" s="160"/>
      <c r="K219" s="160"/>
      <c r="L219" s="160"/>
      <c r="M219" s="160"/>
      <c r="N219" s="148"/>
      <c r="O219" s="148"/>
      <c r="P219" s="148"/>
      <c r="Q219" s="148"/>
      <c r="R219" s="148"/>
      <c r="S219" s="148"/>
      <c r="T219" s="149"/>
      <c r="U219" s="148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 t="s">
        <v>137</v>
      </c>
      <c r="AF219" s="140">
        <v>0</v>
      </c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</row>
    <row r="220" spans="1:60" outlineLevel="1" x14ac:dyDescent="0.25">
      <c r="A220" s="141">
        <v>33</v>
      </c>
      <c r="B220" s="141" t="s">
        <v>329</v>
      </c>
      <c r="C220" s="181" t="s">
        <v>330</v>
      </c>
      <c r="D220" s="147" t="s">
        <v>331</v>
      </c>
      <c r="E220" s="155">
        <v>12.8</v>
      </c>
      <c r="F220" s="159">
        <f>H220+J220</f>
        <v>0</v>
      </c>
      <c r="G220" s="160">
        <f>ROUND(E220*F220,2)</f>
        <v>0</v>
      </c>
      <c r="H220" s="160"/>
      <c r="I220" s="160">
        <f>ROUND(E220*H220,2)</f>
        <v>0</v>
      </c>
      <c r="J220" s="160"/>
      <c r="K220" s="160">
        <f>ROUND(E220*J220,2)</f>
        <v>0</v>
      </c>
      <c r="L220" s="160">
        <v>21</v>
      </c>
      <c r="M220" s="160">
        <f>G220*(1+L220/100)</f>
        <v>0</v>
      </c>
      <c r="N220" s="148">
        <v>1.6000000000000001E-4</v>
      </c>
      <c r="O220" s="148">
        <f>ROUND(E220*N220,5)</f>
        <v>2.0500000000000002E-3</v>
      </c>
      <c r="P220" s="148">
        <v>3.5749999999999997E-2</v>
      </c>
      <c r="Q220" s="148">
        <f>ROUND(E220*P220,5)</f>
        <v>0.45760000000000001</v>
      </c>
      <c r="R220" s="148"/>
      <c r="S220" s="148"/>
      <c r="T220" s="149">
        <v>0.33343</v>
      </c>
      <c r="U220" s="148">
        <f>ROUND(E220*T220,2)</f>
        <v>4.2699999999999996</v>
      </c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 t="s">
        <v>135</v>
      </c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</row>
    <row r="221" spans="1:60" outlineLevel="1" x14ac:dyDescent="0.25">
      <c r="A221" s="141"/>
      <c r="B221" s="141"/>
      <c r="C221" s="182" t="s">
        <v>332</v>
      </c>
      <c r="D221" s="150"/>
      <c r="E221" s="156"/>
      <c r="F221" s="160"/>
      <c r="G221" s="160"/>
      <c r="H221" s="160"/>
      <c r="I221" s="160"/>
      <c r="J221" s="160"/>
      <c r="K221" s="160"/>
      <c r="L221" s="160"/>
      <c r="M221" s="160"/>
      <c r="N221" s="148"/>
      <c r="O221" s="148"/>
      <c r="P221" s="148"/>
      <c r="Q221" s="148"/>
      <c r="R221" s="148"/>
      <c r="S221" s="148"/>
      <c r="T221" s="149"/>
      <c r="U221" s="148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 t="s">
        <v>137</v>
      </c>
      <c r="AF221" s="140">
        <v>0</v>
      </c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</row>
    <row r="222" spans="1:60" outlineLevel="1" x14ac:dyDescent="0.25">
      <c r="A222" s="141"/>
      <c r="B222" s="141"/>
      <c r="C222" s="182" t="s">
        <v>333</v>
      </c>
      <c r="D222" s="150"/>
      <c r="E222" s="156">
        <v>12.8</v>
      </c>
      <c r="F222" s="160"/>
      <c r="G222" s="160"/>
      <c r="H222" s="160"/>
      <c r="I222" s="160"/>
      <c r="J222" s="160"/>
      <c r="K222" s="160"/>
      <c r="L222" s="160"/>
      <c r="M222" s="160"/>
      <c r="N222" s="148"/>
      <c r="O222" s="148"/>
      <c r="P222" s="148"/>
      <c r="Q222" s="148"/>
      <c r="R222" s="148"/>
      <c r="S222" s="148"/>
      <c r="T222" s="149"/>
      <c r="U222" s="148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 t="s">
        <v>137</v>
      </c>
      <c r="AF222" s="140">
        <v>0</v>
      </c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</row>
    <row r="223" spans="1:60" outlineLevel="1" x14ac:dyDescent="0.25">
      <c r="A223" s="141">
        <v>34</v>
      </c>
      <c r="B223" s="141" t="s">
        <v>334</v>
      </c>
      <c r="C223" s="181" t="s">
        <v>335</v>
      </c>
      <c r="D223" s="147" t="s">
        <v>331</v>
      </c>
      <c r="E223" s="155">
        <v>12</v>
      </c>
      <c r="F223" s="159">
        <f>H223+J223</f>
        <v>0</v>
      </c>
      <c r="G223" s="160">
        <f>ROUND(E223*F223,2)</f>
        <v>0</v>
      </c>
      <c r="H223" s="160"/>
      <c r="I223" s="160">
        <f>ROUND(E223*H223,2)</f>
        <v>0</v>
      </c>
      <c r="J223" s="160"/>
      <c r="K223" s="160">
        <f>ROUND(E223*J223,2)</f>
        <v>0</v>
      </c>
      <c r="L223" s="160">
        <v>21</v>
      </c>
      <c r="M223" s="160">
        <f>G223*(1+L223/100)</f>
        <v>0</v>
      </c>
      <c r="N223" s="148">
        <v>1.6000000000000001E-4</v>
      </c>
      <c r="O223" s="148">
        <f>ROUND(E223*N223,5)</f>
        <v>1.92E-3</v>
      </c>
      <c r="P223" s="148">
        <v>1.584E-2</v>
      </c>
      <c r="Q223" s="148">
        <f>ROUND(E223*P223,5)</f>
        <v>0.19008</v>
      </c>
      <c r="R223" s="148"/>
      <c r="S223" s="148"/>
      <c r="T223" s="149">
        <v>0.36980000000000002</v>
      </c>
      <c r="U223" s="148">
        <f>ROUND(E223*T223,2)</f>
        <v>4.4400000000000004</v>
      </c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 t="s">
        <v>135</v>
      </c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</row>
    <row r="224" spans="1:60" outlineLevel="1" x14ac:dyDescent="0.25">
      <c r="A224" s="141"/>
      <c r="B224" s="141"/>
      <c r="C224" s="182" t="s">
        <v>332</v>
      </c>
      <c r="D224" s="150"/>
      <c r="E224" s="156"/>
      <c r="F224" s="160"/>
      <c r="G224" s="160"/>
      <c r="H224" s="160"/>
      <c r="I224" s="160"/>
      <c r="J224" s="160"/>
      <c r="K224" s="160"/>
      <c r="L224" s="160"/>
      <c r="M224" s="160"/>
      <c r="N224" s="148"/>
      <c r="O224" s="148"/>
      <c r="P224" s="148"/>
      <c r="Q224" s="148"/>
      <c r="R224" s="148"/>
      <c r="S224" s="148"/>
      <c r="T224" s="149"/>
      <c r="U224" s="148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 t="s">
        <v>137</v>
      </c>
      <c r="AF224" s="140">
        <v>0</v>
      </c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</row>
    <row r="225" spans="1:60" outlineLevel="1" x14ac:dyDescent="0.25">
      <c r="A225" s="141"/>
      <c r="B225" s="141"/>
      <c r="C225" s="182" t="s">
        <v>336</v>
      </c>
      <c r="D225" s="150"/>
      <c r="E225" s="156">
        <v>12</v>
      </c>
      <c r="F225" s="160"/>
      <c r="G225" s="160"/>
      <c r="H225" s="160"/>
      <c r="I225" s="160"/>
      <c r="J225" s="160"/>
      <c r="K225" s="160"/>
      <c r="L225" s="160"/>
      <c r="M225" s="160"/>
      <c r="N225" s="148"/>
      <c r="O225" s="148"/>
      <c r="P225" s="148"/>
      <c r="Q225" s="148"/>
      <c r="R225" s="148"/>
      <c r="S225" s="148"/>
      <c r="T225" s="149"/>
      <c r="U225" s="148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 t="s">
        <v>137</v>
      </c>
      <c r="AF225" s="140">
        <v>0</v>
      </c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</row>
    <row r="226" spans="1:60" outlineLevel="1" x14ac:dyDescent="0.25">
      <c r="A226" s="141">
        <v>35</v>
      </c>
      <c r="B226" s="141" t="s">
        <v>337</v>
      </c>
      <c r="C226" s="181" t="s">
        <v>338</v>
      </c>
      <c r="D226" s="147" t="s">
        <v>185</v>
      </c>
      <c r="E226" s="155">
        <v>222.26859999999999</v>
      </c>
      <c r="F226" s="159">
        <f>H226+J226</f>
        <v>0</v>
      </c>
      <c r="G226" s="160">
        <f>ROUND(E226*F226,2)</f>
        <v>0</v>
      </c>
      <c r="H226" s="160"/>
      <c r="I226" s="160">
        <f>ROUND(E226*H226,2)</f>
        <v>0</v>
      </c>
      <c r="J226" s="160"/>
      <c r="K226" s="160">
        <f>ROUND(E226*J226,2)</f>
        <v>0</v>
      </c>
      <c r="L226" s="160">
        <v>21</v>
      </c>
      <c r="M226" s="160">
        <f>G226*(1+L226/100)</f>
        <v>0</v>
      </c>
      <c r="N226" s="148">
        <v>0</v>
      </c>
      <c r="O226" s="148">
        <f>ROUND(E226*N226,5)</f>
        <v>0</v>
      </c>
      <c r="P226" s="148">
        <v>4.5999999999999999E-2</v>
      </c>
      <c r="Q226" s="148">
        <f>ROUND(E226*P226,5)</f>
        <v>10.224360000000001</v>
      </c>
      <c r="R226" s="148"/>
      <c r="S226" s="148"/>
      <c r="T226" s="149">
        <v>0.26</v>
      </c>
      <c r="U226" s="148">
        <f>ROUND(E226*T226,2)</f>
        <v>57.79</v>
      </c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 t="s">
        <v>135</v>
      </c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</row>
    <row r="227" spans="1:60" outlineLevel="1" x14ac:dyDescent="0.25">
      <c r="A227" s="141"/>
      <c r="B227" s="141"/>
      <c r="C227" s="182" t="s">
        <v>266</v>
      </c>
      <c r="D227" s="150"/>
      <c r="E227" s="156"/>
      <c r="F227" s="160"/>
      <c r="G227" s="160"/>
      <c r="H227" s="160"/>
      <c r="I227" s="160"/>
      <c r="J227" s="160"/>
      <c r="K227" s="160"/>
      <c r="L227" s="160"/>
      <c r="M227" s="160"/>
      <c r="N227" s="148"/>
      <c r="O227" s="148"/>
      <c r="P227" s="148"/>
      <c r="Q227" s="148"/>
      <c r="R227" s="148"/>
      <c r="S227" s="148"/>
      <c r="T227" s="149"/>
      <c r="U227" s="148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 t="s">
        <v>137</v>
      </c>
      <c r="AF227" s="140">
        <v>0</v>
      </c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</row>
    <row r="228" spans="1:60" outlineLevel="1" x14ac:dyDescent="0.25">
      <c r="A228" s="141"/>
      <c r="B228" s="141"/>
      <c r="C228" s="182" t="s">
        <v>171</v>
      </c>
      <c r="D228" s="150"/>
      <c r="E228" s="156"/>
      <c r="F228" s="160"/>
      <c r="G228" s="160"/>
      <c r="H228" s="160"/>
      <c r="I228" s="160"/>
      <c r="J228" s="160"/>
      <c r="K228" s="160"/>
      <c r="L228" s="160"/>
      <c r="M228" s="160"/>
      <c r="N228" s="148"/>
      <c r="O228" s="148"/>
      <c r="P228" s="148"/>
      <c r="Q228" s="148"/>
      <c r="R228" s="148"/>
      <c r="S228" s="148"/>
      <c r="T228" s="149"/>
      <c r="U228" s="148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 t="s">
        <v>137</v>
      </c>
      <c r="AF228" s="140">
        <v>0</v>
      </c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</row>
    <row r="229" spans="1:60" outlineLevel="1" x14ac:dyDescent="0.25">
      <c r="A229" s="141"/>
      <c r="B229" s="141"/>
      <c r="C229" s="182" t="s">
        <v>267</v>
      </c>
      <c r="D229" s="150"/>
      <c r="E229" s="156">
        <v>76.790000000000006</v>
      </c>
      <c r="F229" s="160"/>
      <c r="G229" s="160"/>
      <c r="H229" s="160"/>
      <c r="I229" s="160"/>
      <c r="J229" s="160"/>
      <c r="K229" s="160"/>
      <c r="L229" s="160"/>
      <c r="M229" s="160"/>
      <c r="N229" s="148"/>
      <c r="O229" s="148"/>
      <c r="P229" s="148"/>
      <c r="Q229" s="148"/>
      <c r="R229" s="148"/>
      <c r="S229" s="148"/>
      <c r="T229" s="149"/>
      <c r="U229" s="148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 t="s">
        <v>137</v>
      </c>
      <c r="AF229" s="140">
        <v>0</v>
      </c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</row>
    <row r="230" spans="1:60" outlineLevel="1" x14ac:dyDescent="0.25">
      <c r="A230" s="141"/>
      <c r="B230" s="141"/>
      <c r="C230" s="184" t="s">
        <v>188</v>
      </c>
      <c r="D230" s="154"/>
      <c r="E230" s="158">
        <v>76.790000000000006</v>
      </c>
      <c r="F230" s="160"/>
      <c r="G230" s="160"/>
      <c r="H230" s="160"/>
      <c r="I230" s="160"/>
      <c r="J230" s="160"/>
      <c r="K230" s="160"/>
      <c r="L230" s="160"/>
      <c r="M230" s="160"/>
      <c r="N230" s="148"/>
      <c r="O230" s="148"/>
      <c r="P230" s="148"/>
      <c r="Q230" s="148"/>
      <c r="R230" s="148"/>
      <c r="S230" s="148"/>
      <c r="T230" s="149"/>
      <c r="U230" s="148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 t="s">
        <v>137</v>
      </c>
      <c r="AF230" s="140">
        <v>1</v>
      </c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</row>
    <row r="231" spans="1:60" outlineLevel="1" x14ac:dyDescent="0.25">
      <c r="A231" s="141"/>
      <c r="B231" s="141"/>
      <c r="C231" s="182" t="s">
        <v>268</v>
      </c>
      <c r="D231" s="150"/>
      <c r="E231" s="156"/>
      <c r="F231" s="160"/>
      <c r="G231" s="160"/>
      <c r="H231" s="160"/>
      <c r="I231" s="160"/>
      <c r="J231" s="160"/>
      <c r="K231" s="160"/>
      <c r="L231" s="160"/>
      <c r="M231" s="160"/>
      <c r="N231" s="148"/>
      <c r="O231" s="148"/>
      <c r="P231" s="148"/>
      <c r="Q231" s="148"/>
      <c r="R231" s="148"/>
      <c r="S231" s="148"/>
      <c r="T231" s="149"/>
      <c r="U231" s="148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 t="s">
        <v>137</v>
      </c>
      <c r="AF231" s="140">
        <v>0</v>
      </c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</row>
    <row r="232" spans="1:60" outlineLevel="1" x14ac:dyDescent="0.25">
      <c r="A232" s="141"/>
      <c r="B232" s="141"/>
      <c r="C232" s="182" t="s">
        <v>269</v>
      </c>
      <c r="D232" s="150"/>
      <c r="E232" s="156">
        <v>47.243600000000001</v>
      </c>
      <c r="F232" s="160"/>
      <c r="G232" s="160"/>
      <c r="H232" s="160"/>
      <c r="I232" s="160"/>
      <c r="J232" s="160"/>
      <c r="K232" s="160"/>
      <c r="L232" s="160"/>
      <c r="M232" s="160"/>
      <c r="N232" s="148"/>
      <c r="O232" s="148"/>
      <c r="P232" s="148"/>
      <c r="Q232" s="148"/>
      <c r="R232" s="148"/>
      <c r="S232" s="148"/>
      <c r="T232" s="149"/>
      <c r="U232" s="148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 t="s">
        <v>137</v>
      </c>
      <c r="AF232" s="140">
        <v>0</v>
      </c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</row>
    <row r="233" spans="1:60" outlineLevel="1" x14ac:dyDescent="0.25">
      <c r="A233" s="141"/>
      <c r="B233" s="141"/>
      <c r="C233" s="184" t="s">
        <v>188</v>
      </c>
      <c r="D233" s="154"/>
      <c r="E233" s="158">
        <v>47.243600000000001</v>
      </c>
      <c r="F233" s="160"/>
      <c r="G233" s="160"/>
      <c r="H233" s="160"/>
      <c r="I233" s="160"/>
      <c r="J233" s="160"/>
      <c r="K233" s="160"/>
      <c r="L233" s="160"/>
      <c r="M233" s="160"/>
      <c r="N233" s="148"/>
      <c r="O233" s="148"/>
      <c r="P233" s="148"/>
      <c r="Q233" s="148"/>
      <c r="R233" s="148"/>
      <c r="S233" s="148"/>
      <c r="T233" s="149"/>
      <c r="U233" s="148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 t="s">
        <v>137</v>
      </c>
      <c r="AF233" s="140">
        <v>1</v>
      </c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</row>
    <row r="234" spans="1:60" outlineLevel="1" x14ac:dyDescent="0.25">
      <c r="A234" s="141"/>
      <c r="B234" s="141"/>
      <c r="C234" s="182" t="s">
        <v>270</v>
      </c>
      <c r="D234" s="150"/>
      <c r="E234" s="156"/>
      <c r="F234" s="160"/>
      <c r="G234" s="160"/>
      <c r="H234" s="160"/>
      <c r="I234" s="160"/>
      <c r="J234" s="160"/>
      <c r="K234" s="160"/>
      <c r="L234" s="160"/>
      <c r="M234" s="160"/>
      <c r="N234" s="148"/>
      <c r="O234" s="148"/>
      <c r="P234" s="148"/>
      <c r="Q234" s="148"/>
      <c r="R234" s="148"/>
      <c r="S234" s="148"/>
      <c r="T234" s="149"/>
      <c r="U234" s="148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 t="s">
        <v>137</v>
      </c>
      <c r="AF234" s="140">
        <v>0</v>
      </c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</row>
    <row r="235" spans="1:60" outlineLevel="1" x14ac:dyDescent="0.25">
      <c r="A235" s="141"/>
      <c r="B235" s="141"/>
      <c r="C235" s="182" t="s">
        <v>271</v>
      </c>
      <c r="D235" s="150"/>
      <c r="E235" s="156">
        <v>37.555</v>
      </c>
      <c r="F235" s="160"/>
      <c r="G235" s="160"/>
      <c r="H235" s="160"/>
      <c r="I235" s="160"/>
      <c r="J235" s="160"/>
      <c r="K235" s="160"/>
      <c r="L235" s="160"/>
      <c r="M235" s="160"/>
      <c r="N235" s="148"/>
      <c r="O235" s="148"/>
      <c r="P235" s="148"/>
      <c r="Q235" s="148"/>
      <c r="R235" s="148"/>
      <c r="S235" s="148"/>
      <c r="T235" s="149"/>
      <c r="U235" s="148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 t="s">
        <v>137</v>
      </c>
      <c r="AF235" s="140">
        <v>0</v>
      </c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</row>
    <row r="236" spans="1:60" outlineLevel="1" x14ac:dyDescent="0.25">
      <c r="A236" s="141"/>
      <c r="B236" s="141"/>
      <c r="C236" s="184" t="s">
        <v>188</v>
      </c>
      <c r="D236" s="154"/>
      <c r="E236" s="158">
        <v>37.555</v>
      </c>
      <c r="F236" s="160"/>
      <c r="G236" s="160"/>
      <c r="H236" s="160"/>
      <c r="I236" s="160"/>
      <c r="J236" s="160"/>
      <c r="K236" s="160"/>
      <c r="L236" s="160"/>
      <c r="M236" s="160"/>
      <c r="N236" s="148"/>
      <c r="O236" s="148"/>
      <c r="P236" s="148"/>
      <c r="Q236" s="148"/>
      <c r="R236" s="148"/>
      <c r="S236" s="148"/>
      <c r="T236" s="149"/>
      <c r="U236" s="148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 t="s">
        <v>137</v>
      </c>
      <c r="AF236" s="140">
        <v>1</v>
      </c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</row>
    <row r="237" spans="1:60" outlineLevel="1" x14ac:dyDescent="0.25">
      <c r="A237" s="141"/>
      <c r="B237" s="141"/>
      <c r="C237" s="182" t="s">
        <v>272</v>
      </c>
      <c r="D237" s="150"/>
      <c r="E237" s="156">
        <v>16.2</v>
      </c>
      <c r="F237" s="160"/>
      <c r="G237" s="160"/>
      <c r="H237" s="160"/>
      <c r="I237" s="160"/>
      <c r="J237" s="160"/>
      <c r="K237" s="160"/>
      <c r="L237" s="160"/>
      <c r="M237" s="160"/>
      <c r="N237" s="148"/>
      <c r="O237" s="148"/>
      <c r="P237" s="148"/>
      <c r="Q237" s="148"/>
      <c r="R237" s="148"/>
      <c r="S237" s="148"/>
      <c r="T237" s="149"/>
      <c r="U237" s="148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 t="s">
        <v>137</v>
      </c>
      <c r="AF237" s="140">
        <v>0</v>
      </c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</row>
    <row r="238" spans="1:60" outlineLevel="1" x14ac:dyDescent="0.25">
      <c r="A238" s="141"/>
      <c r="B238" s="141"/>
      <c r="C238" s="184" t="s">
        <v>188</v>
      </c>
      <c r="D238" s="154"/>
      <c r="E238" s="158">
        <v>16.2</v>
      </c>
      <c r="F238" s="160"/>
      <c r="G238" s="160"/>
      <c r="H238" s="160"/>
      <c r="I238" s="160"/>
      <c r="J238" s="160"/>
      <c r="K238" s="160"/>
      <c r="L238" s="160"/>
      <c r="M238" s="160"/>
      <c r="N238" s="148"/>
      <c r="O238" s="148"/>
      <c r="P238" s="148"/>
      <c r="Q238" s="148"/>
      <c r="R238" s="148"/>
      <c r="S238" s="148"/>
      <c r="T238" s="149"/>
      <c r="U238" s="148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 t="s">
        <v>137</v>
      </c>
      <c r="AF238" s="140">
        <v>1</v>
      </c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</row>
    <row r="239" spans="1:60" outlineLevel="1" x14ac:dyDescent="0.25">
      <c r="A239" s="141"/>
      <c r="B239" s="141"/>
      <c r="C239" s="182" t="s">
        <v>273</v>
      </c>
      <c r="D239" s="150"/>
      <c r="E239" s="156">
        <v>10.94</v>
      </c>
      <c r="F239" s="160"/>
      <c r="G239" s="160"/>
      <c r="H239" s="160"/>
      <c r="I239" s="160"/>
      <c r="J239" s="160"/>
      <c r="K239" s="160"/>
      <c r="L239" s="160"/>
      <c r="M239" s="160"/>
      <c r="N239" s="148"/>
      <c r="O239" s="148"/>
      <c r="P239" s="148"/>
      <c r="Q239" s="148"/>
      <c r="R239" s="148"/>
      <c r="S239" s="148"/>
      <c r="T239" s="149"/>
      <c r="U239" s="148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 t="s">
        <v>137</v>
      </c>
      <c r="AF239" s="140">
        <v>0</v>
      </c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</row>
    <row r="240" spans="1:60" outlineLevel="1" x14ac:dyDescent="0.25">
      <c r="A240" s="141"/>
      <c r="B240" s="141"/>
      <c r="C240" s="182" t="s">
        <v>274</v>
      </c>
      <c r="D240" s="150"/>
      <c r="E240" s="156">
        <v>22.14</v>
      </c>
      <c r="F240" s="160"/>
      <c r="G240" s="160"/>
      <c r="H240" s="160"/>
      <c r="I240" s="160"/>
      <c r="J240" s="160"/>
      <c r="K240" s="160"/>
      <c r="L240" s="160"/>
      <c r="M240" s="160"/>
      <c r="N240" s="148"/>
      <c r="O240" s="148"/>
      <c r="P240" s="148"/>
      <c r="Q240" s="148"/>
      <c r="R240" s="148"/>
      <c r="S240" s="148"/>
      <c r="T240" s="149"/>
      <c r="U240" s="148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 t="s">
        <v>137</v>
      </c>
      <c r="AF240" s="140">
        <v>0</v>
      </c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</row>
    <row r="241" spans="1:60" outlineLevel="1" x14ac:dyDescent="0.25">
      <c r="A241" s="141"/>
      <c r="B241" s="141"/>
      <c r="C241" s="184" t="s">
        <v>188</v>
      </c>
      <c r="D241" s="154"/>
      <c r="E241" s="158">
        <v>33.08</v>
      </c>
      <c r="F241" s="160"/>
      <c r="G241" s="160"/>
      <c r="H241" s="160"/>
      <c r="I241" s="160"/>
      <c r="J241" s="160"/>
      <c r="K241" s="160"/>
      <c r="L241" s="160"/>
      <c r="M241" s="160"/>
      <c r="N241" s="148"/>
      <c r="O241" s="148"/>
      <c r="P241" s="148"/>
      <c r="Q241" s="148"/>
      <c r="R241" s="148"/>
      <c r="S241" s="148"/>
      <c r="T241" s="149"/>
      <c r="U241" s="148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 t="s">
        <v>137</v>
      </c>
      <c r="AF241" s="140">
        <v>1</v>
      </c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</row>
    <row r="242" spans="1:60" outlineLevel="1" x14ac:dyDescent="0.25">
      <c r="A242" s="141"/>
      <c r="B242" s="141"/>
      <c r="C242" s="182" t="s">
        <v>275</v>
      </c>
      <c r="D242" s="150"/>
      <c r="E242" s="156">
        <v>11.4</v>
      </c>
      <c r="F242" s="160"/>
      <c r="G242" s="160"/>
      <c r="H242" s="160"/>
      <c r="I242" s="160"/>
      <c r="J242" s="160"/>
      <c r="K242" s="160"/>
      <c r="L242" s="160"/>
      <c r="M242" s="160"/>
      <c r="N242" s="148"/>
      <c r="O242" s="148"/>
      <c r="P242" s="148"/>
      <c r="Q242" s="148"/>
      <c r="R242" s="148"/>
      <c r="S242" s="148"/>
      <c r="T242" s="149"/>
      <c r="U242" s="148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 t="s">
        <v>137</v>
      </c>
      <c r="AF242" s="140">
        <v>0</v>
      </c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</row>
    <row r="243" spans="1:60" outlineLevel="1" x14ac:dyDescent="0.25">
      <c r="A243" s="141"/>
      <c r="B243" s="141"/>
      <c r="C243" s="184" t="s">
        <v>188</v>
      </c>
      <c r="D243" s="154"/>
      <c r="E243" s="158">
        <v>11.4</v>
      </c>
      <c r="F243" s="160"/>
      <c r="G243" s="160"/>
      <c r="H243" s="160"/>
      <c r="I243" s="160"/>
      <c r="J243" s="160"/>
      <c r="K243" s="160"/>
      <c r="L243" s="160"/>
      <c r="M243" s="160"/>
      <c r="N243" s="148"/>
      <c r="O243" s="148"/>
      <c r="P243" s="148"/>
      <c r="Q243" s="148"/>
      <c r="R243" s="148"/>
      <c r="S243" s="148"/>
      <c r="T243" s="149"/>
      <c r="U243" s="148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 t="s">
        <v>137</v>
      </c>
      <c r="AF243" s="140">
        <v>1</v>
      </c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</row>
    <row r="244" spans="1:60" outlineLevel="1" x14ac:dyDescent="0.25">
      <c r="A244" s="141">
        <v>36</v>
      </c>
      <c r="B244" s="141" t="s">
        <v>339</v>
      </c>
      <c r="C244" s="181" t="s">
        <v>340</v>
      </c>
      <c r="D244" s="147" t="s">
        <v>185</v>
      </c>
      <c r="E244" s="155">
        <v>222.26859999999999</v>
      </c>
      <c r="F244" s="159">
        <f>H244+J244</f>
        <v>0</v>
      </c>
      <c r="G244" s="160">
        <f>ROUND(E244*F244,2)</f>
        <v>0</v>
      </c>
      <c r="H244" s="160"/>
      <c r="I244" s="160">
        <f>ROUND(E244*H244,2)</f>
        <v>0</v>
      </c>
      <c r="J244" s="160"/>
      <c r="K244" s="160">
        <f>ROUND(E244*J244,2)</f>
        <v>0</v>
      </c>
      <c r="L244" s="160">
        <v>21</v>
      </c>
      <c r="M244" s="160">
        <f>G244*(1+L244/100)</f>
        <v>0</v>
      </c>
      <c r="N244" s="148">
        <v>0</v>
      </c>
      <c r="O244" s="148">
        <f>ROUND(E244*N244,5)</f>
        <v>0</v>
      </c>
      <c r="P244" s="148">
        <v>1.4E-2</v>
      </c>
      <c r="Q244" s="148">
        <f>ROUND(E244*P244,5)</f>
        <v>3.1117599999999999</v>
      </c>
      <c r="R244" s="148"/>
      <c r="S244" s="148"/>
      <c r="T244" s="149">
        <v>0.22</v>
      </c>
      <c r="U244" s="148">
        <f>ROUND(E244*T244,2)</f>
        <v>48.9</v>
      </c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 t="s">
        <v>135</v>
      </c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</row>
    <row r="245" spans="1:60" x14ac:dyDescent="0.25">
      <c r="A245" s="142" t="s">
        <v>132</v>
      </c>
      <c r="B245" s="142" t="s">
        <v>79</v>
      </c>
      <c r="C245" s="183" t="s">
        <v>80</v>
      </c>
      <c r="D245" s="151"/>
      <c r="E245" s="157"/>
      <c r="F245" s="161"/>
      <c r="G245" s="161">
        <f>SUMIF(AE246:AE249,"&lt;&gt;NOR",G246:G249)</f>
        <v>0</v>
      </c>
      <c r="H245" s="161"/>
      <c r="I245" s="161">
        <f>SUM(I246:I249)</f>
        <v>0</v>
      </c>
      <c r="J245" s="161"/>
      <c r="K245" s="161">
        <f>SUM(K246:K249)</f>
        <v>0</v>
      </c>
      <c r="L245" s="161"/>
      <c r="M245" s="161">
        <f>SUM(M246:M249)</f>
        <v>0</v>
      </c>
      <c r="N245" s="152"/>
      <c r="O245" s="152">
        <f>SUM(O246:O249)</f>
        <v>0</v>
      </c>
      <c r="P245" s="152"/>
      <c r="Q245" s="152">
        <f>SUM(Q246:Q249)</f>
        <v>0</v>
      </c>
      <c r="R245" s="152"/>
      <c r="S245" s="152"/>
      <c r="T245" s="153"/>
      <c r="U245" s="152">
        <f>SUM(U246:U249)</f>
        <v>39.43</v>
      </c>
      <c r="AE245" t="s">
        <v>133</v>
      </c>
    </row>
    <row r="246" spans="1:60" outlineLevel="1" x14ac:dyDescent="0.25">
      <c r="A246" s="141">
        <v>37</v>
      </c>
      <c r="B246" s="141" t="s">
        <v>341</v>
      </c>
      <c r="C246" s="181" t="s">
        <v>342</v>
      </c>
      <c r="D246" s="147" t="s">
        <v>343</v>
      </c>
      <c r="E246" s="155">
        <v>20.84</v>
      </c>
      <c r="F246" s="159">
        <f>H246+J246</f>
        <v>0</v>
      </c>
      <c r="G246" s="160">
        <f>ROUND(E246*F246,2)</f>
        <v>0</v>
      </c>
      <c r="H246" s="160"/>
      <c r="I246" s="160">
        <f>ROUND(E246*H246,2)</f>
        <v>0</v>
      </c>
      <c r="J246" s="160"/>
      <c r="K246" s="160">
        <f>ROUND(E246*J246,2)</f>
        <v>0</v>
      </c>
      <c r="L246" s="160">
        <v>21</v>
      </c>
      <c r="M246" s="160">
        <f>G246*(1+L246/100)</f>
        <v>0</v>
      </c>
      <c r="N246" s="148">
        <v>0</v>
      </c>
      <c r="O246" s="148">
        <f>ROUND(E246*N246,5)</f>
        <v>0</v>
      </c>
      <c r="P246" s="148">
        <v>0</v>
      </c>
      <c r="Q246" s="148">
        <f>ROUND(E246*P246,5)</f>
        <v>0</v>
      </c>
      <c r="R246" s="148"/>
      <c r="S246" s="148"/>
      <c r="T246" s="149">
        <v>1.8919999999999999</v>
      </c>
      <c r="U246" s="148">
        <f>ROUND(E246*T246,2)</f>
        <v>39.43</v>
      </c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 t="s">
        <v>135</v>
      </c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</row>
    <row r="247" spans="1:60" outlineLevel="1" x14ac:dyDescent="0.25">
      <c r="A247" s="141"/>
      <c r="B247" s="141"/>
      <c r="C247" s="182" t="s">
        <v>344</v>
      </c>
      <c r="D247" s="150"/>
      <c r="E247" s="156"/>
      <c r="F247" s="160"/>
      <c r="G247" s="160"/>
      <c r="H247" s="160"/>
      <c r="I247" s="160"/>
      <c r="J247" s="160"/>
      <c r="K247" s="160"/>
      <c r="L247" s="160"/>
      <c r="M247" s="160"/>
      <c r="N247" s="148"/>
      <c r="O247" s="148"/>
      <c r="P247" s="148"/>
      <c r="Q247" s="148"/>
      <c r="R247" s="148"/>
      <c r="S247" s="148"/>
      <c r="T247" s="149"/>
      <c r="U247" s="148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 t="s">
        <v>137</v>
      </c>
      <c r="AF247" s="140">
        <v>0</v>
      </c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</row>
    <row r="248" spans="1:60" outlineLevel="1" x14ac:dyDescent="0.25">
      <c r="A248" s="141"/>
      <c r="B248" s="141"/>
      <c r="C248" s="182" t="s">
        <v>345</v>
      </c>
      <c r="D248" s="150"/>
      <c r="E248" s="156">
        <v>10.9</v>
      </c>
      <c r="F248" s="160"/>
      <c r="G248" s="160"/>
      <c r="H248" s="160"/>
      <c r="I248" s="160"/>
      <c r="J248" s="160"/>
      <c r="K248" s="160"/>
      <c r="L248" s="160"/>
      <c r="M248" s="160"/>
      <c r="N248" s="148"/>
      <c r="O248" s="148"/>
      <c r="P248" s="148"/>
      <c r="Q248" s="148"/>
      <c r="R248" s="148"/>
      <c r="S248" s="148"/>
      <c r="T248" s="149"/>
      <c r="U248" s="148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 t="s">
        <v>137</v>
      </c>
      <c r="AF248" s="140">
        <v>0</v>
      </c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</row>
    <row r="249" spans="1:60" outlineLevel="1" x14ac:dyDescent="0.25">
      <c r="A249" s="141"/>
      <c r="B249" s="141"/>
      <c r="C249" s="182" t="s">
        <v>346</v>
      </c>
      <c r="D249" s="150"/>
      <c r="E249" s="156">
        <v>9.94</v>
      </c>
      <c r="F249" s="160"/>
      <c r="G249" s="160"/>
      <c r="H249" s="160"/>
      <c r="I249" s="160"/>
      <c r="J249" s="160"/>
      <c r="K249" s="160"/>
      <c r="L249" s="160"/>
      <c r="M249" s="160"/>
      <c r="N249" s="148"/>
      <c r="O249" s="148"/>
      <c r="P249" s="148"/>
      <c r="Q249" s="148"/>
      <c r="R249" s="148"/>
      <c r="S249" s="148"/>
      <c r="T249" s="149"/>
      <c r="U249" s="148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 t="s">
        <v>137</v>
      </c>
      <c r="AF249" s="140">
        <v>0</v>
      </c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</row>
    <row r="250" spans="1:60" x14ac:dyDescent="0.25">
      <c r="A250" s="142" t="s">
        <v>132</v>
      </c>
      <c r="B250" s="142" t="s">
        <v>81</v>
      </c>
      <c r="C250" s="183" t="s">
        <v>82</v>
      </c>
      <c r="D250" s="151"/>
      <c r="E250" s="157"/>
      <c r="F250" s="161"/>
      <c r="G250" s="161">
        <f>SUMIF(AE251:AE252,"&lt;&gt;NOR",G251:G252)</f>
        <v>0</v>
      </c>
      <c r="H250" s="161"/>
      <c r="I250" s="161">
        <f>SUM(I251:I252)</f>
        <v>0</v>
      </c>
      <c r="J250" s="161"/>
      <c r="K250" s="161">
        <f>SUM(K251:K252)</f>
        <v>0</v>
      </c>
      <c r="L250" s="161"/>
      <c r="M250" s="161">
        <f>SUM(M251:M252)</f>
        <v>0</v>
      </c>
      <c r="N250" s="152"/>
      <c r="O250" s="152">
        <f>SUM(O251:O252)</f>
        <v>0</v>
      </c>
      <c r="P250" s="152"/>
      <c r="Q250" s="152">
        <f>SUM(Q251:Q252)</f>
        <v>0</v>
      </c>
      <c r="R250" s="152"/>
      <c r="S250" s="152"/>
      <c r="T250" s="153"/>
      <c r="U250" s="152">
        <f>SUM(U251:U252)</f>
        <v>0</v>
      </c>
      <c r="AE250" t="s">
        <v>133</v>
      </c>
    </row>
    <row r="251" spans="1:60" ht="20" outlineLevel="1" x14ac:dyDescent="0.25">
      <c r="A251" s="141">
        <v>38</v>
      </c>
      <c r="B251" s="141" t="s">
        <v>347</v>
      </c>
      <c r="C251" s="181" t="s">
        <v>348</v>
      </c>
      <c r="D251" s="147" t="s">
        <v>349</v>
      </c>
      <c r="E251" s="155">
        <v>2</v>
      </c>
      <c r="F251" s="159">
        <f>H251+J251</f>
        <v>0</v>
      </c>
      <c r="G251" s="160">
        <f>ROUND(E251*F251,2)</f>
        <v>0</v>
      </c>
      <c r="H251" s="160"/>
      <c r="I251" s="160">
        <f>ROUND(E251*H251,2)</f>
        <v>0</v>
      </c>
      <c r="J251" s="160"/>
      <c r="K251" s="160">
        <f>ROUND(E251*J251,2)</f>
        <v>0</v>
      </c>
      <c r="L251" s="160">
        <v>21</v>
      </c>
      <c r="M251" s="160">
        <f>G251*(1+L251/100)</f>
        <v>0</v>
      </c>
      <c r="N251" s="148">
        <v>0</v>
      </c>
      <c r="O251" s="148">
        <f>ROUND(E251*N251,5)</f>
        <v>0</v>
      </c>
      <c r="P251" s="148">
        <v>0</v>
      </c>
      <c r="Q251" s="148">
        <f>ROUND(E251*P251,5)</f>
        <v>0</v>
      </c>
      <c r="R251" s="148"/>
      <c r="S251" s="148"/>
      <c r="T251" s="149">
        <v>0</v>
      </c>
      <c r="U251" s="148">
        <f>ROUND(E251*T251,2)</f>
        <v>0</v>
      </c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 t="s">
        <v>135</v>
      </c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</row>
    <row r="252" spans="1:60" outlineLevel="1" x14ac:dyDescent="0.25">
      <c r="A252" s="141">
        <v>39</v>
      </c>
      <c r="B252" s="141" t="s">
        <v>350</v>
      </c>
      <c r="C252" s="181" t="s">
        <v>351</v>
      </c>
      <c r="D252" s="147" t="s">
        <v>180</v>
      </c>
      <c r="E252" s="155">
        <v>1</v>
      </c>
      <c r="F252" s="159">
        <f>H252+J252</f>
        <v>0</v>
      </c>
      <c r="G252" s="160">
        <f>ROUND(E252*F252,2)</f>
        <v>0</v>
      </c>
      <c r="H252" s="160"/>
      <c r="I252" s="160">
        <f>ROUND(E252*H252,2)</f>
        <v>0</v>
      </c>
      <c r="J252" s="160"/>
      <c r="K252" s="160">
        <f>ROUND(E252*J252,2)</f>
        <v>0</v>
      </c>
      <c r="L252" s="160">
        <v>21</v>
      </c>
      <c r="M252" s="160">
        <f>G252*(1+L252/100)</f>
        <v>0</v>
      </c>
      <c r="N252" s="148">
        <v>0</v>
      </c>
      <c r="O252" s="148">
        <f>ROUND(E252*N252,5)</f>
        <v>0</v>
      </c>
      <c r="P252" s="148">
        <v>0</v>
      </c>
      <c r="Q252" s="148">
        <f>ROUND(E252*P252,5)</f>
        <v>0</v>
      </c>
      <c r="R252" s="148"/>
      <c r="S252" s="148"/>
      <c r="T252" s="149">
        <v>0</v>
      </c>
      <c r="U252" s="148">
        <f>ROUND(E252*T252,2)</f>
        <v>0</v>
      </c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 t="s">
        <v>135</v>
      </c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</row>
    <row r="253" spans="1:60" x14ac:dyDescent="0.25">
      <c r="A253" s="142" t="s">
        <v>132</v>
      </c>
      <c r="B253" s="142" t="s">
        <v>83</v>
      </c>
      <c r="C253" s="183" t="s">
        <v>84</v>
      </c>
      <c r="D253" s="151"/>
      <c r="E253" s="157"/>
      <c r="F253" s="161"/>
      <c r="G253" s="161">
        <f>SUMIF(AE254:AE289,"&lt;&gt;NOR",G254:G289)</f>
        <v>0</v>
      </c>
      <c r="H253" s="161"/>
      <c r="I253" s="161">
        <f>SUM(I254:I289)</f>
        <v>0</v>
      </c>
      <c r="J253" s="161"/>
      <c r="K253" s="161">
        <f>SUM(K254:K289)</f>
        <v>0</v>
      </c>
      <c r="L253" s="161"/>
      <c r="M253" s="161">
        <f>SUM(M254:M289)</f>
        <v>0</v>
      </c>
      <c r="N253" s="152"/>
      <c r="O253" s="152">
        <f>SUM(O254:O289)</f>
        <v>1.4290699999999998</v>
      </c>
      <c r="P253" s="152"/>
      <c r="Q253" s="152">
        <f>SUM(Q254:Q289)</f>
        <v>0</v>
      </c>
      <c r="R253" s="152"/>
      <c r="S253" s="152"/>
      <c r="T253" s="153"/>
      <c r="U253" s="152">
        <f>SUM(U254:U289)</f>
        <v>103.55000000000001</v>
      </c>
      <c r="AE253" t="s">
        <v>133</v>
      </c>
    </row>
    <row r="254" spans="1:60" ht="20" outlineLevel="1" x14ac:dyDescent="0.25">
      <c r="A254" s="141">
        <v>40</v>
      </c>
      <c r="B254" s="141" t="s">
        <v>352</v>
      </c>
      <c r="C254" s="181" t="s">
        <v>353</v>
      </c>
      <c r="D254" s="147" t="s">
        <v>185</v>
      </c>
      <c r="E254" s="155">
        <v>142.47999999999999</v>
      </c>
      <c r="F254" s="159">
        <f>H254+J254</f>
        <v>0</v>
      </c>
      <c r="G254" s="160">
        <f>ROUND(E254*F254,2)</f>
        <v>0</v>
      </c>
      <c r="H254" s="160"/>
      <c r="I254" s="160">
        <f>ROUND(E254*H254,2)</f>
        <v>0</v>
      </c>
      <c r="J254" s="160"/>
      <c r="K254" s="160">
        <f>ROUND(E254*J254,2)</f>
        <v>0</v>
      </c>
      <c r="L254" s="160">
        <v>21</v>
      </c>
      <c r="M254" s="160">
        <f>G254*(1+L254/100)</f>
        <v>0</v>
      </c>
      <c r="N254" s="148">
        <v>0</v>
      </c>
      <c r="O254" s="148">
        <f>ROUND(E254*N254,5)</f>
        <v>0</v>
      </c>
      <c r="P254" s="148">
        <v>0</v>
      </c>
      <c r="Q254" s="148">
        <f>ROUND(E254*P254,5)</f>
        <v>0</v>
      </c>
      <c r="R254" s="148"/>
      <c r="S254" s="148"/>
      <c r="T254" s="149">
        <v>0.08</v>
      </c>
      <c r="U254" s="148">
        <f>ROUND(E254*T254,2)</f>
        <v>11.4</v>
      </c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 t="s">
        <v>135</v>
      </c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</row>
    <row r="255" spans="1:60" outlineLevel="1" x14ac:dyDescent="0.25">
      <c r="A255" s="141"/>
      <c r="B255" s="141"/>
      <c r="C255" s="182" t="s">
        <v>320</v>
      </c>
      <c r="D255" s="150"/>
      <c r="E255" s="156"/>
      <c r="F255" s="160"/>
      <c r="G255" s="160"/>
      <c r="H255" s="160"/>
      <c r="I255" s="160"/>
      <c r="J255" s="160"/>
      <c r="K255" s="160"/>
      <c r="L255" s="160"/>
      <c r="M255" s="160"/>
      <c r="N255" s="148"/>
      <c r="O255" s="148"/>
      <c r="P255" s="148"/>
      <c r="Q255" s="148"/>
      <c r="R255" s="148"/>
      <c r="S255" s="148"/>
      <c r="T255" s="149"/>
      <c r="U255" s="148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 t="s">
        <v>137</v>
      </c>
      <c r="AF255" s="140">
        <v>0</v>
      </c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</row>
    <row r="256" spans="1:60" outlineLevel="1" x14ac:dyDescent="0.25">
      <c r="A256" s="141"/>
      <c r="B256" s="141"/>
      <c r="C256" s="182" t="s">
        <v>354</v>
      </c>
      <c r="D256" s="150"/>
      <c r="E256" s="156">
        <v>93.25</v>
      </c>
      <c r="F256" s="160"/>
      <c r="G256" s="160"/>
      <c r="H256" s="160"/>
      <c r="I256" s="160"/>
      <c r="J256" s="160"/>
      <c r="K256" s="160"/>
      <c r="L256" s="160"/>
      <c r="M256" s="160"/>
      <c r="N256" s="148"/>
      <c r="O256" s="148"/>
      <c r="P256" s="148"/>
      <c r="Q256" s="148"/>
      <c r="R256" s="148"/>
      <c r="S256" s="148"/>
      <c r="T256" s="149"/>
      <c r="U256" s="148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 t="s">
        <v>137</v>
      </c>
      <c r="AF256" s="140">
        <v>0</v>
      </c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</row>
    <row r="257" spans="1:60" outlineLevel="1" x14ac:dyDescent="0.25">
      <c r="A257" s="141"/>
      <c r="B257" s="141"/>
      <c r="C257" s="182" t="s">
        <v>355</v>
      </c>
      <c r="D257" s="150"/>
      <c r="E257" s="156">
        <v>42.03</v>
      </c>
      <c r="F257" s="160"/>
      <c r="G257" s="160"/>
      <c r="H257" s="160"/>
      <c r="I257" s="160"/>
      <c r="J257" s="160"/>
      <c r="K257" s="160"/>
      <c r="L257" s="160"/>
      <c r="M257" s="160"/>
      <c r="N257" s="148"/>
      <c r="O257" s="148"/>
      <c r="P257" s="148"/>
      <c r="Q257" s="148"/>
      <c r="R257" s="148"/>
      <c r="S257" s="148"/>
      <c r="T257" s="149"/>
      <c r="U257" s="148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 t="s">
        <v>137</v>
      </c>
      <c r="AF257" s="140">
        <v>0</v>
      </c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</row>
    <row r="258" spans="1:60" outlineLevel="1" x14ac:dyDescent="0.25">
      <c r="A258" s="141"/>
      <c r="B258" s="141"/>
      <c r="C258" s="182" t="s">
        <v>356</v>
      </c>
      <c r="D258" s="150"/>
      <c r="E258" s="156">
        <v>7.2</v>
      </c>
      <c r="F258" s="160"/>
      <c r="G258" s="160"/>
      <c r="H258" s="160"/>
      <c r="I258" s="160"/>
      <c r="J258" s="160"/>
      <c r="K258" s="160"/>
      <c r="L258" s="160"/>
      <c r="M258" s="160"/>
      <c r="N258" s="148"/>
      <c r="O258" s="148"/>
      <c r="P258" s="148"/>
      <c r="Q258" s="148"/>
      <c r="R258" s="148"/>
      <c r="S258" s="148"/>
      <c r="T258" s="149"/>
      <c r="U258" s="148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 t="s">
        <v>137</v>
      </c>
      <c r="AF258" s="140">
        <v>0</v>
      </c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</row>
    <row r="259" spans="1:60" outlineLevel="1" x14ac:dyDescent="0.25">
      <c r="A259" s="141">
        <v>41</v>
      </c>
      <c r="B259" s="141" t="s">
        <v>357</v>
      </c>
      <c r="C259" s="181" t="s">
        <v>358</v>
      </c>
      <c r="D259" s="147" t="s">
        <v>280</v>
      </c>
      <c r="E259" s="155">
        <v>7.1239999999999997</v>
      </c>
      <c r="F259" s="159">
        <f>H259+J259</f>
        <v>0</v>
      </c>
      <c r="G259" s="160">
        <f>ROUND(E259*F259,2)</f>
        <v>0</v>
      </c>
      <c r="H259" s="160"/>
      <c r="I259" s="160">
        <f>ROUND(E259*H259,2)</f>
        <v>0</v>
      </c>
      <c r="J259" s="160"/>
      <c r="K259" s="160">
        <f>ROUND(E259*J259,2)</f>
        <v>0</v>
      </c>
      <c r="L259" s="160">
        <v>21</v>
      </c>
      <c r="M259" s="160">
        <f>G259*(1+L259/100)</f>
        <v>0</v>
      </c>
      <c r="N259" s="148">
        <v>2.5000000000000001E-2</v>
      </c>
      <c r="O259" s="148">
        <f>ROUND(E259*N259,5)</f>
        <v>0.17810000000000001</v>
      </c>
      <c r="P259" s="148">
        <v>0</v>
      </c>
      <c r="Q259" s="148">
        <f>ROUND(E259*P259,5)</f>
        <v>0</v>
      </c>
      <c r="R259" s="148"/>
      <c r="S259" s="148"/>
      <c r="T259" s="149">
        <v>0</v>
      </c>
      <c r="U259" s="148">
        <f>ROUND(E259*T259,2)</f>
        <v>0</v>
      </c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 t="s">
        <v>359</v>
      </c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</row>
    <row r="260" spans="1:60" outlineLevel="1" x14ac:dyDescent="0.25">
      <c r="A260" s="141"/>
      <c r="B260" s="141"/>
      <c r="C260" s="182" t="s">
        <v>360</v>
      </c>
      <c r="D260" s="150"/>
      <c r="E260" s="156"/>
      <c r="F260" s="160"/>
      <c r="G260" s="160"/>
      <c r="H260" s="160"/>
      <c r="I260" s="160"/>
      <c r="J260" s="160"/>
      <c r="K260" s="160"/>
      <c r="L260" s="160"/>
      <c r="M260" s="160"/>
      <c r="N260" s="148"/>
      <c r="O260" s="148"/>
      <c r="P260" s="148"/>
      <c r="Q260" s="148"/>
      <c r="R260" s="148"/>
      <c r="S260" s="148"/>
      <c r="T260" s="149"/>
      <c r="U260" s="148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 t="s">
        <v>137</v>
      </c>
      <c r="AF260" s="140">
        <v>0</v>
      </c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</row>
    <row r="261" spans="1:60" outlineLevel="1" x14ac:dyDescent="0.25">
      <c r="A261" s="141"/>
      <c r="B261" s="141"/>
      <c r="C261" s="182" t="s">
        <v>361</v>
      </c>
      <c r="D261" s="150"/>
      <c r="E261" s="156"/>
      <c r="F261" s="160"/>
      <c r="G261" s="160"/>
      <c r="H261" s="160"/>
      <c r="I261" s="160"/>
      <c r="J261" s="160"/>
      <c r="K261" s="160"/>
      <c r="L261" s="160"/>
      <c r="M261" s="160"/>
      <c r="N261" s="148"/>
      <c r="O261" s="148"/>
      <c r="P261" s="148"/>
      <c r="Q261" s="148"/>
      <c r="R261" s="148"/>
      <c r="S261" s="148"/>
      <c r="T261" s="149"/>
      <c r="U261" s="148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 t="s">
        <v>137</v>
      </c>
      <c r="AF261" s="140">
        <v>0</v>
      </c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</row>
    <row r="262" spans="1:60" outlineLevel="1" x14ac:dyDescent="0.25">
      <c r="A262" s="141"/>
      <c r="B262" s="141"/>
      <c r="C262" s="182" t="s">
        <v>362</v>
      </c>
      <c r="D262" s="150"/>
      <c r="E262" s="156">
        <v>7.1239999999999997</v>
      </c>
      <c r="F262" s="160"/>
      <c r="G262" s="160"/>
      <c r="H262" s="160"/>
      <c r="I262" s="160"/>
      <c r="J262" s="160"/>
      <c r="K262" s="160"/>
      <c r="L262" s="160"/>
      <c r="M262" s="160"/>
      <c r="N262" s="148"/>
      <c r="O262" s="148"/>
      <c r="P262" s="148"/>
      <c r="Q262" s="148"/>
      <c r="R262" s="148"/>
      <c r="S262" s="148"/>
      <c r="T262" s="149"/>
      <c r="U262" s="148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 t="s">
        <v>137</v>
      </c>
      <c r="AF262" s="140">
        <v>0</v>
      </c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</row>
    <row r="263" spans="1:60" outlineLevel="1" x14ac:dyDescent="0.25">
      <c r="A263" s="141">
        <v>42</v>
      </c>
      <c r="B263" s="141" t="s">
        <v>363</v>
      </c>
      <c r="C263" s="181" t="s">
        <v>364</v>
      </c>
      <c r="D263" s="147" t="s">
        <v>331</v>
      </c>
      <c r="E263" s="155">
        <v>159.80000000000001</v>
      </c>
      <c r="F263" s="159">
        <f>H263+J263</f>
        <v>0</v>
      </c>
      <c r="G263" s="160">
        <f>ROUND(E263*F263,2)</f>
        <v>0</v>
      </c>
      <c r="H263" s="160"/>
      <c r="I263" s="160">
        <f>ROUND(E263*H263,2)</f>
        <v>0</v>
      </c>
      <c r="J263" s="160"/>
      <c r="K263" s="160">
        <f>ROUND(E263*J263,2)</f>
        <v>0</v>
      </c>
      <c r="L263" s="160">
        <v>21</v>
      </c>
      <c r="M263" s="160">
        <f>G263*(1+L263/100)</f>
        <v>0</v>
      </c>
      <c r="N263" s="148">
        <v>3.2000000000000003E-4</v>
      </c>
      <c r="O263" s="148">
        <f>ROUND(E263*N263,5)</f>
        <v>5.1139999999999998E-2</v>
      </c>
      <c r="P263" s="148">
        <v>0</v>
      </c>
      <c r="Q263" s="148">
        <f>ROUND(E263*P263,5)</f>
        <v>0</v>
      </c>
      <c r="R263" s="148"/>
      <c r="S263" s="148"/>
      <c r="T263" s="149">
        <v>0.05</v>
      </c>
      <c r="U263" s="148">
        <f>ROUND(E263*T263,2)</f>
        <v>7.99</v>
      </c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 t="s">
        <v>135</v>
      </c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</row>
    <row r="264" spans="1:60" outlineLevel="1" x14ac:dyDescent="0.25">
      <c r="A264" s="141"/>
      <c r="B264" s="141"/>
      <c r="C264" s="182" t="s">
        <v>365</v>
      </c>
      <c r="D264" s="150"/>
      <c r="E264" s="156">
        <v>159.80000000000001</v>
      </c>
      <c r="F264" s="160"/>
      <c r="G264" s="160"/>
      <c r="H264" s="160"/>
      <c r="I264" s="160"/>
      <c r="J264" s="160"/>
      <c r="K264" s="160"/>
      <c r="L264" s="160"/>
      <c r="M264" s="160"/>
      <c r="N264" s="148"/>
      <c r="O264" s="148"/>
      <c r="P264" s="148"/>
      <c r="Q264" s="148"/>
      <c r="R264" s="148"/>
      <c r="S264" s="148"/>
      <c r="T264" s="149"/>
      <c r="U264" s="148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 t="s">
        <v>137</v>
      </c>
      <c r="AF264" s="140">
        <v>0</v>
      </c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</row>
    <row r="265" spans="1:60" ht="20" outlineLevel="1" x14ac:dyDescent="0.25">
      <c r="A265" s="141">
        <v>43</v>
      </c>
      <c r="B265" s="141" t="s">
        <v>366</v>
      </c>
      <c r="C265" s="181" t="s">
        <v>367</v>
      </c>
      <c r="D265" s="147" t="s">
        <v>185</v>
      </c>
      <c r="E265" s="155">
        <v>142.161</v>
      </c>
      <c r="F265" s="159">
        <f>H265+J265</f>
        <v>0</v>
      </c>
      <c r="G265" s="160">
        <f>ROUND(E265*F265,2)</f>
        <v>0</v>
      </c>
      <c r="H265" s="160"/>
      <c r="I265" s="160">
        <f>ROUND(E265*H265,2)</f>
        <v>0</v>
      </c>
      <c r="J265" s="160"/>
      <c r="K265" s="160">
        <f>ROUND(E265*J265,2)</f>
        <v>0</v>
      </c>
      <c r="L265" s="160">
        <v>21</v>
      </c>
      <c r="M265" s="160">
        <f>G265*(1+L265/100)</f>
        <v>0</v>
      </c>
      <c r="N265" s="148">
        <v>2.3000000000000001E-4</v>
      </c>
      <c r="O265" s="148">
        <f>ROUND(E265*N265,5)</f>
        <v>3.27E-2</v>
      </c>
      <c r="P265" s="148">
        <v>0</v>
      </c>
      <c r="Q265" s="148">
        <f>ROUND(E265*P265,5)</f>
        <v>0</v>
      </c>
      <c r="R265" s="148"/>
      <c r="S265" s="148"/>
      <c r="T265" s="149">
        <v>0.18099999999999999</v>
      </c>
      <c r="U265" s="148">
        <f>ROUND(E265*T265,2)</f>
        <v>25.73</v>
      </c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 t="s">
        <v>135</v>
      </c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</row>
    <row r="266" spans="1:60" outlineLevel="1" x14ac:dyDescent="0.25">
      <c r="A266" s="141"/>
      <c r="B266" s="141"/>
      <c r="C266" s="182" t="s">
        <v>368</v>
      </c>
      <c r="D266" s="150"/>
      <c r="E266" s="156"/>
      <c r="F266" s="160"/>
      <c r="G266" s="160"/>
      <c r="H266" s="160"/>
      <c r="I266" s="160"/>
      <c r="J266" s="160"/>
      <c r="K266" s="160"/>
      <c r="L266" s="160"/>
      <c r="M266" s="160"/>
      <c r="N266" s="148"/>
      <c r="O266" s="148"/>
      <c r="P266" s="148"/>
      <c r="Q266" s="148"/>
      <c r="R266" s="148"/>
      <c r="S266" s="148"/>
      <c r="T266" s="149"/>
      <c r="U266" s="148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 t="s">
        <v>137</v>
      </c>
      <c r="AF266" s="140">
        <v>0</v>
      </c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</row>
    <row r="267" spans="1:60" outlineLevel="1" x14ac:dyDescent="0.25">
      <c r="A267" s="141"/>
      <c r="B267" s="141"/>
      <c r="C267" s="182" t="s">
        <v>369</v>
      </c>
      <c r="D267" s="150"/>
      <c r="E267" s="156"/>
      <c r="F267" s="160"/>
      <c r="G267" s="160"/>
      <c r="H267" s="160"/>
      <c r="I267" s="160"/>
      <c r="J267" s="160"/>
      <c r="K267" s="160"/>
      <c r="L267" s="160"/>
      <c r="M267" s="160"/>
      <c r="N267" s="148"/>
      <c r="O267" s="148"/>
      <c r="P267" s="148"/>
      <c r="Q267" s="148"/>
      <c r="R267" s="148"/>
      <c r="S267" s="148"/>
      <c r="T267" s="149"/>
      <c r="U267" s="148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 t="s">
        <v>137</v>
      </c>
      <c r="AF267" s="140">
        <v>0</v>
      </c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</row>
    <row r="268" spans="1:60" outlineLevel="1" x14ac:dyDescent="0.25">
      <c r="A268" s="141"/>
      <c r="B268" s="141"/>
      <c r="C268" s="182" t="s">
        <v>171</v>
      </c>
      <c r="D268" s="150"/>
      <c r="E268" s="156"/>
      <c r="F268" s="160"/>
      <c r="G268" s="160"/>
      <c r="H268" s="160"/>
      <c r="I268" s="160"/>
      <c r="J268" s="160"/>
      <c r="K268" s="160"/>
      <c r="L268" s="160"/>
      <c r="M268" s="160"/>
      <c r="N268" s="148"/>
      <c r="O268" s="148"/>
      <c r="P268" s="148"/>
      <c r="Q268" s="148"/>
      <c r="R268" s="148"/>
      <c r="S268" s="148"/>
      <c r="T268" s="149"/>
      <c r="U268" s="148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 t="s">
        <v>137</v>
      </c>
      <c r="AF268" s="140">
        <v>0</v>
      </c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</row>
    <row r="269" spans="1:60" outlineLevel="1" x14ac:dyDescent="0.25">
      <c r="A269" s="141"/>
      <c r="B269" s="141"/>
      <c r="C269" s="182" t="s">
        <v>370</v>
      </c>
      <c r="D269" s="150"/>
      <c r="E269" s="156">
        <v>60.892800000000001</v>
      </c>
      <c r="F269" s="160"/>
      <c r="G269" s="160"/>
      <c r="H269" s="160"/>
      <c r="I269" s="160"/>
      <c r="J269" s="160"/>
      <c r="K269" s="160"/>
      <c r="L269" s="160"/>
      <c r="M269" s="160"/>
      <c r="N269" s="148"/>
      <c r="O269" s="148"/>
      <c r="P269" s="148"/>
      <c r="Q269" s="148"/>
      <c r="R269" s="148"/>
      <c r="S269" s="148"/>
      <c r="T269" s="149"/>
      <c r="U269" s="148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 t="s">
        <v>137</v>
      </c>
      <c r="AF269" s="140">
        <v>0</v>
      </c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</row>
    <row r="270" spans="1:60" outlineLevel="1" x14ac:dyDescent="0.25">
      <c r="A270" s="141"/>
      <c r="B270" s="141"/>
      <c r="C270" s="182" t="s">
        <v>371</v>
      </c>
      <c r="D270" s="150"/>
      <c r="E270" s="156">
        <v>29.783999999999999</v>
      </c>
      <c r="F270" s="160"/>
      <c r="G270" s="160"/>
      <c r="H270" s="160"/>
      <c r="I270" s="160"/>
      <c r="J270" s="160"/>
      <c r="K270" s="160"/>
      <c r="L270" s="160"/>
      <c r="M270" s="160"/>
      <c r="N270" s="148"/>
      <c r="O270" s="148"/>
      <c r="P270" s="148"/>
      <c r="Q270" s="148"/>
      <c r="R270" s="148"/>
      <c r="S270" s="148"/>
      <c r="T270" s="149"/>
      <c r="U270" s="148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 t="s">
        <v>137</v>
      </c>
      <c r="AF270" s="140">
        <v>0</v>
      </c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</row>
    <row r="271" spans="1:60" outlineLevel="1" x14ac:dyDescent="0.25">
      <c r="A271" s="141"/>
      <c r="B271" s="141"/>
      <c r="C271" s="182" t="s">
        <v>372</v>
      </c>
      <c r="D271" s="150"/>
      <c r="E271" s="156">
        <v>66.718999999999994</v>
      </c>
      <c r="F271" s="160"/>
      <c r="G271" s="160"/>
      <c r="H271" s="160"/>
      <c r="I271" s="160"/>
      <c r="J271" s="160"/>
      <c r="K271" s="160"/>
      <c r="L271" s="160"/>
      <c r="M271" s="160"/>
      <c r="N271" s="148"/>
      <c r="O271" s="148"/>
      <c r="P271" s="148"/>
      <c r="Q271" s="148"/>
      <c r="R271" s="148"/>
      <c r="S271" s="148"/>
      <c r="T271" s="149"/>
      <c r="U271" s="148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 t="s">
        <v>137</v>
      </c>
      <c r="AF271" s="140">
        <v>0</v>
      </c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</row>
    <row r="272" spans="1:60" outlineLevel="1" x14ac:dyDescent="0.25">
      <c r="A272" s="141"/>
      <c r="B272" s="141"/>
      <c r="C272" s="182" t="s">
        <v>373</v>
      </c>
      <c r="D272" s="150"/>
      <c r="E272" s="156">
        <v>15.4452</v>
      </c>
      <c r="F272" s="160"/>
      <c r="G272" s="160"/>
      <c r="H272" s="160"/>
      <c r="I272" s="160"/>
      <c r="J272" s="160"/>
      <c r="K272" s="160"/>
      <c r="L272" s="160"/>
      <c r="M272" s="160"/>
      <c r="N272" s="148"/>
      <c r="O272" s="148"/>
      <c r="P272" s="148"/>
      <c r="Q272" s="148"/>
      <c r="R272" s="148"/>
      <c r="S272" s="148"/>
      <c r="T272" s="149"/>
      <c r="U272" s="148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 t="s">
        <v>137</v>
      </c>
      <c r="AF272" s="140">
        <v>0</v>
      </c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</row>
    <row r="273" spans="1:60" outlineLevel="1" x14ac:dyDescent="0.25">
      <c r="A273" s="141"/>
      <c r="B273" s="141"/>
      <c r="C273" s="184" t="s">
        <v>188</v>
      </c>
      <c r="D273" s="154"/>
      <c r="E273" s="158">
        <v>172.84100000000001</v>
      </c>
      <c r="F273" s="160"/>
      <c r="G273" s="160"/>
      <c r="H273" s="160"/>
      <c r="I273" s="160"/>
      <c r="J273" s="160"/>
      <c r="K273" s="160"/>
      <c r="L273" s="160"/>
      <c r="M273" s="160"/>
      <c r="N273" s="148"/>
      <c r="O273" s="148"/>
      <c r="P273" s="148"/>
      <c r="Q273" s="148"/>
      <c r="R273" s="148"/>
      <c r="S273" s="148"/>
      <c r="T273" s="149"/>
      <c r="U273" s="148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 t="s">
        <v>137</v>
      </c>
      <c r="AF273" s="140">
        <v>1</v>
      </c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</row>
    <row r="274" spans="1:60" outlineLevel="1" x14ac:dyDescent="0.25">
      <c r="A274" s="141"/>
      <c r="B274" s="141"/>
      <c r="C274" s="182" t="s">
        <v>374</v>
      </c>
      <c r="D274" s="150"/>
      <c r="E274" s="156">
        <v>-30.68</v>
      </c>
      <c r="F274" s="160"/>
      <c r="G274" s="160"/>
      <c r="H274" s="160"/>
      <c r="I274" s="160"/>
      <c r="J274" s="160"/>
      <c r="K274" s="160"/>
      <c r="L274" s="160"/>
      <c r="M274" s="160"/>
      <c r="N274" s="148"/>
      <c r="O274" s="148"/>
      <c r="P274" s="148"/>
      <c r="Q274" s="148"/>
      <c r="R274" s="148"/>
      <c r="S274" s="148"/>
      <c r="T274" s="149"/>
      <c r="U274" s="148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 t="s">
        <v>137</v>
      </c>
      <c r="AF274" s="140">
        <v>0</v>
      </c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</row>
    <row r="275" spans="1:60" outlineLevel="1" x14ac:dyDescent="0.25">
      <c r="A275" s="141"/>
      <c r="B275" s="141"/>
      <c r="C275" s="184" t="s">
        <v>188</v>
      </c>
      <c r="D275" s="154"/>
      <c r="E275" s="158">
        <v>-30.68</v>
      </c>
      <c r="F275" s="160"/>
      <c r="G275" s="160"/>
      <c r="H275" s="160"/>
      <c r="I275" s="160"/>
      <c r="J275" s="160"/>
      <c r="K275" s="160"/>
      <c r="L275" s="160"/>
      <c r="M275" s="160"/>
      <c r="N275" s="148"/>
      <c r="O275" s="148"/>
      <c r="P275" s="148"/>
      <c r="Q275" s="148"/>
      <c r="R275" s="148"/>
      <c r="S275" s="148"/>
      <c r="T275" s="149"/>
      <c r="U275" s="148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 t="s">
        <v>137</v>
      </c>
      <c r="AF275" s="140">
        <v>1</v>
      </c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</row>
    <row r="276" spans="1:60" outlineLevel="1" x14ac:dyDescent="0.25">
      <c r="A276" s="141">
        <v>44</v>
      </c>
      <c r="B276" s="141" t="s">
        <v>375</v>
      </c>
      <c r="C276" s="181" t="s">
        <v>376</v>
      </c>
      <c r="D276" s="147" t="s">
        <v>185</v>
      </c>
      <c r="E276" s="155">
        <v>142.161</v>
      </c>
      <c r="F276" s="159">
        <f>H276+J276</f>
        <v>0</v>
      </c>
      <c r="G276" s="160">
        <f>ROUND(E276*F276,2)</f>
        <v>0</v>
      </c>
      <c r="H276" s="160"/>
      <c r="I276" s="160">
        <f>ROUND(E276*H276,2)</f>
        <v>0</v>
      </c>
      <c r="J276" s="160"/>
      <c r="K276" s="160">
        <f>ROUND(E276*J276,2)</f>
        <v>0</v>
      </c>
      <c r="L276" s="160">
        <v>21</v>
      </c>
      <c r="M276" s="160">
        <f>G276*(1+L276/100)</f>
        <v>0</v>
      </c>
      <c r="N276" s="148">
        <v>4.4999999999999997E-3</v>
      </c>
      <c r="O276" s="148">
        <f>ROUND(E276*N276,5)</f>
        <v>0.63971999999999996</v>
      </c>
      <c r="P276" s="148">
        <v>0</v>
      </c>
      <c r="Q276" s="148">
        <f>ROUND(E276*P276,5)</f>
        <v>0</v>
      </c>
      <c r="R276" s="148"/>
      <c r="S276" s="148"/>
      <c r="T276" s="149">
        <v>0</v>
      </c>
      <c r="U276" s="148">
        <f>ROUND(E276*T276,2)</f>
        <v>0</v>
      </c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 t="s">
        <v>359</v>
      </c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</row>
    <row r="277" spans="1:60" outlineLevel="1" x14ac:dyDescent="0.25">
      <c r="A277" s="141"/>
      <c r="B277" s="141"/>
      <c r="C277" s="182" t="s">
        <v>377</v>
      </c>
      <c r="D277" s="150"/>
      <c r="E277" s="156"/>
      <c r="F277" s="160"/>
      <c r="G277" s="160"/>
      <c r="H277" s="160"/>
      <c r="I277" s="160"/>
      <c r="J277" s="160"/>
      <c r="K277" s="160"/>
      <c r="L277" s="160"/>
      <c r="M277" s="160"/>
      <c r="N277" s="148"/>
      <c r="O277" s="148"/>
      <c r="P277" s="148"/>
      <c r="Q277" s="148"/>
      <c r="R277" s="148"/>
      <c r="S277" s="148"/>
      <c r="T277" s="149"/>
      <c r="U277" s="148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 t="s">
        <v>137</v>
      </c>
      <c r="AF277" s="140">
        <v>0</v>
      </c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</row>
    <row r="278" spans="1:60" outlineLevel="1" x14ac:dyDescent="0.25">
      <c r="A278" s="141"/>
      <c r="B278" s="141"/>
      <c r="C278" s="182" t="s">
        <v>378</v>
      </c>
      <c r="D278" s="150"/>
      <c r="E278" s="156">
        <v>142.161</v>
      </c>
      <c r="F278" s="160"/>
      <c r="G278" s="160"/>
      <c r="H278" s="160"/>
      <c r="I278" s="160"/>
      <c r="J278" s="160"/>
      <c r="K278" s="160"/>
      <c r="L278" s="160"/>
      <c r="M278" s="160"/>
      <c r="N278" s="148"/>
      <c r="O278" s="148"/>
      <c r="P278" s="148"/>
      <c r="Q278" s="148"/>
      <c r="R278" s="148"/>
      <c r="S278" s="148"/>
      <c r="T278" s="149"/>
      <c r="U278" s="148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 t="s">
        <v>137</v>
      </c>
      <c r="AF278" s="140">
        <v>0</v>
      </c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</row>
    <row r="279" spans="1:60" ht="20" outlineLevel="1" x14ac:dyDescent="0.25">
      <c r="A279" s="141">
        <v>45</v>
      </c>
      <c r="B279" s="141" t="s">
        <v>379</v>
      </c>
      <c r="C279" s="181" t="s">
        <v>380</v>
      </c>
      <c r="D279" s="147" t="s">
        <v>185</v>
      </c>
      <c r="E279" s="155">
        <v>142.161</v>
      </c>
      <c r="F279" s="159">
        <f>H279+J279</f>
        <v>0</v>
      </c>
      <c r="G279" s="160">
        <f>ROUND(E279*F279,2)</f>
        <v>0</v>
      </c>
      <c r="H279" s="160"/>
      <c r="I279" s="160">
        <f>ROUND(E279*H279,2)</f>
        <v>0</v>
      </c>
      <c r="J279" s="160"/>
      <c r="K279" s="160">
        <f>ROUND(E279*J279,2)</f>
        <v>0</v>
      </c>
      <c r="L279" s="160">
        <v>21</v>
      </c>
      <c r="M279" s="160">
        <f>G279*(1+L279/100)</f>
        <v>0</v>
      </c>
      <c r="N279" s="148">
        <v>5.1000000000000004E-4</v>
      </c>
      <c r="O279" s="148">
        <f>ROUND(E279*N279,5)</f>
        <v>7.2499999999999995E-2</v>
      </c>
      <c r="P279" s="148">
        <v>0</v>
      </c>
      <c r="Q279" s="148">
        <f>ROUND(E279*P279,5)</f>
        <v>0</v>
      </c>
      <c r="R279" s="148"/>
      <c r="S279" s="148"/>
      <c r="T279" s="149">
        <v>0.23100000000000001</v>
      </c>
      <c r="U279" s="148">
        <f>ROUND(E279*T279,2)</f>
        <v>32.840000000000003</v>
      </c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 t="s">
        <v>135</v>
      </c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</row>
    <row r="280" spans="1:60" outlineLevel="1" x14ac:dyDescent="0.25">
      <c r="A280" s="141"/>
      <c r="B280" s="141"/>
      <c r="C280" s="182" t="s">
        <v>381</v>
      </c>
      <c r="D280" s="150"/>
      <c r="E280" s="156"/>
      <c r="F280" s="160"/>
      <c r="G280" s="160"/>
      <c r="H280" s="160"/>
      <c r="I280" s="160"/>
      <c r="J280" s="160"/>
      <c r="K280" s="160"/>
      <c r="L280" s="160"/>
      <c r="M280" s="160"/>
      <c r="N280" s="148"/>
      <c r="O280" s="148"/>
      <c r="P280" s="148"/>
      <c r="Q280" s="148"/>
      <c r="R280" s="148"/>
      <c r="S280" s="148"/>
      <c r="T280" s="149"/>
      <c r="U280" s="148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 t="s">
        <v>137</v>
      </c>
      <c r="AF280" s="140">
        <v>0</v>
      </c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</row>
    <row r="281" spans="1:60" outlineLevel="1" x14ac:dyDescent="0.25">
      <c r="A281" s="141"/>
      <c r="B281" s="141"/>
      <c r="C281" s="182" t="s">
        <v>369</v>
      </c>
      <c r="D281" s="150"/>
      <c r="E281" s="156"/>
      <c r="F281" s="160"/>
      <c r="G281" s="160"/>
      <c r="H281" s="160"/>
      <c r="I281" s="160"/>
      <c r="J281" s="160"/>
      <c r="K281" s="160"/>
      <c r="L281" s="160"/>
      <c r="M281" s="160"/>
      <c r="N281" s="148"/>
      <c r="O281" s="148"/>
      <c r="P281" s="148"/>
      <c r="Q281" s="148"/>
      <c r="R281" s="148"/>
      <c r="S281" s="148"/>
      <c r="T281" s="149"/>
      <c r="U281" s="148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 t="s">
        <v>137</v>
      </c>
      <c r="AF281" s="140">
        <v>0</v>
      </c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</row>
    <row r="282" spans="1:60" outlineLevel="1" x14ac:dyDescent="0.25">
      <c r="A282" s="141"/>
      <c r="B282" s="141"/>
      <c r="C282" s="182" t="s">
        <v>378</v>
      </c>
      <c r="D282" s="150"/>
      <c r="E282" s="156">
        <v>142.161</v>
      </c>
      <c r="F282" s="160"/>
      <c r="G282" s="160"/>
      <c r="H282" s="160"/>
      <c r="I282" s="160"/>
      <c r="J282" s="160"/>
      <c r="K282" s="160"/>
      <c r="L282" s="160"/>
      <c r="M282" s="160"/>
      <c r="N282" s="148"/>
      <c r="O282" s="148"/>
      <c r="P282" s="148"/>
      <c r="Q282" s="148"/>
      <c r="R282" s="148"/>
      <c r="S282" s="148"/>
      <c r="T282" s="149"/>
      <c r="U282" s="148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 t="s">
        <v>137</v>
      </c>
      <c r="AF282" s="140">
        <v>0</v>
      </c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</row>
    <row r="283" spans="1:60" ht="20" outlineLevel="1" x14ac:dyDescent="0.25">
      <c r="A283" s="141">
        <v>46</v>
      </c>
      <c r="B283" s="141" t="s">
        <v>382</v>
      </c>
      <c r="C283" s="181" t="s">
        <v>383</v>
      </c>
      <c r="D283" s="147" t="s">
        <v>185</v>
      </c>
      <c r="E283" s="155">
        <v>142.161</v>
      </c>
      <c r="F283" s="159">
        <f>H283+J283</f>
        <v>0</v>
      </c>
      <c r="G283" s="160">
        <f>ROUND(E283*F283,2)</f>
        <v>0</v>
      </c>
      <c r="H283" s="160"/>
      <c r="I283" s="160">
        <f>ROUND(E283*H283,2)</f>
        <v>0</v>
      </c>
      <c r="J283" s="160"/>
      <c r="K283" s="160">
        <f>ROUND(E283*J283,2)</f>
        <v>0</v>
      </c>
      <c r="L283" s="160">
        <v>21</v>
      </c>
      <c r="M283" s="160">
        <f>G283*(1+L283/100)</f>
        <v>0</v>
      </c>
      <c r="N283" s="148">
        <v>3.0000000000000001E-3</v>
      </c>
      <c r="O283" s="148">
        <f>ROUND(E283*N283,5)</f>
        <v>0.42648000000000003</v>
      </c>
      <c r="P283" s="148">
        <v>0</v>
      </c>
      <c r="Q283" s="148">
        <f>ROUND(E283*P283,5)</f>
        <v>0</v>
      </c>
      <c r="R283" s="148"/>
      <c r="S283" s="148"/>
      <c r="T283" s="149">
        <v>0</v>
      </c>
      <c r="U283" s="148">
        <f>ROUND(E283*T283,2)</f>
        <v>0</v>
      </c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 t="s">
        <v>359</v>
      </c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</row>
    <row r="284" spans="1:60" outlineLevel="1" x14ac:dyDescent="0.25">
      <c r="A284" s="141"/>
      <c r="B284" s="141"/>
      <c r="C284" s="182" t="s">
        <v>377</v>
      </c>
      <c r="D284" s="150"/>
      <c r="E284" s="156"/>
      <c r="F284" s="160"/>
      <c r="G284" s="160"/>
      <c r="H284" s="160"/>
      <c r="I284" s="160"/>
      <c r="J284" s="160"/>
      <c r="K284" s="160"/>
      <c r="L284" s="160"/>
      <c r="M284" s="160"/>
      <c r="N284" s="148"/>
      <c r="O284" s="148"/>
      <c r="P284" s="148"/>
      <c r="Q284" s="148"/>
      <c r="R284" s="148"/>
      <c r="S284" s="148"/>
      <c r="T284" s="149"/>
      <c r="U284" s="148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 t="s">
        <v>137</v>
      </c>
      <c r="AF284" s="140">
        <v>0</v>
      </c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</row>
    <row r="285" spans="1:60" outlineLevel="1" x14ac:dyDescent="0.25">
      <c r="A285" s="141"/>
      <c r="B285" s="141"/>
      <c r="C285" s="182" t="s">
        <v>378</v>
      </c>
      <c r="D285" s="150"/>
      <c r="E285" s="156">
        <v>142.161</v>
      </c>
      <c r="F285" s="160"/>
      <c r="G285" s="160"/>
      <c r="H285" s="160"/>
      <c r="I285" s="160"/>
      <c r="J285" s="160"/>
      <c r="K285" s="160"/>
      <c r="L285" s="160"/>
      <c r="M285" s="160"/>
      <c r="N285" s="148"/>
      <c r="O285" s="148"/>
      <c r="P285" s="148"/>
      <c r="Q285" s="148"/>
      <c r="R285" s="148"/>
      <c r="S285" s="148"/>
      <c r="T285" s="149"/>
      <c r="U285" s="148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 t="s">
        <v>137</v>
      </c>
      <c r="AF285" s="140">
        <v>0</v>
      </c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</row>
    <row r="286" spans="1:60" ht="20" outlineLevel="1" x14ac:dyDescent="0.25">
      <c r="A286" s="141">
        <v>47</v>
      </c>
      <c r="B286" s="141" t="s">
        <v>384</v>
      </c>
      <c r="C286" s="181" t="s">
        <v>385</v>
      </c>
      <c r="D286" s="147" t="s">
        <v>185</v>
      </c>
      <c r="E286" s="155">
        <v>142.161</v>
      </c>
      <c r="F286" s="159">
        <f>H286+J286</f>
        <v>0</v>
      </c>
      <c r="G286" s="160">
        <f>ROUND(E286*F286,2)</f>
        <v>0</v>
      </c>
      <c r="H286" s="160"/>
      <c r="I286" s="160">
        <f>ROUND(E286*H286,2)</f>
        <v>0</v>
      </c>
      <c r="J286" s="160"/>
      <c r="K286" s="160">
        <f>ROUND(E286*J286,2)</f>
        <v>0</v>
      </c>
      <c r="L286" s="160">
        <v>21</v>
      </c>
      <c r="M286" s="160">
        <f>G286*(1+L286/100)</f>
        <v>0</v>
      </c>
      <c r="N286" s="148">
        <v>2.0000000000000001E-4</v>
      </c>
      <c r="O286" s="148">
        <f>ROUND(E286*N286,5)</f>
        <v>2.843E-2</v>
      </c>
      <c r="P286" s="148">
        <v>0</v>
      </c>
      <c r="Q286" s="148">
        <f>ROUND(E286*P286,5)</f>
        <v>0</v>
      </c>
      <c r="R286" s="148"/>
      <c r="S286" s="148"/>
      <c r="T286" s="149">
        <v>0.18</v>
      </c>
      <c r="U286" s="148">
        <f>ROUND(E286*T286,2)</f>
        <v>25.59</v>
      </c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 t="s">
        <v>135</v>
      </c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</row>
    <row r="287" spans="1:60" outlineLevel="1" x14ac:dyDescent="0.25">
      <c r="A287" s="141"/>
      <c r="B287" s="141"/>
      <c r="C287" s="182" t="s">
        <v>377</v>
      </c>
      <c r="D287" s="150"/>
      <c r="E287" s="156"/>
      <c r="F287" s="160"/>
      <c r="G287" s="160"/>
      <c r="H287" s="160"/>
      <c r="I287" s="160"/>
      <c r="J287" s="160"/>
      <c r="K287" s="160"/>
      <c r="L287" s="160"/>
      <c r="M287" s="160"/>
      <c r="N287" s="148"/>
      <c r="O287" s="148"/>
      <c r="P287" s="148"/>
      <c r="Q287" s="148"/>
      <c r="R287" s="148"/>
      <c r="S287" s="148"/>
      <c r="T287" s="149"/>
      <c r="U287" s="148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 t="s">
        <v>137</v>
      </c>
      <c r="AF287" s="140">
        <v>0</v>
      </c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</row>
    <row r="288" spans="1:60" outlineLevel="1" x14ac:dyDescent="0.25">
      <c r="A288" s="141"/>
      <c r="B288" s="141"/>
      <c r="C288" s="182" t="s">
        <v>378</v>
      </c>
      <c r="D288" s="150"/>
      <c r="E288" s="156">
        <v>142.161</v>
      </c>
      <c r="F288" s="160"/>
      <c r="G288" s="160"/>
      <c r="H288" s="160"/>
      <c r="I288" s="160"/>
      <c r="J288" s="160"/>
      <c r="K288" s="160"/>
      <c r="L288" s="160"/>
      <c r="M288" s="160"/>
      <c r="N288" s="148"/>
      <c r="O288" s="148"/>
      <c r="P288" s="148"/>
      <c r="Q288" s="148"/>
      <c r="R288" s="148"/>
      <c r="S288" s="148"/>
      <c r="T288" s="149"/>
      <c r="U288" s="148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 t="s">
        <v>137</v>
      </c>
      <c r="AF288" s="140">
        <v>0</v>
      </c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</row>
    <row r="289" spans="1:60" outlineLevel="1" x14ac:dyDescent="0.25">
      <c r="A289" s="141">
        <v>48</v>
      </c>
      <c r="B289" s="141" t="s">
        <v>386</v>
      </c>
      <c r="C289" s="181" t="s">
        <v>387</v>
      </c>
      <c r="D289" s="147" t="s">
        <v>0</v>
      </c>
      <c r="E289" s="155">
        <v>2.4500000000000002</v>
      </c>
      <c r="F289" s="159">
        <f>H289+J289</f>
        <v>0</v>
      </c>
      <c r="G289" s="160">
        <f>ROUND(E289*F289,2)</f>
        <v>0</v>
      </c>
      <c r="H289" s="160"/>
      <c r="I289" s="160">
        <f>ROUND(E289*H289,2)</f>
        <v>0</v>
      </c>
      <c r="J289" s="160"/>
      <c r="K289" s="160">
        <f>ROUND(E289*J289,2)</f>
        <v>0</v>
      </c>
      <c r="L289" s="160">
        <v>21</v>
      </c>
      <c r="M289" s="160">
        <f>G289*(1+L289/100)</f>
        <v>0</v>
      </c>
      <c r="N289" s="148">
        <v>0</v>
      </c>
      <c r="O289" s="148">
        <f>ROUND(E289*N289,5)</f>
        <v>0</v>
      </c>
      <c r="P289" s="148">
        <v>0</v>
      </c>
      <c r="Q289" s="148">
        <f>ROUND(E289*P289,5)</f>
        <v>0</v>
      </c>
      <c r="R289" s="148"/>
      <c r="S289" s="148"/>
      <c r="T289" s="149">
        <v>0</v>
      </c>
      <c r="U289" s="148">
        <f>ROUND(E289*T289,2)</f>
        <v>0</v>
      </c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 t="s">
        <v>135</v>
      </c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</row>
    <row r="290" spans="1:60" x14ac:dyDescent="0.25">
      <c r="A290" s="142" t="s">
        <v>132</v>
      </c>
      <c r="B290" s="142" t="s">
        <v>85</v>
      </c>
      <c r="C290" s="183" t="s">
        <v>86</v>
      </c>
      <c r="D290" s="151"/>
      <c r="E290" s="157"/>
      <c r="F290" s="161"/>
      <c r="G290" s="161">
        <f>SUMIF(AE291:AE317,"&lt;&gt;NOR",G291:G317)</f>
        <v>0</v>
      </c>
      <c r="H290" s="161"/>
      <c r="I290" s="161">
        <f>SUM(I291:I317)</f>
        <v>0</v>
      </c>
      <c r="J290" s="161"/>
      <c r="K290" s="161">
        <f>SUM(K291:K317)</f>
        <v>0</v>
      </c>
      <c r="L290" s="161"/>
      <c r="M290" s="161">
        <f>SUM(M291:M317)</f>
        <v>0</v>
      </c>
      <c r="N290" s="152"/>
      <c r="O290" s="152">
        <f>SUM(O291:O317)</f>
        <v>1.0936399999999999</v>
      </c>
      <c r="P290" s="152"/>
      <c r="Q290" s="152">
        <f>SUM(Q291:Q317)</f>
        <v>0</v>
      </c>
      <c r="R290" s="152"/>
      <c r="S290" s="152"/>
      <c r="T290" s="153"/>
      <c r="U290" s="152">
        <f>SUM(U291:U317)</f>
        <v>89.75</v>
      </c>
      <c r="AE290" t="s">
        <v>133</v>
      </c>
    </row>
    <row r="291" spans="1:60" ht="20" outlineLevel="1" x14ac:dyDescent="0.25">
      <c r="A291" s="141">
        <v>49</v>
      </c>
      <c r="B291" s="141" t="s">
        <v>388</v>
      </c>
      <c r="C291" s="181" t="s">
        <v>389</v>
      </c>
      <c r="D291" s="147" t="s">
        <v>185</v>
      </c>
      <c r="E291" s="155">
        <v>40.5</v>
      </c>
      <c r="F291" s="159">
        <f>H291+J291</f>
        <v>0</v>
      </c>
      <c r="G291" s="160">
        <f>ROUND(E291*F291,2)</f>
        <v>0</v>
      </c>
      <c r="H291" s="160"/>
      <c r="I291" s="160">
        <f>ROUND(E291*H291,2)</f>
        <v>0</v>
      </c>
      <c r="J291" s="160"/>
      <c r="K291" s="160">
        <f>ROUND(E291*J291,2)</f>
        <v>0</v>
      </c>
      <c r="L291" s="160">
        <v>21</v>
      </c>
      <c r="M291" s="160">
        <f>G291*(1+L291/100)</f>
        <v>0</v>
      </c>
      <c r="N291" s="148">
        <v>1.521E-2</v>
      </c>
      <c r="O291" s="148">
        <f>ROUND(E291*N291,5)</f>
        <v>0.61600999999999995</v>
      </c>
      <c r="P291" s="148">
        <v>0</v>
      </c>
      <c r="Q291" s="148">
        <f>ROUND(E291*P291,5)</f>
        <v>0</v>
      </c>
      <c r="R291" s="148"/>
      <c r="S291" s="148"/>
      <c r="T291" s="149">
        <v>0.30803999999999998</v>
      </c>
      <c r="U291" s="148">
        <f>ROUND(E291*T291,2)</f>
        <v>12.48</v>
      </c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 t="s">
        <v>254</v>
      </c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</row>
    <row r="292" spans="1:60" outlineLevel="1" x14ac:dyDescent="0.25">
      <c r="A292" s="141"/>
      <c r="B292" s="141"/>
      <c r="C292" s="182" t="s">
        <v>390</v>
      </c>
      <c r="D292" s="150"/>
      <c r="E292" s="156"/>
      <c r="F292" s="160"/>
      <c r="G292" s="160"/>
      <c r="H292" s="160"/>
      <c r="I292" s="160"/>
      <c r="J292" s="160"/>
      <c r="K292" s="160"/>
      <c r="L292" s="160"/>
      <c r="M292" s="160"/>
      <c r="N292" s="148"/>
      <c r="O292" s="148"/>
      <c r="P292" s="148"/>
      <c r="Q292" s="148"/>
      <c r="R292" s="148"/>
      <c r="S292" s="148"/>
      <c r="T292" s="149"/>
      <c r="U292" s="148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 t="s">
        <v>137</v>
      </c>
      <c r="AF292" s="140">
        <v>0</v>
      </c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</row>
    <row r="293" spans="1:60" outlineLevel="1" x14ac:dyDescent="0.25">
      <c r="A293" s="141"/>
      <c r="B293" s="141"/>
      <c r="C293" s="182" t="s">
        <v>391</v>
      </c>
      <c r="D293" s="150"/>
      <c r="E293" s="156"/>
      <c r="F293" s="160"/>
      <c r="G293" s="160"/>
      <c r="H293" s="160"/>
      <c r="I293" s="160"/>
      <c r="J293" s="160"/>
      <c r="K293" s="160"/>
      <c r="L293" s="160"/>
      <c r="M293" s="160"/>
      <c r="N293" s="148"/>
      <c r="O293" s="148"/>
      <c r="P293" s="148"/>
      <c r="Q293" s="148"/>
      <c r="R293" s="148"/>
      <c r="S293" s="148"/>
      <c r="T293" s="149"/>
      <c r="U293" s="148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 t="s">
        <v>137</v>
      </c>
      <c r="AF293" s="140">
        <v>0</v>
      </c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</row>
    <row r="294" spans="1:60" outlineLevel="1" x14ac:dyDescent="0.25">
      <c r="A294" s="141"/>
      <c r="B294" s="141"/>
      <c r="C294" s="182" t="s">
        <v>392</v>
      </c>
      <c r="D294" s="150"/>
      <c r="E294" s="156">
        <v>40.5</v>
      </c>
      <c r="F294" s="160"/>
      <c r="G294" s="160"/>
      <c r="H294" s="160"/>
      <c r="I294" s="160"/>
      <c r="J294" s="160"/>
      <c r="K294" s="160"/>
      <c r="L294" s="160"/>
      <c r="M294" s="160"/>
      <c r="N294" s="148"/>
      <c r="O294" s="148"/>
      <c r="P294" s="148"/>
      <c r="Q294" s="148"/>
      <c r="R294" s="148"/>
      <c r="S294" s="148"/>
      <c r="T294" s="149"/>
      <c r="U294" s="148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 t="s">
        <v>137</v>
      </c>
      <c r="AF294" s="140">
        <v>0</v>
      </c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</row>
    <row r="295" spans="1:60" outlineLevel="1" x14ac:dyDescent="0.25">
      <c r="A295" s="141">
        <v>50</v>
      </c>
      <c r="B295" s="141" t="s">
        <v>393</v>
      </c>
      <c r="C295" s="181" t="s">
        <v>394</v>
      </c>
      <c r="D295" s="147" t="s">
        <v>331</v>
      </c>
      <c r="E295" s="155">
        <v>284.322</v>
      </c>
      <c r="F295" s="159">
        <f>H295+J295</f>
        <v>0</v>
      </c>
      <c r="G295" s="160">
        <f>ROUND(E295*F295,2)</f>
        <v>0</v>
      </c>
      <c r="H295" s="160"/>
      <c r="I295" s="160">
        <f>ROUND(E295*H295,2)</f>
        <v>0</v>
      </c>
      <c r="J295" s="160"/>
      <c r="K295" s="160">
        <f>ROUND(E295*J295,2)</f>
        <v>0</v>
      </c>
      <c r="L295" s="160">
        <v>21</v>
      </c>
      <c r="M295" s="160">
        <f>G295*(1+L295/100)</f>
        <v>0</v>
      </c>
      <c r="N295" s="148">
        <v>0</v>
      </c>
      <c r="O295" s="148">
        <f>ROUND(E295*N295,5)</f>
        <v>0</v>
      </c>
      <c r="P295" s="148">
        <v>0</v>
      </c>
      <c r="Q295" s="148">
        <f>ROUND(E295*P295,5)</f>
        <v>0</v>
      </c>
      <c r="R295" s="148"/>
      <c r="S295" s="148"/>
      <c r="T295" s="149">
        <v>0.11</v>
      </c>
      <c r="U295" s="148">
        <f>ROUND(E295*T295,2)</f>
        <v>31.28</v>
      </c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 t="s">
        <v>135</v>
      </c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</row>
    <row r="296" spans="1:60" outlineLevel="1" x14ac:dyDescent="0.25">
      <c r="A296" s="141"/>
      <c r="B296" s="141"/>
      <c r="C296" s="182" t="s">
        <v>395</v>
      </c>
      <c r="D296" s="150"/>
      <c r="E296" s="156"/>
      <c r="F296" s="160"/>
      <c r="G296" s="160"/>
      <c r="H296" s="160"/>
      <c r="I296" s="160"/>
      <c r="J296" s="160"/>
      <c r="K296" s="160"/>
      <c r="L296" s="160"/>
      <c r="M296" s="160"/>
      <c r="N296" s="148"/>
      <c r="O296" s="148"/>
      <c r="P296" s="148"/>
      <c r="Q296" s="148"/>
      <c r="R296" s="148"/>
      <c r="S296" s="148"/>
      <c r="T296" s="149"/>
      <c r="U296" s="148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 t="s">
        <v>137</v>
      </c>
      <c r="AF296" s="140">
        <v>0</v>
      </c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</row>
    <row r="297" spans="1:60" outlineLevel="1" x14ac:dyDescent="0.25">
      <c r="A297" s="141"/>
      <c r="B297" s="141"/>
      <c r="C297" s="182" t="s">
        <v>396</v>
      </c>
      <c r="D297" s="150"/>
      <c r="E297" s="156"/>
      <c r="F297" s="160"/>
      <c r="G297" s="160"/>
      <c r="H297" s="160"/>
      <c r="I297" s="160"/>
      <c r="J297" s="160"/>
      <c r="K297" s="160"/>
      <c r="L297" s="160"/>
      <c r="M297" s="160"/>
      <c r="N297" s="148"/>
      <c r="O297" s="148"/>
      <c r="P297" s="148"/>
      <c r="Q297" s="148"/>
      <c r="R297" s="148"/>
      <c r="S297" s="148"/>
      <c r="T297" s="149"/>
      <c r="U297" s="148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 t="s">
        <v>137</v>
      </c>
      <c r="AF297" s="140">
        <v>0</v>
      </c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</row>
    <row r="298" spans="1:60" outlineLevel="1" x14ac:dyDescent="0.25">
      <c r="A298" s="141"/>
      <c r="B298" s="141"/>
      <c r="C298" s="182" t="s">
        <v>397</v>
      </c>
      <c r="D298" s="150"/>
      <c r="E298" s="156">
        <v>284.322</v>
      </c>
      <c r="F298" s="160"/>
      <c r="G298" s="160"/>
      <c r="H298" s="160"/>
      <c r="I298" s="160"/>
      <c r="J298" s="160"/>
      <c r="K298" s="160"/>
      <c r="L298" s="160"/>
      <c r="M298" s="160"/>
      <c r="N298" s="148"/>
      <c r="O298" s="148"/>
      <c r="P298" s="148"/>
      <c r="Q298" s="148"/>
      <c r="R298" s="148"/>
      <c r="S298" s="148"/>
      <c r="T298" s="149"/>
      <c r="U298" s="148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 t="s">
        <v>137</v>
      </c>
      <c r="AF298" s="140">
        <v>0</v>
      </c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</row>
    <row r="299" spans="1:60" ht="20" outlineLevel="1" x14ac:dyDescent="0.25">
      <c r="A299" s="141">
        <v>51</v>
      </c>
      <c r="B299" s="141" t="s">
        <v>398</v>
      </c>
      <c r="C299" s="181" t="s">
        <v>399</v>
      </c>
      <c r="D299" s="147" t="s">
        <v>280</v>
      </c>
      <c r="E299" s="155">
        <v>0.81884736000000002</v>
      </c>
      <c r="F299" s="159">
        <f>H299+J299</f>
        <v>0</v>
      </c>
      <c r="G299" s="160">
        <f>ROUND(E299*F299,2)</f>
        <v>0</v>
      </c>
      <c r="H299" s="160"/>
      <c r="I299" s="160">
        <f>ROUND(E299*H299,2)</f>
        <v>0</v>
      </c>
      <c r="J299" s="160"/>
      <c r="K299" s="160">
        <f>ROUND(E299*J299,2)</f>
        <v>0</v>
      </c>
      <c r="L299" s="160">
        <v>21</v>
      </c>
      <c r="M299" s="160">
        <f>G299*(1+L299/100)</f>
        <v>0</v>
      </c>
      <c r="N299" s="148">
        <v>0.5</v>
      </c>
      <c r="O299" s="148">
        <f>ROUND(E299*N299,5)</f>
        <v>0.40942000000000001</v>
      </c>
      <c r="P299" s="148">
        <v>0</v>
      </c>
      <c r="Q299" s="148">
        <f>ROUND(E299*P299,5)</f>
        <v>0</v>
      </c>
      <c r="R299" s="148"/>
      <c r="S299" s="148"/>
      <c r="T299" s="149">
        <v>0</v>
      </c>
      <c r="U299" s="148">
        <f>ROUND(E299*T299,2)</f>
        <v>0</v>
      </c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 t="s">
        <v>359</v>
      </c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</row>
    <row r="300" spans="1:60" outlineLevel="1" x14ac:dyDescent="0.25">
      <c r="A300" s="141"/>
      <c r="B300" s="141"/>
      <c r="C300" s="182" t="s">
        <v>395</v>
      </c>
      <c r="D300" s="150"/>
      <c r="E300" s="156"/>
      <c r="F300" s="160"/>
      <c r="G300" s="160"/>
      <c r="H300" s="160"/>
      <c r="I300" s="160"/>
      <c r="J300" s="160"/>
      <c r="K300" s="160"/>
      <c r="L300" s="160"/>
      <c r="M300" s="160"/>
      <c r="N300" s="148"/>
      <c r="O300" s="148"/>
      <c r="P300" s="148"/>
      <c r="Q300" s="148"/>
      <c r="R300" s="148"/>
      <c r="S300" s="148"/>
      <c r="T300" s="149"/>
      <c r="U300" s="148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 t="s">
        <v>137</v>
      </c>
      <c r="AF300" s="140">
        <v>0</v>
      </c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</row>
    <row r="301" spans="1:60" outlineLevel="1" x14ac:dyDescent="0.25">
      <c r="A301" s="141"/>
      <c r="B301" s="141"/>
      <c r="C301" s="182" t="s">
        <v>400</v>
      </c>
      <c r="D301" s="150"/>
      <c r="E301" s="156"/>
      <c r="F301" s="160"/>
      <c r="G301" s="160"/>
      <c r="H301" s="160"/>
      <c r="I301" s="160"/>
      <c r="J301" s="160"/>
      <c r="K301" s="160"/>
      <c r="L301" s="160"/>
      <c r="M301" s="160"/>
      <c r="N301" s="148"/>
      <c r="O301" s="148"/>
      <c r="P301" s="148"/>
      <c r="Q301" s="148"/>
      <c r="R301" s="148"/>
      <c r="S301" s="148"/>
      <c r="T301" s="149"/>
      <c r="U301" s="148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 t="s">
        <v>137</v>
      </c>
      <c r="AF301" s="140">
        <v>0</v>
      </c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</row>
    <row r="302" spans="1:60" outlineLevel="1" x14ac:dyDescent="0.25">
      <c r="A302" s="141"/>
      <c r="B302" s="141"/>
      <c r="C302" s="182" t="s">
        <v>401</v>
      </c>
      <c r="D302" s="150"/>
      <c r="E302" s="156"/>
      <c r="F302" s="160"/>
      <c r="G302" s="160"/>
      <c r="H302" s="160"/>
      <c r="I302" s="160"/>
      <c r="J302" s="160"/>
      <c r="K302" s="160"/>
      <c r="L302" s="160"/>
      <c r="M302" s="160"/>
      <c r="N302" s="148"/>
      <c r="O302" s="148"/>
      <c r="P302" s="148"/>
      <c r="Q302" s="148"/>
      <c r="R302" s="148"/>
      <c r="S302" s="148"/>
      <c r="T302" s="149"/>
      <c r="U302" s="148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 t="s">
        <v>137</v>
      </c>
      <c r="AF302" s="140">
        <v>0</v>
      </c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</row>
    <row r="303" spans="1:60" outlineLevel="1" x14ac:dyDescent="0.25">
      <c r="A303" s="141"/>
      <c r="B303" s="141"/>
      <c r="C303" s="182" t="s">
        <v>402</v>
      </c>
      <c r="D303" s="150"/>
      <c r="E303" s="156">
        <v>0.81884736000000002</v>
      </c>
      <c r="F303" s="160"/>
      <c r="G303" s="160"/>
      <c r="H303" s="160"/>
      <c r="I303" s="160"/>
      <c r="J303" s="160"/>
      <c r="K303" s="160"/>
      <c r="L303" s="160"/>
      <c r="M303" s="160"/>
      <c r="N303" s="148"/>
      <c r="O303" s="148"/>
      <c r="P303" s="148"/>
      <c r="Q303" s="148"/>
      <c r="R303" s="148"/>
      <c r="S303" s="148"/>
      <c r="T303" s="149"/>
      <c r="U303" s="148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 t="s">
        <v>137</v>
      </c>
      <c r="AF303" s="140">
        <v>0</v>
      </c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</row>
    <row r="304" spans="1:60" outlineLevel="1" x14ac:dyDescent="0.25">
      <c r="A304" s="141">
        <v>52</v>
      </c>
      <c r="B304" s="141" t="s">
        <v>403</v>
      </c>
      <c r="C304" s="181" t="s">
        <v>404</v>
      </c>
      <c r="D304" s="147" t="s">
        <v>185</v>
      </c>
      <c r="E304" s="155">
        <v>280</v>
      </c>
      <c r="F304" s="159">
        <f>H304+J304</f>
        <v>0</v>
      </c>
      <c r="G304" s="160">
        <f>ROUND(E304*F304,2)</f>
        <v>0</v>
      </c>
      <c r="H304" s="160"/>
      <c r="I304" s="160">
        <f>ROUND(E304*H304,2)</f>
        <v>0</v>
      </c>
      <c r="J304" s="160"/>
      <c r="K304" s="160">
        <f>ROUND(E304*J304,2)</f>
        <v>0</v>
      </c>
      <c r="L304" s="160">
        <v>21</v>
      </c>
      <c r="M304" s="160">
        <f>G304*(1+L304/100)</f>
        <v>0</v>
      </c>
      <c r="N304" s="148">
        <v>1.6000000000000001E-4</v>
      </c>
      <c r="O304" s="148">
        <f>ROUND(E304*N304,5)</f>
        <v>4.48E-2</v>
      </c>
      <c r="P304" s="148">
        <v>0</v>
      </c>
      <c r="Q304" s="148">
        <f>ROUND(E304*P304,5)</f>
        <v>0</v>
      </c>
      <c r="R304" s="148"/>
      <c r="S304" s="148"/>
      <c r="T304" s="149">
        <v>0.15</v>
      </c>
      <c r="U304" s="148">
        <f>ROUND(E304*T304,2)</f>
        <v>42</v>
      </c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 t="s">
        <v>135</v>
      </c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</row>
    <row r="305" spans="1:60" outlineLevel="1" x14ac:dyDescent="0.25">
      <c r="A305" s="141"/>
      <c r="B305" s="141"/>
      <c r="C305" s="182" t="s">
        <v>405</v>
      </c>
      <c r="D305" s="150"/>
      <c r="E305" s="156"/>
      <c r="F305" s="160"/>
      <c r="G305" s="160"/>
      <c r="H305" s="160"/>
      <c r="I305" s="160"/>
      <c r="J305" s="160"/>
      <c r="K305" s="160"/>
      <c r="L305" s="160"/>
      <c r="M305" s="160"/>
      <c r="N305" s="148"/>
      <c r="O305" s="148"/>
      <c r="P305" s="148"/>
      <c r="Q305" s="148"/>
      <c r="R305" s="148"/>
      <c r="S305" s="148"/>
      <c r="T305" s="149"/>
      <c r="U305" s="148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 t="s">
        <v>137</v>
      </c>
      <c r="AF305" s="140">
        <v>0</v>
      </c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</row>
    <row r="306" spans="1:60" outlineLevel="1" x14ac:dyDescent="0.25">
      <c r="A306" s="141"/>
      <c r="B306" s="141"/>
      <c r="C306" s="182" t="s">
        <v>406</v>
      </c>
      <c r="D306" s="150"/>
      <c r="E306" s="156"/>
      <c r="F306" s="160"/>
      <c r="G306" s="160"/>
      <c r="H306" s="160"/>
      <c r="I306" s="160"/>
      <c r="J306" s="160"/>
      <c r="K306" s="160"/>
      <c r="L306" s="160"/>
      <c r="M306" s="160"/>
      <c r="N306" s="148"/>
      <c r="O306" s="148"/>
      <c r="P306" s="148"/>
      <c r="Q306" s="148"/>
      <c r="R306" s="148"/>
      <c r="S306" s="148"/>
      <c r="T306" s="149"/>
      <c r="U306" s="148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 t="s">
        <v>137</v>
      </c>
      <c r="AF306" s="140">
        <v>0</v>
      </c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</row>
    <row r="307" spans="1:60" outlineLevel="1" x14ac:dyDescent="0.25">
      <c r="A307" s="141"/>
      <c r="B307" s="141"/>
      <c r="C307" s="182" t="s">
        <v>407</v>
      </c>
      <c r="D307" s="150"/>
      <c r="E307" s="156">
        <v>125</v>
      </c>
      <c r="F307" s="160"/>
      <c r="G307" s="160"/>
      <c r="H307" s="160"/>
      <c r="I307" s="160"/>
      <c r="J307" s="160"/>
      <c r="K307" s="160"/>
      <c r="L307" s="160"/>
      <c r="M307" s="160"/>
      <c r="N307" s="148"/>
      <c r="O307" s="148"/>
      <c r="P307" s="148"/>
      <c r="Q307" s="148"/>
      <c r="R307" s="148"/>
      <c r="S307" s="148"/>
      <c r="T307" s="149"/>
      <c r="U307" s="148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 t="s">
        <v>137</v>
      </c>
      <c r="AF307" s="140">
        <v>0</v>
      </c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</row>
    <row r="308" spans="1:60" outlineLevel="1" x14ac:dyDescent="0.25">
      <c r="A308" s="141"/>
      <c r="B308" s="141"/>
      <c r="C308" s="182" t="s">
        <v>408</v>
      </c>
      <c r="D308" s="150"/>
      <c r="E308" s="156">
        <v>155</v>
      </c>
      <c r="F308" s="160"/>
      <c r="G308" s="160"/>
      <c r="H308" s="160"/>
      <c r="I308" s="160"/>
      <c r="J308" s="160"/>
      <c r="K308" s="160"/>
      <c r="L308" s="160"/>
      <c r="M308" s="160"/>
      <c r="N308" s="148"/>
      <c r="O308" s="148"/>
      <c r="P308" s="148"/>
      <c r="Q308" s="148"/>
      <c r="R308" s="148"/>
      <c r="S308" s="148"/>
      <c r="T308" s="149"/>
      <c r="U308" s="148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 t="s">
        <v>137</v>
      </c>
      <c r="AF308" s="140">
        <v>0</v>
      </c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</row>
    <row r="309" spans="1:60" ht="20" outlineLevel="1" x14ac:dyDescent="0.25">
      <c r="A309" s="141">
        <v>53</v>
      </c>
      <c r="B309" s="141" t="s">
        <v>409</v>
      </c>
      <c r="C309" s="181" t="s">
        <v>410</v>
      </c>
      <c r="D309" s="147" t="s">
        <v>180</v>
      </c>
      <c r="E309" s="155">
        <v>1</v>
      </c>
      <c r="F309" s="159">
        <f>H309+J309</f>
        <v>0</v>
      </c>
      <c r="G309" s="160">
        <f>ROUND(E309*F309,2)</f>
        <v>0</v>
      </c>
      <c r="H309" s="160"/>
      <c r="I309" s="160">
        <f>ROUND(E309*H309,2)</f>
        <v>0</v>
      </c>
      <c r="J309" s="160"/>
      <c r="K309" s="160">
        <f>ROUND(E309*J309,2)</f>
        <v>0</v>
      </c>
      <c r="L309" s="160">
        <v>21</v>
      </c>
      <c r="M309" s="160">
        <f>G309*(1+L309/100)</f>
        <v>0</v>
      </c>
      <c r="N309" s="148">
        <v>0</v>
      </c>
      <c r="O309" s="148">
        <f>ROUND(E309*N309,5)</f>
        <v>0</v>
      </c>
      <c r="P309" s="148">
        <v>0</v>
      </c>
      <c r="Q309" s="148">
        <f>ROUND(E309*P309,5)</f>
        <v>0</v>
      </c>
      <c r="R309" s="148"/>
      <c r="S309" s="148"/>
      <c r="T309" s="149">
        <v>0</v>
      </c>
      <c r="U309" s="148">
        <f>ROUND(E309*T309,2)</f>
        <v>0</v>
      </c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 t="s">
        <v>135</v>
      </c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</row>
    <row r="310" spans="1:60" ht="20" outlineLevel="1" x14ac:dyDescent="0.25">
      <c r="A310" s="141">
        <v>54</v>
      </c>
      <c r="B310" s="141" t="s">
        <v>411</v>
      </c>
      <c r="C310" s="181" t="s">
        <v>412</v>
      </c>
      <c r="D310" s="147" t="s">
        <v>331</v>
      </c>
      <c r="E310" s="155">
        <v>4.45</v>
      </c>
      <c r="F310" s="159">
        <f>H310+J310</f>
        <v>0</v>
      </c>
      <c r="G310" s="160">
        <f>ROUND(E310*F310,2)</f>
        <v>0</v>
      </c>
      <c r="H310" s="160"/>
      <c r="I310" s="160">
        <f>ROUND(E310*H310,2)</f>
        <v>0</v>
      </c>
      <c r="J310" s="160"/>
      <c r="K310" s="160">
        <f>ROUND(E310*J310,2)</f>
        <v>0</v>
      </c>
      <c r="L310" s="160">
        <v>21</v>
      </c>
      <c r="M310" s="160">
        <f>G310*(1+L310/100)</f>
        <v>0</v>
      </c>
      <c r="N310" s="148">
        <v>5.2599999999999999E-3</v>
      </c>
      <c r="O310" s="148">
        <f>ROUND(E310*N310,5)</f>
        <v>2.341E-2</v>
      </c>
      <c r="P310" s="148">
        <v>0</v>
      </c>
      <c r="Q310" s="148">
        <f>ROUND(E310*P310,5)</f>
        <v>0</v>
      </c>
      <c r="R310" s="148"/>
      <c r="S310" s="148"/>
      <c r="T310" s="149">
        <v>0.89600000000000002</v>
      </c>
      <c r="U310" s="148">
        <f>ROUND(E310*T310,2)</f>
        <v>3.99</v>
      </c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 t="s">
        <v>135</v>
      </c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</row>
    <row r="311" spans="1:60" outlineLevel="1" x14ac:dyDescent="0.25">
      <c r="A311" s="141"/>
      <c r="B311" s="141"/>
      <c r="C311" s="182" t="s">
        <v>413</v>
      </c>
      <c r="D311" s="150"/>
      <c r="E311" s="156">
        <v>1.6</v>
      </c>
      <c r="F311" s="160"/>
      <c r="G311" s="160"/>
      <c r="H311" s="160"/>
      <c r="I311" s="160"/>
      <c r="J311" s="160"/>
      <c r="K311" s="160"/>
      <c r="L311" s="160"/>
      <c r="M311" s="160"/>
      <c r="N311" s="148"/>
      <c r="O311" s="148"/>
      <c r="P311" s="148"/>
      <c r="Q311" s="148"/>
      <c r="R311" s="148"/>
      <c r="S311" s="148"/>
      <c r="T311" s="149"/>
      <c r="U311" s="148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 t="s">
        <v>137</v>
      </c>
      <c r="AF311" s="140">
        <v>0</v>
      </c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</row>
    <row r="312" spans="1:60" outlineLevel="1" x14ac:dyDescent="0.25">
      <c r="A312" s="141"/>
      <c r="B312" s="141"/>
      <c r="C312" s="184" t="s">
        <v>188</v>
      </c>
      <c r="D312" s="154"/>
      <c r="E312" s="158">
        <v>1.6</v>
      </c>
      <c r="F312" s="160"/>
      <c r="G312" s="160"/>
      <c r="H312" s="160"/>
      <c r="I312" s="160"/>
      <c r="J312" s="160"/>
      <c r="K312" s="160"/>
      <c r="L312" s="160"/>
      <c r="M312" s="160"/>
      <c r="N312" s="148"/>
      <c r="O312" s="148"/>
      <c r="P312" s="148"/>
      <c r="Q312" s="148"/>
      <c r="R312" s="148"/>
      <c r="S312" s="148"/>
      <c r="T312" s="149"/>
      <c r="U312" s="148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 t="s">
        <v>137</v>
      </c>
      <c r="AF312" s="140">
        <v>1</v>
      </c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</row>
    <row r="313" spans="1:60" outlineLevel="1" x14ac:dyDescent="0.25">
      <c r="A313" s="141"/>
      <c r="B313" s="141"/>
      <c r="C313" s="182" t="s">
        <v>414</v>
      </c>
      <c r="D313" s="150"/>
      <c r="E313" s="156">
        <v>1.65</v>
      </c>
      <c r="F313" s="160"/>
      <c r="G313" s="160"/>
      <c r="H313" s="160"/>
      <c r="I313" s="160"/>
      <c r="J313" s="160"/>
      <c r="K313" s="160"/>
      <c r="L313" s="160"/>
      <c r="M313" s="160"/>
      <c r="N313" s="148"/>
      <c r="O313" s="148"/>
      <c r="P313" s="148"/>
      <c r="Q313" s="148"/>
      <c r="R313" s="148"/>
      <c r="S313" s="148"/>
      <c r="T313" s="149"/>
      <c r="U313" s="148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 t="s">
        <v>137</v>
      </c>
      <c r="AF313" s="140">
        <v>0</v>
      </c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</row>
    <row r="314" spans="1:60" outlineLevel="1" x14ac:dyDescent="0.25">
      <c r="A314" s="141"/>
      <c r="B314" s="141"/>
      <c r="C314" s="184" t="s">
        <v>188</v>
      </c>
      <c r="D314" s="154"/>
      <c r="E314" s="158">
        <v>1.65</v>
      </c>
      <c r="F314" s="160"/>
      <c r="G314" s="160"/>
      <c r="H314" s="160"/>
      <c r="I314" s="160"/>
      <c r="J314" s="160"/>
      <c r="K314" s="160"/>
      <c r="L314" s="160"/>
      <c r="M314" s="160"/>
      <c r="N314" s="148"/>
      <c r="O314" s="148"/>
      <c r="P314" s="148"/>
      <c r="Q314" s="148"/>
      <c r="R314" s="148"/>
      <c r="S314" s="148"/>
      <c r="T314" s="149"/>
      <c r="U314" s="148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 t="s">
        <v>137</v>
      </c>
      <c r="AF314" s="140">
        <v>1</v>
      </c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</row>
    <row r="315" spans="1:60" outlineLevel="1" x14ac:dyDescent="0.25">
      <c r="A315" s="141"/>
      <c r="B315" s="141"/>
      <c r="C315" s="182" t="s">
        <v>415</v>
      </c>
      <c r="D315" s="150"/>
      <c r="E315" s="156">
        <v>1.2</v>
      </c>
      <c r="F315" s="160"/>
      <c r="G315" s="160"/>
      <c r="H315" s="160"/>
      <c r="I315" s="160"/>
      <c r="J315" s="160"/>
      <c r="K315" s="160"/>
      <c r="L315" s="160"/>
      <c r="M315" s="160"/>
      <c r="N315" s="148"/>
      <c r="O315" s="148"/>
      <c r="P315" s="148"/>
      <c r="Q315" s="148"/>
      <c r="R315" s="148"/>
      <c r="S315" s="148"/>
      <c r="T315" s="149"/>
      <c r="U315" s="148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 t="s">
        <v>137</v>
      </c>
      <c r="AF315" s="140">
        <v>0</v>
      </c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</row>
    <row r="316" spans="1:60" outlineLevel="1" x14ac:dyDescent="0.25">
      <c r="A316" s="141"/>
      <c r="B316" s="141"/>
      <c r="C316" s="184" t="s">
        <v>188</v>
      </c>
      <c r="D316" s="154"/>
      <c r="E316" s="158">
        <v>1.2</v>
      </c>
      <c r="F316" s="160"/>
      <c r="G316" s="160"/>
      <c r="H316" s="160"/>
      <c r="I316" s="160"/>
      <c r="J316" s="160"/>
      <c r="K316" s="160"/>
      <c r="L316" s="160"/>
      <c r="M316" s="160"/>
      <c r="N316" s="148"/>
      <c r="O316" s="148"/>
      <c r="P316" s="148"/>
      <c r="Q316" s="148"/>
      <c r="R316" s="148"/>
      <c r="S316" s="148"/>
      <c r="T316" s="149"/>
      <c r="U316" s="148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 t="s">
        <v>137</v>
      </c>
      <c r="AF316" s="140">
        <v>1</v>
      </c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</row>
    <row r="317" spans="1:60" outlineLevel="1" x14ac:dyDescent="0.25">
      <c r="A317" s="141">
        <v>55</v>
      </c>
      <c r="B317" s="141" t="s">
        <v>416</v>
      </c>
      <c r="C317" s="181" t="s">
        <v>417</v>
      </c>
      <c r="D317" s="147" t="s">
        <v>0</v>
      </c>
      <c r="E317" s="155">
        <v>7.7</v>
      </c>
      <c r="F317" s="159">
        <f>H317+J317</f>
        <v>0</v>
      </c>
      <c r="G317" s="160">
        <f>ROUND(E317*F317,2)</f>
        <v>0</v>
      </c>
      <c r="H317" s="160"/>
      <c r="I317" s="160">
        <f>ROUND(E317*H317,2)</f>
        <v>0</v>
      </c>
      <c r="J317" s="160"/>
      <c r="K317" s="160">
        <f>ROUND(E317*J317,2)</f>
        <v>0</v>
      </c>
      <c r="L317" s="160">
        <v>21</v>
      </c>
      <c r="M317" s="160">
        <f>G317*(1+L317/100)</f>
        <v>0</v>
      </c>
      <c r="N317" s="148">
        <v>0</v>
      </c>
      <c r="O317" s="148">
        <f>ROUND(E317*N317,5)</f>
        <v>0</v>
      </c>
      <c r="P317" s="148">
        <v>0</v>
      </c>
      <c r="Q317" s="148">
        <f>ROUND(E317*P317,5)</f>
        <v>0</v>
      </c>
      <c r="R317" s="148"/>
      <c r="S317" s="148"/>
      <c r="T317" s="149">
        <v>0</v>
      </c>
      <c r="U317" s="148">
        <f>ROUND(E317*T317,2)</f>
        <v>0</v>
      </c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 t="s">
        <v>135</v>
      </c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</row>
    <row r="318" spans="1:60" x14ac:dyDescent="0.25">
      <c r="A318" s="142" t="s">
        <v>132</v>
      </c>
      <c r="B318" s="142" t="s">
        <v>87</v>
      </c>
      <c r="C318" s="183" t="s">
        <v>88</v>
      </c>
      <c r="D318" s="151"/>
      <c r="E318" s="157"/>
      <c r="F318" s="161"/>
      <c r="G318" s="161">
        <f>SUMIF(AE319:AE334,"&lt;&gt;NOR",G319:G334)</f>
        <v>0</v>
      </c>
      <c r="H318" s="161"/>
      <c r="I318" s="161">
        <f>SUM(I319:I334)</f>
        <v>0</v>
      </c>
      <c r="J318" s="161"/>
      <c r="K318" s="161">
        <f>SUM(K319:K334)</f>
        <v>0</v>
      </c>
      <c r="L318" s="161"/>
      <c r="M318" s="161">
        <f>SUM(M319:M334)</f>
        <v>0</v>
      </c>
      <c r="N318" s="152"/>
      <c r="O318" s="152">
        <f>SUM(O319:O334)</f>
        <v>0</v>
      </c>
      <c r="P318" s="152"/>
      <c r="Q318" s="152">
        <f>SUM(Q319:Q334)</f>
        <v>0</v>
      </c>
      <c r="R318" s="152"/>
      <c r="S318" s="152"/>
      <c r="T318" s="153"/>
      <c r="U318" s="152">
        <f>SUM(U319:U334)</f>
        <v>0</v>
      </c>
      <c r="AE318" t="s">
        <v>133</v>
      </c>
    </row>
    <row r="319" spans="1:60" ht="20" outlineLevel="1" x14ac:dyDescent="0.25">
      <c r="A319" s="141">
        <v>56</v>
      </c>
      <c r="B319" s="141" t="s">
        <v>418</v>
      </c>
      <c r="C319" s="181" t="s">
        <v>419</v>
      </c>
      <c r="D319" s="147" t="s">
        <v>420</v>
      </c>
      <c r="E319" s="155">
        <v>181</v>
      </c>
      <c r="F319" s="159">
        <f>H319+J319</f>
        <v>0</v>
      </c>
      <c r="G319" s="160">
        <f>ROUND(E319*F319,2)</f>
        <v>0</v>
      </c>
      <c r="H319" s="160"/>
      <c r="I319" s="160">
        <f>ROUND(E319*H319,2)</f>
        <v>0</v>
      </c>
      <c r="J319" s="160"/>
      <c r="K319" s="160">
        <f>ROUND(E319*J319,2)</f>
        <v>0</v>
      </c>
      <c r="L319" s="160">
        <v>21</v>
      </c>
      <c r="M319" s="160">
        <f>G319*(1+L319/100)</f>
        <v>0</v>
      </c>
      <c r="N319" s="148">
        <v>0</v>
      </c>
      <c r="O319" s="148">
        <f>ROUND(E319*N319,5)</f>
        <v>0</v>
      </c>
      <c r="P319" s="148">
        <v>0</v>
      </c>
      <c r="Q319" s="148">
        <f>ROUND(E319*P319,5)</f>
        <v>0</v>
      </c>
      <c r="R319" s="148"/>
      <c r="S319" s="148"/>
      <c r="T319" s="149">
        <v>0</v>
      </c>
      <c r="U319" s="148">
        <f>ROUND(E319*T319,2)</f>
        <v>0</v>
      </c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 t="s">
        <v>135</v>
      </c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</row>
    <row r="320" spans="1:60" ht="20" outlineLevel="1" x14ac:dyDescent="0.25">
      <c r="A320" s="141"/>
      <c r="B320" s="141"/>
      <c r="C320" s="182" t="s">
        <v>421</v>
      </c>
      <c r="D320" s="150"/>
      <c r="E320" s="156"/>
      <c r="F320" s="160"/>
      <c r="G320" s="160"/>
      <c r="H320" s="160"/>
      <c r="I320" s="160"/>
      <c r="J320" s="160"/>
      <c r="K320" s="160"/>
      <c r="L320" s="160"/>
      <c r="M320" s="160"/>
      <c r="N320" s="148"/>
      <c r="O320" s="148"/>
      <c r="P320" s="148"/>
      <c r="Q320" s="148"/>
      <c r="R320" s="148"/>
      <c r="S320" s="148"/>
      <c r="T320" s="149"/>
      <c r="U320" s="148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 t="s">
        <v>137</v>
      </c>
      <c r="AF320" s="140">
        <v>0</v>
      </c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</row>
    <row r="321" spans="1:60" outlineLevel="1" x14ac:dyDescent="0.25">
      <c r="A321" s="141"/>
      <c r="B321" s="141"/>
      <c r="C321" s="182" t="s">
        <v>422</v>
      </c>
      <c r="D321" s="150"/>
      <c r="E321" s="156"/>
      <c r="F321" s="160"/>
      <c r="G321" s="160"/>
      <c r="H321" s="160"/>
      <c r="I321" s="160"/>
      <c r="J321" s="160"/>
      <c r="K321" s="160"/>
      <c r="L321" s="160"/>
      <c r="M321" s="160"/>
      <c r="N321" s="148"/>
      <c r="O321" s="148"/>
      <c r="P321" s="148"/>
      <c r="Q321" s="148"/>
      <c r="R321" s="148"/>
      <c r="S321" s="148"/>
      <c r="T321" s="149"/>
      <c r="U321" s="148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 t="s">
        <v>137</v>
      </c>
      <c r="AF321" s="140">
        <v>0</v>
      </c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</row>
    <row r="322" spans="1:60" outlineLevel="1" x14ac:dyDescent="0.25">
      <c r="A322" s="141"/>
      <c r="B322" s="141"/>
      <c r="C322" s="182" t="s">
        <v>423</v>
      </c>
      <c r="D322" s="150"/>
      <c r="E322" s="156">
        <v>181</v>
      </c>
      <c r="F322" s="160"/>
      <c r="G322" s="160"/>
      <c r="H322" s="160"/>
      <c r="I322" s="160"/>
      <c r="J322" s="160"/>
      <c r="K322" s="160"/>
      <c r="L322" s="160"/>
      <c r="M322" s="160"/>
      <c r="N322" s="148"/>
      <c r="O322" s="148"/>
      <c r="P322" s="148"/>
      <c r="Q322" s="148"/>
      <c r="R322" s="148"/>
      <c r="S322" s="148"/>
      <c r="T322" s="149"/>
      <c r="U322" s="148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 t="s">
        <v>137</v>
      </c>
      <c r="AF322" s="140">
        <v>0</v>
      </c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</row>
    <row r="323" spans="1:60" ht="20" outlineLevel="1" x14ac:dyDescent="0.25">
      <c r="A323" s="141">
        <v>57</v>
      </c>
      <c r="B323" s="141" t="s">
        <v>424</v>
      </c>
      <c r="C323" s="181" t="s">
        <v>425</v>
      </c>
      <c r="D323" s="147" t="s">
        <v>420</v>
      </c>
      <c r="E323" s="155">
        <v>846</v>
      </c>
      <c r="F323" s="159">
        <f>H323+J323</f>
        <v>0</v>
      </c>
      <c r="G323" s="160">
        <f>ROUND(E323*F323,2)</f>
        <v>0</v>
      </c>
      <c r="H323" s="160"/>
      <c r="I323" s="160">
        <f>ROUND(E323*H323,2)</f>
        <v>0</v>
      </c>
      <c r="J323" s="160"/>
      <c r="K323" s="160">
        <f>ROUND(E323*J323,2)</f>
        <v>0</v>
      </c>
      <c r="L323" s="160">
        <v>21</v>
      </c>
      <c r="M323" s="160">
        <f>G323*(1+L323/100)</f>
        <v>0</v>
      </c>
      <c r="N323" s="148">
        <v>0</v>
      </c>
      <c r="O323" s="148">
        <f>ROUND(E323*N323,5)</f>
        <v>0</v>
      </c>
      <c r="P323" s="148">
        <v>0</v>
      </c>
      <c r="Q323" s="148">
        <f>ROUND(E323*P323,5)</f>
        <v>0</v>
      </c>
      <c r="R323" s="148"/>
      <c r="S323" s="148"/>
      <c r="T323" s="149">
        <v>0</v>
      </c>
      <c r="U323" s="148">
        <f>ROUND(E323*T323,2)</f>
        <v>0</v>
      </c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 t="s">
        <v>135</v>
      </c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</row>
    <row r="324" spans="1:60" ht="20" outlineLevel="1" x14ac:dyDescent="0.25">
      <c r="A324" s="141"/>
      <c r="B324" s="141"/>
      <c r="C324" s="182" t="s">
        <v>421</v>
      </c>
      <c r="D324" s="150"/>
      <c r="E324" s="156"/>
      <c r="F324" s="160"/>
      <c r="G324" s="160"/>
      <c r="H324" s="160"/>
      <c r="I324" s="160"/>
      <c r="J324" s="160"/>
      <c r="K324" s="160"/>
      <c r="L324" s="160"/>
      <c r="M324" s="160"/>
      <c r="N324" s="148"/>
      <c r="O324" s="148"/>
      <c r="P324" s="148"/>
      <c r="Q324" s="148"/>
      <c r="R324" s="148"/>
      <c r="S324" s="148"/>
      <c r="T324" s="149"/>
      <c r="U324" s="148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 t="s">
        <v>137</v>
      </c>
      <c r="AF324" s="140">
        <v>0</v>
      </c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</row>
    <row r="325" spans="1:60" outlineLevel="1" x14ac:dyDescent="0.25">
      <c r="A325" s="141"/>
      <c r="B325" s="141"/>
      <c r="C325" s="182" t="s">
        <v>422</v>
      </c>
      <c r="D325" s="150"/>
      <c r="E325" s="156"/>
      <c r="F325" s="160"/>
      <c r="G325" s="160"/>
      <c r="H325" s="160"/>
      <c r="I325" s="160"/>
      <c r="J325" s="160"/>
      <c r="K325" s="160"/>
      <c r="L325" s="160"/>
      <c r="M325" s="160"/>
      <c r="N325" s="148"/>
      <c r="O325" s="148"/>
      <c r="P325" s="148"/>
      <c r="Q325" s="148"/>
      <c r="R325" s="148"/>
      <c r="S325" s="148"/>
      <c r="T325" s="149"/>
      <c r="U325" s="148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 t="s">
        <v>137</v>
      </c>
      <c r="AF325" s="140">
        <v>0</v>
      </c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</row>
    <row r="326" spans="1:60" outlineLevel="1" x14ac:dyDescent="0.25">
      <c r="A326" s="141"/>
      <c r="B326" s="141"/>
      <c r="C326" s="182" t="s">
        <v>426</v>
      </c>
      <c r="D326" s="150"/>
      <c r="E326" s="156">
        <v>846</v>
      </c>
      <c r="F326" s="160"/>
      <c r="G326" s="160"/>
      <c r="H326" s="160"/>
      <c r="I326" s="160"/>
      <c r="J326" s="160"/>
      <c r="K326" s="160"/>
      <c r="L326" s="160"/>
      <c r="M326" s="160"/>
      <c r="N326" s="148"/>
      <c r="O326" s="148"/>
      <c r="P326" s="148"/>
      <c r="Q326" s="148"/>
      <c r="R326" s="148"/>
      <c r="S326" s="148"/>
      <c r="T326" s="149"/>
      <c r="U326" s="148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 t="s">
        <v>137</v>
      </c>
      <c r="AF326" s="140">
        <v>0</v>
      </c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</row>
    <row r="327" spans="1:60" ht="20" outlineLevel="1" x14ac:dyDescent="0.25">
      <c r="A327" s="141">
        <v>58</v>
      </c>
      <c r="B327" s="141" t="s">
        <v>427</v>
      </c>
      <c r="C327" s="181" t="s">
        <v>428</v>
      </c>
      <c r="D327" s="147" t="s">
        <v>420</v>
      </c>
      <c r="E327" s="155">
        <v>488</v>
      </c>
      <c r="F327" s="159">
        <f>H327+J327</f>
        <v>0</v>
      </c>
      <c r="G327" s="160">
        <f>ROUND(E327*F327,2)</f>
        <v>0</v>
      </c>
      <c r="H327" s="160"/>
      <c r="I327" s="160">
        <f>ROUND(E327*H327,2)</f>
        <v>0</v>
      </c>
      <c r="J327" s="160"/>
      <c r="K327" s="160">
        <f>ROUND(E327*J327,2)</f>
        <v>0</v>
      </c>
      <c r="L327" s="160">
        <v>21</v>
      </c>
      <c r="M327" s="160">
        <f>G327*(1+L327/100)</f>
        <v>0</v>
      </c>
      <c r="N327" s="148">
        <v>0</v>
      </c>
      <c r="O327" s="148">
        <f>ROUND(E327*N327,5)</f>
        <v>0</v>
      </c>
      <c r="P327" s="148">
        <v>0</v>
      </c>
      <c r="Q327" s="148">
        <f>ROUND(E327*P327,5)</f>
        <v>0</v>
      </c>
      <c r="R327" s="148"/>
      <c r="S327" s="148"/>
      <c r="T327" s="149">
        <v>0</v>
      </c>
      <c r="U327" s="148">
        <f>ROUND(E327*T327,2)</f>
        <v>0</v>
      </c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 t="s">
        <v>135</v>
      </c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</row>
    <row r="328" spans="1:60" ht="20" outlineLevel="1" x14ac:dyDescent="0.25">
      <c r="A328" s="141"/>
      <c r="B328" s="141"/>
      <c r="C328" s="182" t="s">
        <v>421</v>
      </c>
      <c r="D328" s="150"/>
      <c r="E328" s="156"/>
      <c r="F328" s="160"/>
      <c r="G328" s="160"/>
      <c r="H328" s="160"/>
      <c r="I328" s="160"/>
      <c r="J328" s="160"/>
      <c r="K328" s="160"/>
      <c r="L328" s="160"/>
      <c r="M328" s="160"/>
      <c r="N328" s="148"/>
      <c r="O328" s="148"/>
      <c r="P328" s="148"/>
      <c r="Q328" s="148"/>
      <c r="R328" s="148"/>
      <c r="S328" s="148"/>
      <c r="T328" s="149"/>
      <c r="U328" s="148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 t="s">
        <v>137</v>
      </c>
      <c r="AF328" s="140">
        <v>0</v>
      </c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</row>
    <row r="329" spans="1:60" outlineLevel="1" x14ac:dyDescent="0.25">
      <c r="A329" s="141"/>
      <c r="B329" s="141"/>
      <c r="C329" s="182" t="s">
        <v>422</v>
      </c>
      <c r="D329" s="150"/>
      <c r="E329" s="156"/>
      <c r="F329" s="160"/>
      <c r="G329" s="160"/>
      <c r="H329" s="160"/>
      <c r="I329" s="160"/>
      <c r="J329" s="160"/>
      <c r="K329" s="160"/>
      <c r="L329" s="160"/>
      <c r="M329" s="160"/>
      <c r="N329" s="148"/>
      <c r="O329" s="148"/>
      <c r="P329" s="148"/>
      <c r="Q329" s="148"/>
      <c r="R329" s="148"/>
      <c r="S329" s="148"/>
      <c r="T329" s="149"/>
      <c r="U329" s="148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 t="s">
        <v>137</v>
      </c>
      <c r="AF329" s="140">
        <v>0</v>
      </c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</row>
    <row r="330" spans="1:60" outlineLevel="1" x14ac:dyDescent="0.25">
      <c r="A330" s="141"/>
      <c r="B330" s="141"/>
      <c r="C330" s="182" t="s">
        <v>429</v>
      </c>
      <c r="D330" s="150"/>
      <c r="E330" s="156">
        <v>488</v>
      </c>
      <c r="F330" s="160"/>
      <c r="G330" s="160"/>
      <c r="H330" s="160"/>
      <c r="I330" s="160"/>
      <c r="J330" s="160"/>
      <c r="K330" s="160"/>
      <c r="L330" s="160"/>
      <c r="M330" s="160"/>
      <c r="N330" s="148"/>
      <c r="O330" s="148"/>
      <c r="P330" s="148"/>
      <c r="Q330" s="148"/>
      <c r="R330" s="148"/>
      <c r="S330" s="148"/>
      <c r="T330" s="149"/>
      <c r="U330" s="148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 t="s">
        <v>137</v>
      </c>
      <c r="AF330" s="140">
        <v>0</v>
      </c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</row>
    <row r="331" spans="1:60" ht="20" outlineLevel="1" x14ac:dyDescent="0.25">
      <c r="A331" s="141">
        <v>59</v>
      </c>
      <c r="B331" s="141" t="s">
        <v>430</v>
      </c>
      <c r="C331" s="181" t="s">
        <v>431</v>
      </c>
      <c r="D331" s="147" t="s">
        <v>420</v>
      </c>
      <c r="E331" s="155">
        <v>480.7</v>
      </c>
      <c r="F331" s="159">
        <f>H331+J331</f>
        <v>0</v>
      </c>
      <c r="G331" s="160">
        <f>ROUND(E331*F331,2)</f>
        <v>0</v>
      </c>
      <c r="H331" s="160"/>
      <c r="I331" s="160">
        <f>ROUND(E331*H331,2)</f>
        <v>0</v>
      </c>
      <c r="J331" s="160"/>
      <c r="K331" s="160">
        <f>ROUND(E331*J331,2)</f>
        <v>0</v>
      </c>
      <c r="L331" s="160">
        <v>21</v>
      </c>
      <c r="M331" s="160">
        <f>G331*(1+L331/100)</f>
        <v>0</v>
      </c>
      <c r="N331" s="148">
        <v>0</v>
      </c>
      <c r="O331" s="148">
        <f>ROUND(E331*N331,5)</f>
        <v>0</v>
      </c>
      <c r="P331" s="148">
        <v>0</v>
      </c>
      <c r="Q331" s="148">
        <f>ROUND(E331*P331,5)</f>
        <v>0</v>
      </c>
      <c r="R331" s="148"/>
      <c r="S331" s="148"/>
      <c r="T331" s="149">
        <v>0</v>
      </c>
      <c r="U331" s="148">
        <f>ROUND(E331*T331,2)</f>
        <v>0</v>
      </c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 t="s">
        <v>135</v>
      </c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</row>
    <row r="332" spans="1:60" ht="20" outlineLevel="1" x14ac:dyDescent="0.25">
      <c r="A332" s="141"/>
      <c r="B332" s="141"/>
      <c r="C332" s="182" t="s">
        <v>421</v>
      </c>
      <c r="D332" s="150"/>
      <c r="E332" s="156"/>
      <c r="F332" s="160"/>
      <c r="G332" s="160"/>
      <c r="H332" s="160"/>
      <c r="I332" s="160"/>
      <c r="J332" s="160"/>
      <c r="K332" s="160"/>
      <c r="L332" s="160"/>
      <c r="M332" s="160"/>
      <c r="N332" s="148"/>
      <c r="O332" s="148"/>
      <c r="P332" s="148"/>
      <c r="Q332" s="148"/>
      <c r="R332" s="148"/>
      <c r="S332" s="148"/>
      <c r="T332" s="149"/>
      <c r="U332" s="148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 t="s">
        <v>137</v>
      </c>
      <c r="AF332" s="140">
        <v>0</v>
      </c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</row>
    <row r="333" spans="1:60" outlineLevel="1" x14ac:dyDescent="0.25">
      <c r="A333" s="141"/>
      <c r="B333" s="141"/>
      <c r="C333" s="182" t="s">
        <v>422</v>
      </c>
      <c r="D333" s="150"/>
      <c r="E333" s="156"/>
      <c r="F333" s="160"/>
      <c r="G333" s="160"/>
      <c r="H333" s="160"/>
      <c r="I333" s="160"/>
      <c r="J333" s="160"/>
      <c r="K333" s="160"/>
      <c r="L333" s="160"/>
      <c r="M333" s="160"/>
      <c r="N333" s="148"/>
      <c r="O333" s="148"/>
      <c r="P333" s="148"/>
      <c r="Q333" s="148"/>
      <c r="R333" s="148"/>
      <c r="S333" s="148"/>
      <c r="T333" s="149"/>
      <c r="U333" s="148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 t="s">
        <v>137</v>
      </c>
      <c r="AF333" s="140">
        <v>0</v>
      </c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</row>
    <row r="334" spans="1:60" outlineLevel="1" x14ac:dyDescent="0.25">
      <c r="A334" s="141"/>
      <c r="B334" s="141"/>
      <c r="C334" s="182" t="s">
        <v>432</v>
      </c>
      <c r="D334" s="150"/>
      <c r="E334" s="156">
        <v>480.7</v>
      </c>
      <c r="F334" s="160"/>
      <c r="G334" s="160"/>
      <c r="H334" s="160"/>
      <c r="I334" s="160"/>
      <c r="J334" s="160"/>
      <c r="K334" s="160"/>
      <c r="L334" s="160"/>
      <c r="M334" s="160"/>
      <c r="N334" s="148"/>
      <c r="O334" s="148"/>
      <c r="P334" s="148"/>
      <c r="Q334" s="148"/>
      <c r="R334" s="148"/>
      <c r="S334" s="148"/>
      <c r="T334" s="149"/>
      <c r="U334" s="148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 t="s">
        <v>137</v>
      </c>
      <c r="AF334" s="140">
        <v>0</v>
      </c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</row>
    <row r="335" spans="1:60" x14ac:dyDescent="0.25">
      <c r="A335" s="142" t="s">
        <v>132</v>
      </c>
      <c r="B335" s="142" t="s">
        <v>89</v>
      </c>
      <c r="C335" s="183" t="s">
        <v>90</v>
      </c>
      <c r="D335" s="151"/>
      <c r="E335" s="157"/>
      <c r="F335" s="161"/>
      <c r="G335" s="161">
        <f>SUMIF(AE336:AE349,"&lt;&gt;NOR",G336:G349)</f>
        <v>0</v>
      </c>
      <c r="H335" s="161"/>
      <c r="I335" s="161">
        <f>SUM(I336:I349)</f>
        <v>0</v>
      </c>
      <c r="J335" s="161"/>
      <c r="K335" s="161">
        <f>SUM(K336:K349)</f>
        <v>0</v>
      </c>
      <c r="L335" s="161"/>
      <c r="M335" s="161">
        <f>SUM(M336:M349)</f>
        <v>0</v>
      </c>
      <c r="N335" s="152"/>
      <c r="O335" s="152">
        <f>SUM(O336:O349)</f>
        <v>0</v>
      </c>
      <c r="P335" s="152"/>
      <c r="Q335" s="152">
        <f>SUM(Q336:Q349)</f>
        <v>0</v>
      </c>
      <c r="R335" s="152"/>
      <c r="S335" s="152"/>
      <c r="T335" s="153"/>
      <c r="U335" s="152">
        <f>SUM(U336:U349)</f>
        <v>0</v>
      </c>
      <c r="AE335" t="s">
        <v>133</v>
      </c>
    </row>
    <row r="336" spans="1:60" ht="20" outlineLevel="1" x14ac:dyDescent="0.25">
      <c r="A336" s="141">
        <v>60</v>
      </c>
      <c r="B336" s="141" t="s">
        <v>433</v>
      </c>
      <c r="C336" s="181" t="s">
        <v>434</v>
      </c>
      <c r="D336" s="147" t="s">
        <v>349</v>
      </c>
      <c r="E336" s="155">
        <v>1</v>
      </c>
      <c r="F336" s="159">
        <f t="shared" ref="F336:F341" si="0">H336+J336</f>
        <v>0</v>
      </c>
      <c r="G336" s="160">
        <f t="shared" ref="G336:G341" si="1">ROUND(E336*F336,2)</f>
        <v>0</v>
      </c>
      <c r="H336" s="160"/>
      <c r="I336" s="160">
        <f t="shared" ref="I336:I341" si="2">ROUND(E336*H336,2)</f>
        <v>0</v>
      </c>
      <c r="J336" s="160"/>
      <c r="K336" s="160">
        <f t="shared" ref="K336:K341" si="3">ROUND(E336*J336,2)</f>
        <v>0</v>
      </c>
      <c r="L336" s="160">
        <v>21</v>
      </c>
      <c r="M336" s="160">
        <f t="shared" ref="M336:M341" si="4">G336*(1+L336/100)</f>
        <v>0</v>
      </c>
      <c r="N336" s="148">
        <v>0</v>
      </c>
      <c r="O336" s="148">
        <f t="shared" ref="O336:O341" si="5">ROUND(E336*N336,5)</f>
        <v>0</v>
      </c>
      <c r="P336" s="148">
        <v>0</v>
      </c>
      <c r="Q336" s="148">
        <f t="shared" ref="Q336:Q341" si="6">ROUND(E336*P336,5)</f>
        <v>0</v>
      </c>
      <c r="R336" s="148"/>
      <c r="S336" s="148"/>
      <c r="T336" s="149">
        <v>0</v>
      </c>
      <c r="U336" s="148">
        <f t="shared" ref="U336:U341" si="7">ROUND(E336*T336,2)</f>
        <v>0</v>
      </c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 t="s">
        <v>135</v>
      </c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</row>
    <row r="337" spans="1:60" ht="20" outlineLevel="1" x14ac:dyDescent="0.25">
      <c r="A337" s="141">
        <v>61</v>
      </c>
      <c r="B337" s="141" t="s">
        <v>435</v>
      </c>
      <c r="C337" s="181" t="s">
        <v>436</v>
      </c>
      <c r="D337" s="147" t="s">
        <v>349</v>
      </c>
      <c r="E337" s="155">
        <v>1</v>
      </c>
      <c r="F337" s="159">
        <f t="shared" si="0"/>
        <v>0</v>
      </c>
      <c r="G337" s="160">
        <f t="shared" si="1"/>
        <v>0</v>
      </c>
      <c r="H337" s="160"/>
      <c r="I337" s="160">
        <f t="shared" si="2"/>
        <v>0</v>
      </c>
      <c r="J337" s="160"/>
      <c r="K337" s="160">
        <f t="shared" si="3"/>
        <v>0</v>
      </c>
      <c r="L337" s="160">
        <v>21</v>
      </c>
      <c r="M337" s="160">
        <f t="shared" si="4"/>
        <v>0</v>
      </c>
      <c r="N337" s="148">
        <v>0</v>
      </c>
      <c r="O337" s="148">
        <f t="shared" si="5"/>
        <v>0</v>
      </c>
      <c r="P337" s="148">
        <v>0</v>
      </c>
      <c r="Q337" s="148">
        <f t="shared" si="6"/>
        <v>0</v>
      </c>
      <c r="R337" s="148"/>
      <c r="S337" s="148"/>
      <c r="T337" s="149">
        <v>0</v>
      </c>
      <c r="U337" s="148">
        <f t="shared" si="7"/>
        <v>0</v>
      </c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 t="s">
        <v>135</v>
      </c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</row>
    <row r="338" spans="1:60" ht="20" outlineLevel="1" x14ac:dyDescent="0.25">
      <c r="A338" s="141">
        <v>62</v>
      </c>
      <c r="B338" s="141" t="s">
        <v>437</v>
      </c>
      <c r="C338" s="181" t="s">
        <v>438</v>
      </c>
      <c r="D338" s="147" t="s">
        <v>349</v>
      </c>
      <c r="E338" s="155">
        <v>3</v>
      </c>
      <c r="F338" s="159">
        <f t="shared" si="0"/>
        <v>0</v>
      </c>
      <c r="G338" s="160">
        <f t="shared" si="1"/>
        <v>0</v>
      </c>
      <c r="H338" s="160"/>
      <c r="I338" s="160">
        <f t="shared" si="2"/>
        <v>0</v>
      </c>
      <c r="J338" s="160"/>
      <c r="K338" s="160">
        <f t="shared" si="3"/>
        <v>0</v>
      </c>
      <c r="L338" s="160">
        <v>21</v>
      </c>
      <c r="M338" s="160">
        <f t="shared" si="4"/>
        <v>0</v>
      </c>
      <c r="N338" s="148">
        <v>0</v>
      </c>
      <c r="O338" s="148">
        <f t="shared" si="5"/>
        <v>0</v>
      </c>
      <c r="P338" s="148">
        <v>0</v>
      </c>
      <c r="Q338" s="148">
        <f t="shared" si="6"/>
        <v>0</v>
      </c>
      <c r="R338" s="148"/>
      <c r="S338" s="148"/>
      <c r="T338" s="149">
        <v>0</v>
      </c>
      <c r="U338" s="148">
        <f t="shared" si="7"/>
        <v>0</v>
      </c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 t="s">
        <v>135</v>
      </c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</row>
    <row r="339" spans="1:60" ht="20" outlineLevel="1" x14ac:dyDescent="0.25">
      <c r="A339" s="141">
        <v>63</v>
      </c>
      <c r="B339" s="141" t="s">
        <v>439</v>
      </c>
      <c r="C339" s="181" t="s">
        <v>438</v>
      </c>
      <c r="D339" s="147" t="s">
        <v>349</v>
      </c>
      <c r="E339" s="155">
        <v>3</v>
      </c>
      <c r="F339" s="159">
        <f t="shared" si="0"/>
        <v>0</v>
      </c>
      <c r="G339" s="160">
        <f t="shared" si="1"/>
        <v>0</v>
      </c>
      <c r="H339" s="160"/>
      <c r="I339" s="160">
        <f t="shared" si="2"/>
        <v>0</v>
      </c>
      <c r="J339" s="160"/>
      <c r="K339" s="160">
        <f t="shared" si="3"/>
        <v>0</v>
      </c>
      <c r="L339" s="160">
        <v>21</v>
      </c>
      <c r="M339" s="160">
        <f t="shared" si="4"/>
        <v>0</v>
      </c>
      <c r="N339" s="148">
        <v>0</v>
      </c>
      <c r="O339" s="148">
        <f t="shared" si="5"/>
        <v>0</v>
      </c>
      <c r="P339" s="148">
        <v>0</v>
      </c>
      <c r="Q339" s="148">
        <f t="shared" si="6"/>
        <v>0</v>
      </c>
      <c r="R339" s="148"/>
      <c r="S339" s="148"/>
      <c r="T339" s="149">
        <v>0</v>
      </c>
      <c r="U339" s="148">
        <f t="shared" si="7"/>
        <v>0</v>
      </c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 t="s">
        <v>135</v>
      </c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</row>
    <row r="340" spans="1:60" ht="20" outlineLevel="1" x14ac:dyDescent="0.25">
      <c r="A340" s="141">
        <v>64</v>
      </c>
      <c r="B340" s="141" t="s">
        <v>440</v>
      </c>
      <c r="C340" s="181" t="s">
        <v>436</v>
      </c>
      <c r="D340" s="147" t="s">
        <v>349</v>
      </c>
      <c r="E340" s="155">
        <v>1</v>
      </c>
      <c r="F340" s="159">
        <f t="shared" si="0"/>
        <v>0</v>
      </c>
      <c r="G340" s="160">
        <f t="shared" si="1"/>
        <v>0</v>
      </c>
      <c r="H340" s="160"/>
      <c r="I340" s="160">
        <f t="shared" si="2"/>
        <v>0</v>
      </c>
      <c r="J340" s="160"/>
      <c r="K340" s="160">
        <f t="shared" si="3"/>
        <v>0</v>
      </c>
      <c r="L340" s="160">
        <v>21</v>
      </c>
      <c r="M340" s="160">
        <f t="shared" si="4"/>
        <v>0</v>
      </c>
      <c r="N340" s="148">
        <v>0</v>
      </c>
      <c r="O340" s="148">
        <f t="shared" si="5"/>
        <v>0</v>
      </c>
      <c r="P340" s="148">
        <v>0</v>
      </c>
      <c r="Q340" s="148">
        <f t="shared" si="6"/>
        <v>0</v>
      </c>
      <c r="R340" s="148"/>
      <c r="S340" s="148"/>
      <c r="T340" s="149">
        <v>0</v>
      </c>
      <c r="U340" s="148">
        <f t="shared" si="7"/>
        <v>0</v>
      </c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 t="s">
        <v>135</v>
      </c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</row>
    <row r="341" spans="1:60" ht="20" outlineLevel="1" x14ac:dyDescent="0.25">
      <c r="A341" s="141">
        <v>65</v>
      </c>
      <c r="B341" s="141" t="s">
        <v>441</v>
      </c>
      <c r="C341" s="181" t="s">
        <v>442</v>
      </c>
      <c r="D341" s="147" t="s">
        <v>349</v>
      </c>
      <c r="E341" s="155">
        <v>0</v>
      </c>
      <c r="F341" s="159">
        <f t="shared" si="0"/>
        <v>0</v>
      </c>
      <c r="G341" s="160">
        <f t="shared" si="1"/>
        <v>0</v>
      </c>
      <c r="H341" s="160"/>
      <c r="I341" s="160">
        <f t="shared" si="2"/>
        <v>0</v>
      </c>
      <c r="J341" s="160"/>
      <c r="K341" s="160">
        <f t="shared" si="3"/>
        <v>0</v>
      </c>
      <c r="L341" s="160">
        <v>21</v>
      </c>
      <c r="M341" s="160">
        <f t="shared" si="4"/>
        <v>0</v>
      </c>
      <c r="N341" s="148">
        <v>0</v>
      </c>
      <c r="O341" s="148">
        <f t="shared" si="5"/>
        <v>0</v>
      </c>
      <c r="P341" s="148">
        <v>0</v>
      </c>
      <c r="Q341" s="148">
        <f t="shared" si="6"/>
        <v>0</v>
      </c>
      <c r="R341" s="148"/>
      <c r="S341" s="148"/>
      <c r="T341" s="149">
        <v>0</v>
      </c>
      <c r="U341" s="148">
        <f t="shared" si="7"/>
        <v>0</v>
      </c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 t="s">
        <v>135</v>
      </c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</row>
    <row r="342" spans="1:60" outlineLevel="1" x14ac:dyDescent="0.25">
      <c r="A342" s="141"/>
      <c r="B342" s="141"/>
      <c r="C342" s="182" t="s">
        <v>443</v>
      </c>
      <c r="D342" s="150"/>
      <c r="E342" s="156"/>
      <c r="F342" s="160"/>
      <c r="G342" s="160"/>
      <c r="H342" s="160"/>
      <c r="I342" s="160"/>
      <c r="J342" s="160"/>
      <c r="K342" s="160"/>
      <c r="L342" s="160"/>
      <c r="M342" s="160"/>
      <c r="N342" s="148"/>
      <c r="O342" s="148"/>
      <c r="P342" s="148"/>
      <c r="Q342" s="148"/>
      <c r="R342" s="148"/>
      <c r="S342" s="148"/>
      <c r="T342" s="149"/>
      <c r="U342" s="148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 t="s">
        <v>137</v>
      </c>
      <c r="AF342" s="140">
        <v>0</v>
      </c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</row>
    <row r="343" spans="1:60" ht="20" outlineLevel="1" x14ac:dyDescent="0.25">
      <c r="A343" s="141">
        <v>66</v>
      </c>
      <c r="B343" s="141" t="s">
        <v>444</v>
      </c>
      <c r="C343" s="181" t="s">
        <v>442</v>
      </c>
      <c r="D343" s="147" t="s">
        <v>349</v>
      </c>
      <c r="E343" s="155">
        <v>0</v>
      </c>
      <c r="F343" s="159">
        <f>H343+J343</f>
        <v>0</v>
      </c>
      <c r="G343" s="160">
        <f>ROUND(E343*F343,2)</f>
        <v>0</v>
      </c>
      <c r="H343" s="160"/>
      <c r="I343" s="160">
        <f>ROUND(E343*H343,2)</f>
        <v>0</v>
      </c>
      <c r="J343" s="160"/>
      <c r="K343" s="160">
        <f>ROUND(E343*J343,2)</f>
        <v>0</v>
      </c>
      <c r="L343" s="160">
        <v>21</v>
      </c>
      <c r="M343" s="160">
        <f>G343*(1+L343/100)</f>
        <v>0</v>
      </c>
      <c r="N343" s="148">
        <v>0</v>
      </c>
      <c r="O343" s="148">
        <f>ROUND(E343*N343,5)</f>
        <v>0</v>
      </c>
      <c r="P343" s="148">
        <v>0</v>
      </c>
      <c r="Q343" s="148">
        <f>ROUND(E343*P343,5)</f>
        <v>0</v>
      </c>
      <c r="R343" s="148"/>
      <c r="S343" s="148"/>
      <c r="T343" s="149">
        <v>0</v>
      </c>
      <c r="U343" s="148">
        <f>ROUND(E343*T343,2)</f>
        <v>0</v>
      </c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 t="s">
        <v>135</v>
      </c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</row>
    <row r="344" spans="1:60" outlineLevel="1" x14ac:dyDescent="0.25">
      <c r="A344" s="141"/>
      <c r="B344" s="141"/>
      <c r="C344" s="182" t="s">
        <v>443</v>
      </c>
      <c r="D344" s="150"/>
      <c r="E344" s="156"/>
      <c r="F344" s="160"/>
      <c r="G344" s="160"/>
      <c r="H344" s="160"/>
      <c r="I344" s="160"/>
      <c r="J344" s="160"/>
      <c r="K344" s="160"/>
      <c r="L344" s="160"/>
      <c r="M344" s="160"/>
      <c r="N344" s="148"/>
      <c r="O344" s="148"/>
      <c r="P344" s="148"/>
      <c r="Q344" s="148"/>
      <c r="R344" s="148"/>
      <c r="S344" s="148"/>
      <c r="T344" s="149"/>
      <c r="U344" s="148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 t="s">
        <v>137</v>
      </c>
      <c r="AF344" s="140">
        <v>0</v>
      </c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</row>
    <row r="345" spans="1:60" ht="20" outlineLevel="1" x14ac:dyDescent="0.25">
      <c r="A345" s="141">
        <v>67</v>
      </c>
      <c r="B345" s="141" t="s">
        <v>445</v>
      </c>
      <c r="C345" s="181" t="s">
        <v>436</v>
      </c>
      <c r="D345" s="147" t="s">
        <v>349</v>
      </c>
      <c r="E345" s="155">
        <v>1</v>
      </c>
      <c r="F345" s="159">
        <f>H345+J345</f>
        <v>0</v>
      </c>
      <c r="G345" s="160">
        <f>ROUND(E345*F345,2)</f>
        <v>0</v>
      </c>
      <c r="H345" s="160"/>
      <c r="I345" s="160">
        <f>ROUND(E345*H345,2)</f>
        <v>0</v>
      </c>
      <c r="J345" s="160"/>
      <c r="K345" s="160">
        <f>ROUND(E345*J345,2)</f>
        <v>0</v>
      </c>
      <c r="L345" s="160">
        <v>21</v>
      </c>
      <c r="M345" s="160">
        <f>G345*(1+L345/100)</f>
        <v>0</v>
      </c>
      <c r="N345" s="148">
        <v>0</v>
      </c>
      <c r="O345" s="148">
        <f>ROUND(E345*N345,5)</f>
        <v>0</v>
      </c>
      <c r="P345" s="148">
        <v>0</v>
      </c>
      <c r="Q345" s="148">
        <f>ROUND(E345*P345,5)</f>
        <v>0</v>
      </c>
      <c r="R345" s="148"/>
      <c r="S345" s="148"/>
      <c r="T345" s="149">
        <v>0</v>
      </c>
      <c r="U345" s="148">
        <f>ROUND(E345*T345,2)</f>
        <v>0</v>
      </c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 t="s">
        <v>135</v>
      </c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</row>
    <row r="346" spans="1:60" ht="20" outlineLevel="1" x14ac:dyDescent="0.25">
      <c r="A346" s="141">
        <v>68</v>
      </c>
      <c r="B346" s="141" t="s">
        <v>446</v>
      </c>
      <c r="C346" s="181" t="s">
        <v>447</v>
      </c>
      <c r="D346" s="147" t="s">
        <v>349</v>
      </c>
      <c r="E346" s="155">
        <v>1</v>
      </c>
      <c r="F346" s="159">
        <f>H346+J346</f>
        <v>0</v>
      </c>
      <c r="G346" s="160">
        <f>ROUND(E346*F346,2)</f>
        <v>0</v>
      </c>
      <c r="H346" s="160"/>
      <c r="I346" s="160">
        <f>ROUND(E346*H346,2)</f>
        <v>0</v>
      </c>
      <c r="J346" s="160"/>
      <c r="K346" s="160">
        <f>ROUND(E346*J346,2)</f>
        <v>0</v>
      </c>
      <c r="L346" s="160">
        <v>21</v>
      </c>
      <c r="M346" s="160">
        <f>G346*(1+L346/100)</f>
        <v>0</v>
      </c>
      <c r="N346" s="148">
        <v>0</v>
      </c>
      <c r="O346" s="148">
        <f>ROUND(E346*N346,5)</f>
        <v>0</v>
      </c>
      <c r="P346" s="148">
        <v>0</v>
      </c>
      <c r="Q346" s="148">
        <f>ROUND(E346*P346,5)</f>
        <v>0</v>
      </c>
      <c r="R346" s="148"/>
      <c r="S346" s="148"/>
      <c r="T346" s="149">
        <v>0</v>
      </c>
      <c r="U346" s="148">
        <f>ROUND(E346*T346,2)</f>
        <v>0</v>
      </c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 t="s">
        <v>135</v>
      </c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</row>
    <row r="347" spans="1:60" ht="20" outlineLevel="1" x14ac:dyDescent="0.25">
      <c r="A347" s="141">
        <v>69</v>
      </c>
      <c r="B347" s="141" t="s">
        <v>448</v>
      </c>
      <c r="C347" s="181" t="s">
        <v>449</v>
      </c>
      <c r="D347" s="147" t="s">
        <v>349</v>
      </c>
      <c r="E347" s="155">
        <v>1</v>
      </c>
      <c r="F347" s="159">
        <f>H347+J347</f>
        <v>0</v>
      </c>
      <c r="G347" s="160">
        <f>ROUND(E347*F347,2)</f>
        <v>0</v>
      </c>
      <c r="H347" s="160"/>
      <c r="I347" s="160">
        <f>ROUND(E347*H347,2)</f>
        <v>0</v>
      </c>
      <c r="J347" s="160"/>
      <c r="K347" s="160">
        <f>ROUND(E347*J347,2)</f>
        <v>0</v>
      </c>
      <c r="L347" s="160">
        <v>21</v>
      </c>
      <c r="M347" s="160">
        <f>G347*(1+L347/100)</f>
        <v>0</v>
      </c>
      <c r="N347" s="148">
        <v>0</v>
      </c>
      <c r="O347" s="148">
        <f>ROUND(E347*N347,5)</f>
        <v>0</v>
      </c>
      <c r="P347" s="148">
        <v>0</v>
      </c>
      <c r="Q347" s="148">
        <f>ROUND(E347*P347,5)</f>
        <v>0</v>
      </c>
      <c r="R347" s="148"/>
      <c r="S347" s="148"/>
      <c r="T347" s="149">
        <v>0</v>
      </c>
      <c r="U347" s="148">
        <f>ROUND(E347*T347,2)</f>
        <v>0</v>
      </c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 t="s">
        <v>135</v>
      </c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</row>
    <row r="348" spans="1:60" ht="20" outlineLevel="1" x14ac:dyDescent="0.25">
      <c r="A348" s="141">
        <v>70</v>
      </c>
      <c r="B348" s="141" t="s">
        <v>450</v>
      </c>
      <c r="C348" s="181" t="s">
        <v>451</v>
      </c>
      <c r="D348" s="147" t="s">
        <v>349</v>
      </c>
      <c r="E348" s="155">
        <v>1</v>
      </c>
      <c r="F348" s="159">
        <f>H348+J348</f>
        <v>0</v>
      </c>
      <c r="G348" s="160">
        <f>ROUND(E348*F348,2)</f>
        <v>0</v>
      </c>
      <c r="H348" s="160"/>
      <c r="I348" s="160">
        <f>ROUND(E348*H348,2)</f>
        <v>0</v>
      </c>
      <c r="J348" s="160"/>
      <c r="K348" s="160">
        <f>ROUND(E348*J348,2)</f>
        <v>0</v>
      </c>
      <c r="L348" s="160">
        <v>21</v>
      </c>
      <c r="M348" s="160">
        <f>G348*(1+L348/100)</f>
        <v>0</v>
      </c>
      <c r="N348" s="148">
        <v>0</v>
      </c>
      <c r="O348" s="148">
        <f>ROUND(E348*N348,5)</f>
        <v>0</v>
      </c>
      <c r="P348" s="148">
        <v>0</v>
      </c>
      <c r="Q348" s="148">
        <f>ROUND(E348*P348,5)</f>
        <v>0</v>
      </c>
      <c r="R348" s="148"/>
      <c r="S348" s="148"/>
      <c r="T348" s="149">
        <v>0</v>
      </c>
      <c r="U348" s="148">
        <f>ROUND(E348*T348,2)</f>
        <v>0</v>
      </c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 t="s">
        <v>135</v>
      </c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</row>
    <row r="349" spans="1:60" ht="20" outlineLevel="1" x14ac:dyDescent="0.25">
      <c r="A349" s="141">
        <v>71</v>
      </c>
      <c r="B349" s="141" t="s">
        <v>452</v>
      </c>
      <c r="C349" s="181" t="s">
        <v>453</v>
      </c>
      <c r="D349" s="147" t="s">
        <v>349</v>
      </c>
      <c r="E349" s="155">
        <v>1</v>
      </c>
      <c r="F349" s="159">
        <f>H349+J349</f>
        <v>0</v>
      </c>
      <c r="G349" s="160">
        <f>ROUND(E349*F349,2)</f>
        <v>0</v>
      </c>
      <c r="H349" s="160"/>
      <c r="I349" s="160">
        <f>ROUND(E349*H349,2)</f>
        <v>0</v>
      </c>
      <c r="J349" s="160"/>
      <c r="K349" s="160">
        <f>ROUND(E349*J349,2)</f>
        <v>0</v>
      </c>
      <c r="L349" s="160">
        <v>21</v>
      </c>
      <c r="M349" s="160">
        <f>G349*(1+L349/100)</f>
        <v>0</v>
      </c>
      <c r="N349" s="148">
        <v>0</v>
      </c>
      <c r="O349" s="148">
        <f>ROUND(E349*N349,5)</f>
        <v>0</v>
      </c>
      <c r="P349" s="148">
        <v>0</v>
      </c>
      <c r="Q349" s="148">
        <f>ROUND(E349*P349,5)</f>
        <v>0</v>
      </c>
      <c r="R349" s="148"/>
      <c r="S349" s="148"/>
      <c r="T349" s="149">
        <v>0</v>
      </c>
      <c r="U349" s="148">
        <f>ROUND(E349*T349,2)</f>
        <v>0</v>
      </c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 t="s">
        <v>135</v>
      </c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</row>
    <row r="350" spans="1:60" x14ac:dyDescent="0.25">
      <c r="A350" s="142" t="s">
        <v>132</v>
      </c>
      <c r="B350" s="142" t="s">
        <v>91</v>
      </c>
      <c r="C350" s="183" t="s">
        <v>92</v>
      </c>
      <c r="D350" s="151"/>
      <c r="E350" s="157"/>
      <c r="F350" s="161"/>
      <c r="G350" s="161">
        <f>SUMIF(AE351:AE355,"&lt;&gt;NOR",G351:G355)</f>
        <v>0</v>
      </c>
      <c r="H350" s="161"/>
      <c r="I350" s="161">
        <f>SUM(I351:I355)</f>
        <v>0</v>
      </c>
      <c r="J350" s="161"/>
      <c r="K350" s="161">
        <f>SUM(K351:K355)</f>
        <v>0</v>
      </c>
      <c r="L350" s="161"/>
      <c r="M350" s="161">
        <f>SUM(M351:M355)</f>
        <v>0</v>
      </c>
      <c r="N350" s="152"/>
      <c r="O350" s="152">
        <f>SUM(O351:O355)</f>
        <v>0</v>
      </c>
      <c r="P350" s="152"/>
      <c r="Q350" s="152">
        <f>SUM(Q351:Q355)</f>
        <v>0</v>
      </c>
      <c r="R350" s="152"/>
      <c r="S350" s="152"/>
      <c r="T350" s="153"/>
      <c r="U350" s="152">
        <f>SUM(U351:U355)</f>
        <v>0</v>
      </c>
      <c r="AE350" t="s">
        <v>133</v>
      </c>
    </row>
    <row r="351" spans="1:60" ht="20" outlineLevel="1" x14ac:dyDescent="0.25">
      <c r="A351" s="141">
        <v>72</v>
      </c>
      <c r="B351" s="141" t="s">
        <v>454</v>
      </c>
      <c r="C351" s="181" t="s">
        <v>455</v>
      </c>
      <c r="D351" s="147" t="s">
        <v>349</v>
      </c>
      <c r="E351" s="155">
        <v>27</v>
      </c>
      <c r="F351" s="159">
        <f>H351+J351</f>
        <v>0</v>
      </c>
      <c r="G351" s="160">
        <f>ROUND(E351*F351,2)</f>
        <v>0</v>
      </c>
      <c r="H351" s="160"/>
      <c r="I351" s="160">
        <f>ROUND(E351*H351,2)</f>
        <v>0</v>
      </c>
      <c r="J351" s="160"/>
      <c r="K351" s="160">
        <f>ROUND(E351*J351,2)</f>
        <v>0</v>
      </c>
      <c r="L351" s="160">
        <v>21</v>
      </c>
      <c r="M351" s="160">
        <f>G351*(1+L351/100)</f>
        <v>0</v>
      </c>
      <c r="N351" s="148">
        <v>0</v>
      </c>
      <c r="O351" s="148">
        <f>ROUND(E351*N351,5)</f>
        <v>0</v>
      </c>
      <c r="P351" s="148">
        <v>0</v>
      </c>
      <c r="Q351" s="148">
        <f>ROUND(E351*P351,5)</f>
        <v>0</v>
      </c>
      <c r="R351" s="148"/>
      <c r="S351" s="148"/>
      <c r="T351" s="149">
        <v>0</v>
      </c>
      <c r="U351" s="148">
        <f>ROUND(E351*T351,2)</f>
        <v>0</v>
      </c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 t="s">
        <v>135</v>
      </c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</row>
    <row r="352" spans="1:60" outlineLevel="1" x14ac:dyDescent="0.25">
      <c r="A352" s="141"/>
      <c r="B352" s="141"/>
      <c r="C352" s="182" t="s">
        <v>456</v>
      </c>
      <c r="D352" s="150"/>
      <c r="E352" s="156"/>
      <c r="F352" s="160"/>
      <c r="G352" s="160"/>
      <c r="H352" s="160"/>
      <c r="I352" s="160"/>
      <c r="J352" s="160"/>
      <c r="K352" s="160"/>
      <c r="L352" s="160"/>
      <c r="M352" s="160"/>
      <c r="N352" s="148"/>
      <c r="O352" s="148"/>
      <c r="P352" s="148"/>
      <c r="Q352" s="148"/>
      <c r="R352" s="148"/>
      <c r="S352" s="148"/>
      <c r="T352" s="149"/>
      <c r="U352" s="148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 t="s">
        <v>137</v>
      </c>
      <c r="AF352" s="140">
        <v>0</v>
      </c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</row>
    <row r="353" spans="1:60" ht="20" outlineLevel="1" x14ac:dyDescent="0.25">
      <c r="A353" s="141"/>
      <c r="B353" s="141"/>
      <c r="C353" s="182" t="s">
        <v>457</v>
      </c>
      <c r="D353" s="150"/>
      <c r="E353" s="156"/>
      <c r="F353" s="160"/>
      <c r="G353" s="160"/>
      <c r="H353" s="160"/>
      <c r="I353" s="160"/>
      <c r="J353" s="160"/>
      <c r="K353" s="160"/>
      <c r="L353" s="160"/>
      <c r="M353" s="160"/>
      <c r="N353" s="148"/>
      <c r="O353" s="148"/>
      <c r="P353" s="148"/>
      <c r="Q353" s="148"/>
      <c r="R353" s="148"/>
      <c r="S353" s="148"/>
      <c r="T353" s="149"/>
      <c r="U353" s="148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 t="s">
        <v>137</v>
      </c>
      <c r="AF353" s="140">
        <v>0</v>
      </c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</row>
    <row r="354" spans="1:60" outlineLevel="1" x14ac:dyDescent="0.25">
      <c r="A354" s="141"/>
      <c r="B354" s="141"/>
      <c r="C354" s="182" t="s">
        <v>458</v>
      </c>
      <c r="D354" s="150"/>
      <c r="E354" s="156">
        <v>27</v>
      </c>
      <c r="F354" s="160"/>
      <c r="G354" s="160"/>
      <c r="H354" s="160"/>
      <c r="I354" s="160"/>
      <c r="J354" s="160"/>
      <c r="K354" s="160"/>
      <c r="L354" s="160"/>
      <c r="M354" s="160"/>
      <c r="N354" s="148"/>
      <c r="O354" s="148"/>
      <c r="P354" s="148"/>
      <c r="Q354" s="148"/>
      <c r="R354" s="148"/>
      <c r="S354" s="148"/>
      <c r="T354" s="149"/>
      <c r="U354" s="148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 t="s">
        <v>137</v>
      </c>
      <c r="AF354" s="140">
        <v>0</v>
      </c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</row>
    <row r="355" spans="1:60" ht="20" outlineLevel="1" x14ac:dyDescent="0.25">
      <c r="A355" s="141">
        <v>73</v>
      </c>
      <c r="B355" s="141" t="s">
        <v>459</v>
      </c>
      <c r="C355" s="181" t="s">
        <v>460</v>
      </c>
      <c r="D355" s="147" t="s">
        <v>349</v>
      </c>
      <c r="E355" s="155">
        <v>1</v>
      </c>
      <c r="F355" s="159">
        <f>H355+J355</f>
        <v>0</v>
      </c>
      <c r="G355" s="160">
        <f>ROUND(E355*F355,2)</f>
        <v>0</v>
      </c>
      <c r="H355" s="160"/>
      <c r="I355" s="160">
        <f>ROUND(E355*H355,2)</f>
        <v>0</v>
      </c>
      <c r="J355" s="160"/>
      <c r="K355" s="160">
        <f>ROUND(E355*J355,2)</f>
        <v>0</v>
      </c>
      <c r="L355" s="160">
        <v>21</v>
      </c>
      <c r="M355" s="160">
        <f>G355*(1+L355/100)</f>
        <v>0</v>
      </c>
      <c r="N355" s="148">
        <v>0</v>
      </c>
      <c r="O355" s="148">
        <f>ROUND(E355*N355,5)</f>
        <v>0</v>
      </c>
      <c r="P355" s="148">
        <v>0</v>
      </c>
      <c r="Q355" s="148">
        <f>ROUND(E355*P355,5)</f>
        <v>0</v>
      </c>
      <c r="R355" s="148"/>
      <c r="S355" s="148"/>
      <c r="T355" s="149">
        <v>0</v>
      </c>
      <c r="U355" s="148">
        <f>ROUND(E355*T355,2)</f>
        <v>0</v>
      </c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 t="s">
        <v>135</v>
      </c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</row>
    <row r="356" spans="1:60" x14ac:dyDescent="0.25">
      <c r="A356" s="142" t="s">
        <v>132</v>
      </c>
      <c r="B356" s="142" t="s">
        <v>93</v>
      </c>
      <c r="C356" s="183" t="s">
        <v>94</v>
      </c>
      <c r="D356" s="151"/>
      <c r="E356" s="157"/>
      <c r="F356" s="161"/>
      <c r="G356" s="161">
        <f>SUMIF(AE357:AE368,"&lt;&gt;NOR",G357:G368)</f>
        <v>0</v>
      </c>
      <c r="H356" s="161"/>
      <c r="I356" s="161">
        <f>SUM(I357:I368)</f>
        <v>0</v>
      </c>
      <c r="J356" s="161"/>
      <c r="K356" s="161">
        <f>SUM(K357:K368)</f>
        <v>0</v>
      </c>
      <c r="L356" s="161"/>
      <c r="M356" s="161">
        <f>SUM(M357:M368)</f>
        <v>0</v>
      </c>
      <c r="N356" s="152"/>
      <c r="O356" s="152">
        <f>SUM(O357:O368)</f>
        <v>3.7179999999999998E-2</v>
      </c>
      <c r="P356" s="152"/>
      <c r="Q356" s="152">
        <f>SUM(Q357:Q368)</f>
        <v>0</v>
      </c>
      <c r="R356" s="152"/>
      <c r="S356" s="152"/>
      <c r="T356" s="153"/>
      <c r="U356" s="152">
        <f>SUM(U357:U368)</f>
        <v>8.7700000000000014</v>
      </c>
      <c r="AE356" t="s">
        <v>133</v>
      </c>
    </row>
    <row r="357" spans="1:60" outlineLevel="1" x14ac:dyDescent="0.25">
      <c r="A357" s="141">
        <v>74</v>
      </c>
      <c r="B357" s="141" t="s">
        <v>461</v>
      </c>
      <c r="C357" s="181" t="s">
        <v>462</v>
      </c>
      <c r="D357" s="147" t="s">
        <v>185</v>
      </c>
      <c r="E357" s="155">
        <v>7.24</v>
      </c>
      <c r="F357" s="159">
        <f>H357+J357</f>
        <v>0</v>
      </c>
      <c r="G357" s="160">
        <f>ROUND(E357*F357,2)</f>
        <v>0</v>
      </c>
      <c r="H357" s="160"/>
      <c r="I357" s="160">
        <f>ROUND(E357*H357,2)</f>
        <v>0</v>
      </c>
      <c r="J357" s="160"/>
      <c r="K357" s="160">
        <f>ROUND(E357*J357,2)</f>
        <v>0</v>
      </c>
      <c r="L357" s="160">
        <v>21</v>
      </c>
      <c r="M357" s="160">
        <f>G357*(1+L357/100)</f>
        <v>0</v>
      </c>
      <c r="N357" s="148">
        <v>2.1000000000000001E-4</v>
      </c>
      <c r="O357" s="148">
        <f>ROUND(E357*N357,5)</f>
        <v>1.5200000000000001E-3</v>
      </c>
      <c r="P357" s="148">
        <v>0</v>
      </c>
      <c r="Q357" s="148">
        <f>ROUND(E357*P357,5)</f>
        <v>0</v>
      </c>
      <c r="R357" s="148"/>
      <c r="S357" s="148"/>
      <c r="T357" s="149">
        <v>0.05</v>
      </c>
      <c r="U357" s="148">
        <f>ROUND(E357*T357,2)</f>
        <v>0.36</v>
      </c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 t="s">
        <v>135</v>
      </c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</row>
    <row r="358" spans="1:60" outlineLevel="1" x14ac:dyDescent="0.25">
      <c r="A358" s="141"/>
      <c r="B358" s="141"/>
      <c r="C358" s="182" t="s">
        <v>208</v>
      </c>
      <c r="D358" s="150"/>
      <c r="E358" s="156"/>
      <c r="F358" s="160"/>
      <c r="G358" s="160"/>
      <c r="H358" s="160"/>
      <c r="I358" s="160"/>
      <c r="J358" s="160"/>
      <c r="K358" s="160"/>
      <c r="L358" s="160"/>
      <c r="M358" s="160"/>
      <c r="N358" s="148"/>
      <c r="O358" s="148"/>
      <c r="P358" s="148"/>
      <c r="Q358" s="148"/>
      <c r="R358" s="148"/>
      <c r="S358" s="148"/>
      <c r="T358" s="149"/>
      <c r="U358" s="148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 t="s">
        <v>137</v>
      </c>
      <c r="AF358" s="140">
        <v>0</v>
      </c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</row>
    <row r="359" spans="1:60" outlineLevel="1" x14ac:dyDescent="0.25">
      <c r="A359" s="141"/>
      <c r="B359" s="141"/>
      <c r="C359" s="182" t="s">
        <v>463</v>
      </c>
      <c r="D359" s="150"/>
      <c r="E359" s="156">
        <v>7.24</v>
      </c>
      <c r="F359" s="160"/>
      <c r="G359" s="160"/>
      <c r="H359" s="160"/>
      <c r="I359" s="160"/>
      <c r="J359" s="160"/>
      <c r="K359" s="160"/>
      <c r="L359" s="160"/>
      <c r="M359" s="160"/>
      <c r="N359" s="148"/>
      <c r="O359" s="148"/>
      <c r="P359" s="148"/>
      <c r="Q359" s="148"/>
      <c r="R359" s="148"/>
      <c r="S359" s="148"/>
      <c r="T359" s="149"/>
      <c r="U359" s="148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 t="s">
        <v>137</v>
      </c>
      <c r="AF359" s="140">
        <v>0</v>
      </c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</row>
    <row r="360" spans="1:60" outlineLevel="1" x14ac:dyDescent="0.25">
      <c r="A360" s="141"/>
      <c r="B360" s="141"/>
      <c r="C360" s="184" t="s">
        <v>188</v>
      </c>
      <c r="D360" s="154"/>
      <c r="E360" s="158">
        <v>7.24</v>
      </c>
      <c r="F360" s="160"/>
      <c r="G360" s="160"/>
      <c r="H360" s="160"/>
      <c r="I360" s="160"/>
      <c r="J360" s="160"/>
      <c r="K360" s="160"/>
      <c r="L360" s="160"/>
      <c r="M360" s="160"/>
      <c r="N360" s="148"/>
      <c r="O360" s="148"/>
      <c r="P360" s="148"/>
      <c r="Q360" s="148"/>
      <c r="R360" s="148"/>
      <c r="S360" s="148"/>
      <c r="T360" s="149"/>
      <c r="U360" s="148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 t="s">
        <v>137</v>
      </c>
      <c r="AF360" s="140">
        <v>1</v>
      </c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</row>
    <row r="361" spans="1:60" ht="20" outlineLevel="1" x14ac:dyDescent="0.25">
      <c r="A361" s="141">
        <v>75</v>
      </c>
      <c r="B361" s="141" t="s">
        <v>464</v>
      </c>
      <c r="C361" s="181" t="s">
        <v>465</v>
      </c>
      <c r="D361" s="147" t="s">
        <v>185</v>
      </c>
      <c r="E361" s="155">
        <v>7.24</v>
      </c>
      <c r="F361" s="159">
        <f>H361+J361</f>
        <v>0</v>
      </c>
      <c r="G361" s="160">
        <f>ROUND(E361*F361,2)</f>
        <v>0</v>
      </c>
      <c r="H361" s="160"/>
      <c r="I361" s="160">
        <f>ROUND(E361*H361,2)</f>
        <v>0</v>
      </c>
      <c r="J361" s="160"/>
      <c r="K361" s="160">
        <f>ROUND(E361*J361,2)</f>
        <v>0</v>
      </c>
      <c r="L361" s="160">
        <v>21</v>
      </c>
      <c r="M361" s="160">
        <f>G361*(1+L361/100)</f>
        <v>0</v>
      </c>
      <c r="N361" s="148">
        <v>4.7600000000000003E-3</v>
      </c>
      <c r="O361" s="148">
        <f>ROUND(E361*N361,5)</f>
        <v>3.4459999999999998E-2</v>
      </c>
      <c r="P361" s="148">
        <v>0</v>
      </c>
      <c r="Q361" s="148">
        <f>ROUND(E361*P361,5)</f>
        <v>0</v>
      </c>
      <c r="R361" s="148"/>
      <c r="S361" s="148"/>
      <c r="T361" s="149">
        <v>1.04</v>
      </c>
      <c r="U361" s="148">
        <f>ROUND(E361*T361,2)</f>
        <v>7.53</v>
      </c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 t="s">
        <v>135</v>
      </c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</row>
    <row r="362" spans="1:60" ht="20" outlineLevel="1" x14ac:dyDescent="0.25">
      <c r="A362" s="141">
        <v>76</v>
      </c>
      <c r="B362" s="141" t="s">
        <v>466</v>
      </c>
      <c r="C362" s="181" t="s">
        <v>467</v>
      </c>
      <c r="D362" s="147" t="s">
        <v>331</v>
      </c>
      <c r="E362" s="155">
        <v>3.74</v>
      </c>
      <c r="F362" s="159">
        <f>H362+J362</f>
        <v>0</v>
      </c>
      <c r="G362" s="160">
        <f>ROUND(E362*F362,2)</f>
        <v>0</v>
      </c>
      <c r="H362" s="160"/>
      <c r="I362" s="160">
        <f>ROUND(E362*H362,2)</f>
        <v>0</v>
      </c>
      <c r="J362" s="160"/>
      <c r="K362" s="160">
        <f>ROUND(E362*J362,2)</f>
        <v>0</v>
      </c>
      <c r="L362" s="160">
        <v>21</v>
      </c>
      <c r="M362" s="160">
        <f>G362*(1+L362/100)</f>
        <v>0</v>
      </c>
      <c r="N362" s="148">
        <v>3.2000000000000003E-4</v>
      </c>
      <c r="O362" s="148">
        <f>ROUND(E362*N362,5)</f>
        <v>1.1999999999999999E-3</v>
      </c>
      <c r="P362" s="148">
        <v>0</v>
      </c>
      <c r="Q362" s="148">
        <f>ROUND(E362*P362,5)</f>
        <v>0</v>
      </c>
      <c r="R362" s="148"/>
      <c r="S362" s="148"/>
      <c r="T362" s="149">
        <v>0.23599999999999999</v>
      </c>
      <c r="U362" s="148">
        <f>ROUND(E362*T362,2)</f>
        <v>0.88</v>
      </c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 t="s">
        <v>135</v>
      </c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</row>
    <row r="363" spans="1:60" outlineLevel="1" x14ac:dyDescent="0.25">
      <c r="A363" s="141"/>
      <c r="B363" s="141"/>
      <c r="C363" s="182" t="s">
        <v>208</v>
      </c>
      <c r="D363" s="150"/>
      <c r="E363" s="156"/>
      <c r="F363" s="160"/>
      <c r="G363" s="160"/>
      <c r="H363" s="160"/>
      <c r="I363" s="160"/>
      <c r="J363" s="160"/>
      <c r="K363" s="160"/>
      <c r="L363" s="160"/>
      <c r="M363" s="160"/>
      <c r="N363" s="148"/>
      <c r="O363" s="148"/>
      <c r="P363" s="148"/>
      <c r="Q363" s="148"/>
      <c r="R363" s="148"/>
      <c r="S363" s="148"/>
      <c r="T363" s="149"/>
      <c r="U363" s="148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 t="s">
        <v>137</v>
      </c>
      <c r="AF363" s="140">
        <v>0</v>
      </c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</row>
    <row r="364" spans="1:60" outlineLevel="1" x14ac:dyDescent="0.25">
      <c r="A364" s="141"/>
      <c r="B364" s="141"/>
      <c r="C364" s="182" t="s">
        <v>468</v>
      </c>
      <c r="D364" s="150"/>
      <c r="E364" s="156">
        <v>3.74</v>
      </c>
      <c r="F364" s="160"/>
      <c r="G364" s="160"/>
      <c r="H364" s="160"/>
      <c r="I364" s="160"/>
      <c r="J364" s="160"/>
      <c r="K364" s="160"/>
      <c r="L364" s="160"/>
      <c r="M364" s="160"/>
      <c r="N364" s="148"/>
      <c r="O364" s="148"/>
      <c r="P364" s="148"/>
      <c r="Q364" s="148"/>
      <c r="R364" s="148"/>
      <c r="S364" s="148"/>
      <c r="T364" s="149"/>
      <c r="U364" s="148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 t="s">
        <v>137</v>
      </c>
      <c r="AF364" s="140">
        <v>0</v>
      </c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</row>
    <row r="365" spans="1:60" outlineLevel="1" x14ac:dyDescent="0.25">
      <c r="A365" s="141">
        <v>77</v>
      </c>
      <c r="B365" s="141" t="s">
        <v>469</v>
      </c>
      <c r="C365" s="181" t="s">
        <v>470</v>
      </c>
      <c r="D365" s="147" t="s">
        <v>185</v>
      </c>
      <c r="E365" s="155">
        <v>8.91</v>
      </c>
      <c r="F365" s="159">
        <f>H365+J365</f>
        <v>0</v>
      </c>
      <c r="G365" s="160">
        <f>ROUND(E365*F365,2)</f>
        <v>0</v>
      </c>
      <c r="H365" s="160"/>
      <c r="I365" s="160">
        <f>ROUND(E365*H365,2)</f>
        <v>0</v>
      </c>
      <c r="J365" s="160"/>
      <c r="K365" s="160">
        <f>ROUND(E365*J365,2)</f>
        <v>0</v>
      </c>
      <c r="L365" s="160">
        <v>21</v>
      </c>
      <c r="M365" s="160">
        <f>G365*(1+L365/100)</f>
        <v>0</v>
      </c>
      <c r="N365" s="148">
        <v>0</v>
      </c>
      <c r="O365" s="148">
        <f>ROUND(E365*N365,5)</f>
        <v>0</v>
      </c>
      <c r="P365" s="148">
        <v>0</v>
      </c>
      <c r="Q365" s="148">
        <f>ROUND(E365*P365,5)</f>
        <v>0</v>
      </c>
      <c r="R365" s="148"/>
      <c r="S365" s="148"/>
      <c r="T365" s="149">
        <v>0</v>
      </c>
      <c r="U365" s="148">
        <f>ROUND(E365*T365,2)</f>
        <v>0</v>
      </c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 t="s">
        <v>135</v>
      </c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</row>
    <row r="366" spans="1:60" outlineLevel="1" x14ac:dyDescent="0.25">
      <c r="A366" s="141"/>
      <c r="B366" s="141"/>
      <c r="C366" s="182" t="s">
        <v>471</v>
      </c>
      <c r="D366" s="150"/>
      <c r="E366" s="156"/>
      <c r="F366" s="160"/>
      <c r="G366" s="160"/>
      <c r="H366" s="160"/>
      <c r="I366" s="160"/>
      <c r="J366" s="160"/>
      <c r="K366" s="160"/>
      <c r="L366" s="160"/>
      <c r="M366" s="160"/>
      <c r="N366" s="148"/>
      <c r="O366" s="148"/>
      <c r="P366" s="148"/>
      <c r="Q366" s="148"/>
      <c r="R366" s="148"/>
      <c r="S366" s="148"/>
      <c r="T366" s="149"/>
      <c r="U366" s="148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 t="s">
        <v>137</v>
      </c>
      <c r="AF366" s="140">
        <v>0</v>
      </c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</row>
    <row r="367" spans="1:60" outlineLevel="1" x14ac:dyDescent="0.25">
      <c r="A367" s="141"/>
      <c r="B367" s="141"/>
      <c r="C367" s="182" t="s">
        <v>472</v>
      </c>
      <c r="D367" s="150"/>
      <c r="E367" s="156">
        <v>8.91</v>
      </c>
      <c r="F367" s="160"/>
      <c r="G367" s="160"/>
      <c r="H367" s="160"/>
      <c r="I367" s="160"/>
      <c r="J367" s="160"/>
      <c r="K367" s="160"/>
      <c r="L367" s="160"/>
      <c r="M367" s="160"/>
      <c r="N367" s="148"/>
      <c r="O367" s="148"/>
      <c r="P367" s="148"/>
      <c r="Q367" s="148"/>
      <c r="R367" s="148"/>
      <c r="S367" s="148"/>
      <c r="T367" s="149"/>
      <c r="U367" s="148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 t="s">
        <v>137</v>
      </c>
      <c r="AF367" s="140">
        <v>0</v>
      </c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</row>
    <row r="368" spans="1:60" outlineLevel="1" x14ac:dyDescent="0.25">
      <c r="A368" s="141">
        <v>78</v>
      </c>
      <c r="B368" s="141" t="s">
        <v>473</v>
      </c>
      <c r="C368" s="181" t="s">
        <v>474</v>
      </c>
      <c r="D368" s="147" t="s">
        <v>0</v>
      </c>
      <c r="E368" s="155">
        <v>7.2</v>
      </c>
      <c r="F368" s="159">
        <f>H368+J368</f>
        <v>0</v>
      </c>
      <c r="G368" s="160">
        <f>ROUND(E368*F368,2)</f>
        <v>0</v>
      </c>
      <c r="H368" s="160"/>
      <c r="I368" s="160">
        <f>ROUND(E368*H368,2)</f>
        <v>0</v>
      </c>
      <c r="J368" s="160"/>
      <c r="K368" s="160">
        <f>ROUND(E368*J368,2)</f>
        <v>0</v>
      </c>
      <c r="L368" s="160">
        <v>21</v>
      </c>
      <c r="M368" s="160">
        <f>G368*(1+L368/100)</f>
        <v>0</v>
      </c>
      <c r="N368" s="148">
        <v>0</v>
      </c>
      <c r="O368" s="148">
        <f>ROUND(E368*N368,5)</f>
        <v>0</v>
      </c>
      <c r="P368" s="148">
        <v>0</v>
      </c>
      <c r="Q368" s="148">
        <f>ROUND(E368*P368,5)</f>
        <v>0</v>
      </c>
      <c r="R368" s="148"/>
      <c r="S368" s="148"/>
      <c r="T368" s="149">
        <v>0</v>
      </c>
      <c r="U368" s="148">
        <f>ROUND(E368*T368,2)</f>
        <v>0</v>
      </c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 t="s">
        <v>135</v>
      </c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</row>
    <row r="369" spans="1:60" ht="25" x14ac:dyDescent="0.25">
      <c r="A369" s="142" t="s">
        <v>132</v>
      </c>
      <c r="B369" s="142" t="s">
        <v>95</v>
      </c>
      <c r="C369" s="183" t="s">
        <v>96</v>
      </c>
      <c r="D369" s="151"/>
      <c r="E369" s="157"/>
      <c r="F369" s="161"/>
      <c r="G369" s="161">
        <f>SUMIF(AE370:AE375,"&lt;&gt;NOR",G370:G375)</f>
        <v>0</v>
      </c>
      <c r="H369" s="161"/>
      <c r="I369" s="161">
        <f>SUM(I370:I375)</f>
        <v>0</v>
      </c>
      <c r="J369" s="161"/>
      <c r="K369" s="161">
        <f>SUM(K370:K375)</f>
        <v>0</v>
      </c>
      <c r="L369" s="161"/>
      <c r="M369" s="161">
        <f>SUM(M370:M375)</f>
        <v>0</v>
      </c>
      <c r="N369" s="152"/>
      <c r="O369" s="152">
        <f>SUM(O370:O375)</f>
        <v>1.30545</v>
      </c>
      <c r="P369" s="152"/>
      <c r="Q369" s="152">
        <f>SUM(Q370:Q375)</f>
        <v>0</v>
      </c>
      <c r="R369" s="152"/>
      <c r="S369" s="152"/>
      <c r="T369" s="153"/>
      <c r="U369" s="152">
        <f>SUM(U370:U375)</f>
        <v>103.27</v>
      </c>
      <c r="AE369" t="s">
        <v>133</v>
      </c>
    </row>
    <row r="370" spans="1:60" ht="20" outlineLevel="1" x14ac:dyDescent="0.25">
      <c r="A370" s="141">
        <v>79</v>
      </c>
      <c r="B370" s="141" t="s">
        <v>475</v>
      </c>
      <c r="C370" s="181" t="s">
        <v>476</v>
      </c>
      <c r="D370" s="147" t="s">
        <v>185</v>
      </c>
      <c r="E370" s="155">
        <v>135.28</v>
      </c>
      <c r="F370" s="159">
        <f>H370+J370</f>
        <v>0</v>
      </c>
      <c r="G370" s="160">
        <f>ROUND(E370*F370,2)</f>
        <v>0</v>
      </c>
      <c r="H370" s="160"/>
      <c r="I370" s="160">
        <f>ROUND(E370*H370,2)</f>
        <v>0</v>
      </c>
      <c r="J370" s="160"/>
      <c r="K370" s="160">
        <f>ROUND(E370*J370,2)</f>
        <v>0</v>
      </c>
      <c r="L370" s="160">
        <v>21</v>
      </c>
      <c r="M370" s="160">
        <f>G370*(1+L370/100)</f>
        <v>0</v>
      </c>
      <c r="N370" s="148">
        <v>9.6500000000000006E-3</v>
      </c>
      <c r="O370" s="148">
        <f>ROUND(E370*N370,5)</f>
        <v>1.30545</v>
      </c>
      <c r="P370" s="148">
        <v>0</v>
      </c>
      <c r="Q370" s="148">
        <f>ROUND(E370*P370,5)</f>
        <v>0</v>
      </c>
      <c r="R370" s="148"/>
      <c r="S370" s="148"/>
      <c r="T370" s="149">
        <v>0.76334999999999997</v>
      </c>
      <c r="U370" s="148">
        <f>ROUND(E370*T370,2)</f>
        <v>103.27</v>
      </c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 t="s">
        <v>254</v>
      </c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</row>
    <row r="371" spans="1:60" outlineLevel="1" x14ac:dyDescent="0.25">
      <c r="A371" s="141"/>
      <c r="B371" s="141"/>
      <c r="C371" s="182" t="s">
        <v>217</v>
      </c>
      <c r="D371" s="150"/>
      <c r="E371" s="156"/>
      <c r="F371" s="160"/>
      <c r="G371" s="160"/>
      <c r="H371" s="160"/>
      <c r="I371" s="160"/>
      <c r="J371" s="160"/>
      <c r="K371" s="160"/>
      <c r="L371" s="160"/>
      <c r="M371" s="160"/>
      <c r="N371" s="148"/>
      <c r="O371" s="148"/>
      <c r="P371" s="148"/>
      <c r="Q371" s="148"/>
      <c r="R371" s="148"/>
      <c r="S371" s="148"/>
      <c r="T371" s="149"/>
      <c r="U371" s="148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 t="s">
        <v>137</v>
      </c>
      <c r="AF371" s="140">
        <v>0</v>
      </c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</row>
    <row r="372" spans="1:60" outlineLevel="1" x14ac:dyDescent="0.25">
      <c r="A372" s="141"/>
      <c r="B372" s="141"/>
      <c r="C372" s="182" t="s">
        <v>354</v>
      </c>
      <c r="D372" s="150"/>
      <c r="E372" s="156">
        <v>93.25</v>
      </c>
      <c r="F372" s="160"/>
      <c r="G372" s="160"/>
      <c r="H372" s="160"/>
      <c r="I372" s="160"/>
      <c r="J372" s="160"/>
      <c r="K372" s="160"/>
      <c r="L372" s="160"/>
      <c r="M372" s="160"/>
      <c r="N372" s="148"/>
      <c r="O372" s="148"/>
      <c r="P372" s="148"/>
      <c r="Q372" s="148"/>
      <c r="R372" s="148"/>
      <c r="S372" s="148"/>
      <c r="T372" s="149"/>
      <c r="U372" s="148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 t="s">
        <v>137</v>
      </c>
      <c r="AF372" s="140">
        <v>0</v>
      </c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</row>
    <row r="373" spans="1:60" outlineLevel="1" x14ac:dyDescent="0.25">
      <c r="A373" s="141"/>
      <c r="B373" s="141"/>
      <c r="C373" s="184" t="s">
        <v>188</v>
      </c>
      <c r="D373" s="154"/>
      <c r="E373" s="158">
        <v>93.25</v>
      </c>
      <c r="F373" s="160"/>
      <c r="G373" s="160"/>
      <c r="H373" s="160"/>
      <c r="I373" s="160"/>
      <c r="J373" s="160"/>
      <c r="K373" s="160"/>
      <c r="L373" s="160"/>
      <c r="M373" s="160"/>
      <c r="N373" s="148"/>
      <c r="O373" s="148"/>
      <c r="P373" s="148"/>
      <c r="Q373" s="148"/>
      <c r="R373" s="148"/>
      <c r="S373" s="148"/>
      <c r="T373" s="149"/>
      <c r="U373" s="148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 t="s">
        <v>137</v>
      </c>
      <c r="AF373" s="140">
        <v>1</v>
      </c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</row>
    <row r="374" spans="1:60" outlineLevel="1" x14ac:dyDescent="0.25">
      <c r="A374" s="141"/>
      <c r="B374" s="141"/>
      <c r="C374" s="182" t="s">
        <v>355</v>
      </c>
      <c r="D374" s="150"/>
      <c r="E374" s="156">
        <v>42.03</v>
      </c>
      <c r="F374" s="160"/>
      <c r="G374" s="160"/>
      <c r="H374" s="160"/>
      <c r="I374" s="160"/>
      <c r="J374" s="160"/>
      <c r="K374" s="160"/>
      <c r="L374" s="160"/>
      <c r="M374" s="160"/>
      <c r="N374" s="148"/>
      <c r="O374" s="148"/>
      <c r="P374" s="148"/>
      <c r="Q374" s="148"/>
      <c r="R374" s="148"/>
      <c r="S374" s="148"/>
      <c r="T374" s="149"/>
      <c r="U374" s="148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 t="s">
        <v>137</v>
      </c>
      <c r="AF374" s="140">
        <v>0</v>
      </c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</row>
    <row r="375" spans="1:60" outlineLevel="1" x14ac:dyDescent="0.25">
      <c r="A375" s="141"/>
      <c r="B375" s="141"/>
      <c r="C375" s="184" t="s">
        <v>188</v>
      </c>
      <c r="D375" s="154"/>
      <c r="E375" s="158">
        <v>42.03</v>
      </c>
      <c r="F375" s="160"/>
      <c r="G375" s="160"/>
      <c r="H375" s="160"/>
      <c r="I375" s="160"/>
      <c r="J375" s="160"/>
      <c r="K375" s="160"/>
      <c r="L375" s="160"/>
      <c r="M375" s="160"/>
      <c r="N375" s="148"/>
      <c r="O375" s="148"/>
      <c r="P375" s="148"/>
      <c r="Q375" s="148"/>
      <c r="R375" s="148"/>
      <c r="S375" s="148"/>
      <c r="T375" s="149"/>
      <c r="U375" s="148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 t="s">
        <v>137</v>
      </c>
      <c r="AF375" s="140">
        <v>1</v>
      </c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</row>
    <row r="376" spans="1:60" x14ac:dyDescent="0.25">
      <c r="A376" s="142" t="s">
        <v>132</v>
      </c>
      <c r="B376" s="142" t="s">
        <v>97</v>
      </c>
      <c r="C376" s="183" t="s">
        <v>98</v>
      </c>
      <c r="D376" s="151"/>
      <c r="E376" s="157"/>
      <c r="F376" s="161"/>
      <c r="G376" s="161">
        <f>SUMIF(AE377:AE389,"&lt;&gt;NOR",G377:G389)</f>
        <v>0</v>
      </c>
      <c r="H376" s="161"/>
      <c r="I376" s="161">
        <f>SUM(I377:I389)</f>
        <v>0</v>
      </c>
      <c r="J376" s="161"/>
      <c r="K376" s="161">
        <f>SUM(K377:K389)</f>
        <v>0</v>
      </c>
      <c r="L376" s="161"/>
      <c r="M376" s="161">
        <f>SUM(M377:M389)</f>
        <v>0</v>
      </c>
      <c r="N376" s="152"/>
      <c r="O376" s="152">
        <f>SUM(O377:O389)</f>
        <v>9.8680000000000004E-2</v>
      </c>
      <c r="P376" s="152"/>
      <c r="Q376" s="152">
        <f>SUM(Q377:Q389)</f>
        <v>0</v>
      </c>
      <c r="R376" s="152"/>
      <c r="S376" s="152"/>
      <c r="T376" s="153"/>
      <c r="U376" s="152">
        <f>SUM(U377:U389)</f>
        <v>22.84</v>
      </c>
      <c r="AE376" t="s">
        <v>133</v>
      </c>
    </row>
    <row r="377" spans="1:60" outlineLevel="1" x14ac:dyDescent="0.25">
      <c r="A377" s="141">
        <v>80</v>
      </c>
      <c r="B377" s="141" t="s">
        <v>477</v>
      </c>
      <c r="C377" s="181" t="s">
        <v>478</v>
      </c>
      <c r="D377" s="147" t="s">
        <v>185</v>
      </c>
      <c r="E377" s="155">
        <v>19.425000000000001</v>
      </c>
      <c r="F377" s="159">
        <f>H377+J377</f>
        <v>0</v>
      </c>
      <c r="G377" s="160">
        <f>ROUND(E377*F377,2)</f>
        <v>0</v>
      </c>
      <c r="H377" s="160"/>
      <c r="I377" s="160">
        <f>ROUND(E377*H377,2)</f>
        <v>0</v>
      </c>
      <c r="J377" s="160"/>
      <c r="K377" s="160">
        <f>ROUND(E377*J377,2)</f>
        <v>0</v>
      </c>
      <c r="L377" s="160">
        <v>21</v>
      </c>
      <c r="M377" s="160">
        <f>G377*(1+L377/100)</f>
        <v>0</v>
      </c>
      <c r="N377" s="148">
        <v>2.1000000000000001E-4</v>
      </c>
      <c r="O377" s="148">
        <f>ROUND(E377*N377,5)</f>
        <v>4.0800000000000003E-3</v>
      </c>
      <c r="P377" s="148">
        <v>0</v>
      </c>
      <c r="Q377" s="148">
        <f>ROUND(E377*P377,5)</f>
        <v>0</v>
      </c>
      <c r="R377" s="148"/>
      <c r="S377" s="148"/>
      <c r="T377" s="149">
        <v>0.05</v>
      </c>
      <c r="U377" s="148">
        <f>ROUND(E377*T377,2)</f>
        <v>0.97</v>
      </c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 t="s">
        <v>135</v>
      </c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</row>
    <row r="378" spans="1:60" outlineLevel="1" x14ac:dyDescent="0.25">
      <c r="A378" s="141"/>
      <c r="B378" s="141"/>
      <c r="C378" s="182" t="s">
        <v>479</v>
      </c>
      <c r="D378" s="150"/>
      <c r="E378" s="156"/>
      <c r="F378" s="160"/>
      <c r="G378" s="160"/>
      <c r="H378" s="160"/>
      <c r="I378" s="160"/>
      <c r="J378" s="160"/>
      <c r="K378" s="160"/>
      <c r="L378" s="160"/>
      <c r="M378" s="160"/>
      <c r="N378" s="148"/>
      <c r="O378" s="148"/>
      <c r="P378" s="148"/>
      <c r="Q378" s="148"/>
      <c r="R378" s="148"/>
      <c r="S378" s="148"/>
      <c r="T378" s="149"/>
      <c r="U378" s="148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 t="s">
        <v>137</v>
      </c>
      <c r="AF378" s="140">
        <v>0</v>
      </c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</row>
    <row r="379" spans="1:60" outlineLevel="1" x14ac:dyDescent="0.25">
      <c r="A379" s="141"/>
      <c r="B379" s="141"/>
      <c r="C379" s="182" t="s">
        <v>480</v>
      </c>
      <c r="D379" s="150"/>
      <c r="E379" s="156">
        <v>4.2</v>
      </c>
      <c r="F379" s="160"/>
      <c r="G379" s="160"/>
      <c r="H379" s="160"/>
      <c r="I379" s="160"/>
      <c r="J379" s="160"/>
      <c r="K379" s="160"/>
      <c r="L379" s="160"/>
      <c r="M379" s="160"/>
      <c r="N379" s="148"/>
      <c r="O379" s="148"/>
      <c r="P379" s="148"/>
      <c r="Q379" s="148"/>
      <c r="R379" s="148"/>
      <c r="S379" s="148"/>
      <c r="T379" s="149"/>
      <c r="U379" s="148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 t="s">
        <v>137</v>
      </c>
      <c r="AF379" s="140">
        <v>0</v>
      </c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</row>
    <row r="380" spans="1:60" outlineLevel="1" x14ac:dyDescent="0.25">
      <c r="A380" s="141"/>
      <c r="B380" s="141"/>
      <c r="C380" s="184" t="s">
        <v>188</v>
      </c>
      <c r="D380" s="154"/>
      <c r="E380" s="158">
        <v>4.2</v>
      </c>
      <c r="F380" s="160"/>
      <c r="G380" s="160"/>
      <c r="H380" s="160"/>
      <c r="I380" s="160"/>
      <c r="J380" s="160"/>
      <c r="K380" s="160"/>
      <c r="L380" s="160"/>
      <c r="M380" s="160"/>
      <c r="N380" s="148"/>
      <c r="O380" s="148"/>
      <c r="P380" s="148"/>
      <c r="Q380" s="148"/>
      <c r="R380" s="148"/>
      <c r="S380" s="148"/>
      <c r="T380" s="149"/>
      <c r="U380" s="148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 t="s">
        <v>137</v>
      </c>
      <c r="AF380" s="140">
        <v>1</v>
      </c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</row>
    <row r="381" spans="1:60" outlineLevel="1" x14ac:dyDescent="0.25">
      <c r="A381" s="141"/>
      <c r="B381" s="141"/>
      <c r="C381" s="182" t="s">
        <v>208</v>
      </c>
      <c r="D381" s="150"/>
      <c r="E381" s="156"/>
      <c r="F381" s="160"/>
      <c r="G381" s="160"/>
      <c r="H381" s="160"/>
      <c r="I381" s="160"/>
      <c r="J381" s="160"/>
      <c r="K381" s="160"/>
      <c r="L381" s="160"/>
      <c r="M381" s="160"/>
      <c r="N381" s="148"/>
      <c r="O381" s="148"/>
      <c r="P381" s="148"/>
      <c r="Q381" s="148"/>
      <c r="R381" s="148"/>
      <c r="S381" s="148"/>
      <c r="T381" s="149"/>
      <c r="U381" s="148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 t="s">
        <v>137</v>
      </c>
      <c r="AF381" s="140">
        <v>0</v>
      </c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</row>
    <row r="382" spans="1:60" outlineLevel="1" x14ac:dyDescent="0.25">
      <c r="A382" s="141"/>
      <c r="B382" s="141"/>
      <c r="C382" s="182" t="s">
        <v>481</v>
      </c>
      <c r="D382" s="150"/>
      <c r="E382" s="156">
        <v>15.225</v>
      </c>
      <c r="F382" s="160"/>
      <c r="G382" s="160"/>
      <c r="H382" s="160"/>
      <c r="I382" s="160"/>
      <c r="J382" s="160"/>
      <c r="K382" s="160"/>
      <c r="L382" s="160"/>
      <c r="M382" s="160"/>
      <c r="N382" s="148"/>
      <c r="O382" s="148"/>
      <c r="P382" s="148"/>
      <c r="Q382" s="148"/>
      <c r="R382" s="148"/>
      <c r="S382" s="148"/>
      <c r="T382" s="149"/>
      <c r="U382" s="148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 t="s">
        <v>137</v>
      </c>
      <c r="AF382" s="140">
        <v>0</v>
      </c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</row>
    <row r="383" spans="1:60" outlineLevel="1" x14ac:dyDescent="0.25">
      <c r="A383" s="141"/>
      <c r="B383" s="141"/>
      <c r="C383" s="184" t="s">
        <v>188</v>
      </c>
      <c r="D383" s="154"/>
      <c r="E383" s="158">
        <v>15.225</v>
      </c>
      <c r="F383" s="160"/>
      <c r="G383" s="160"/>
      <c r="H383" s="160"/>
      <c r="I383" s="160"/>
      <c r="J383" s="160"/>
      <c r="K383" s="160"/>
      <c r="L383" s="160"/>
      <c r="M383" s="160"/>
      <c r="N383" s="148"/>
      <c r="O383" s="148"/>
      <c r="P383" s="148"/>
      <c r="Q383" s="148"/>
      <c r="R383" s="148"/>
      <c r="S383" s="148"/>
      <c r="T383" s="149"/>
      <c r="U383" s="148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 t="s">
        <v>137</v>
      </c>
      <c r="AF383" s="140">
        <v>1</v>
      </c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</row>
    <row r="384" spans="1:60" ht="20" outlineLevel="1" x14ac:dyDescent="0.25">
      <c r="A384" s="141">
        <v>81</v>
      </c>
      <c r="B384" s="141" t="s">
        <v>482</v>
      </c>
      <c r="C384" s="181" t="s">
        <v>483</v>
      </c>
      <c r="D384" s="147" t="s">
        <v>185</v>
      </c>
      <c r="E384" s="155">
        <v>19.425000000000001</v>
      </c>
      <c r="F384" s="159">
        <f>H384+J384</f>
        <v>0</v>
      </c>
      <c r="G384" s="160">
        <f>ROUND(E384*F384,2)</f>
        <v>0</v>
      </c>
      <c r="H384" s="160"/>
      <c r="I384" s="160">
        <f>ROUND(E384*H384,2)</f>
        <v>0</v>
      </c>
      <c r="J384" s="160"/>
      <c r="K384" s="160">
        <f>ROUND(E384*J384,2)</f>
        <v>0</v>
      </c>
      <c r="L384" s="160">
        <v>21</v>
      </c>
      <c r="M384" s="160">
        <f>G384*(1+L384/100)</f>
        <v>0</v>
      </c>
      <c r="N384" s="148">
        <v>4.8700000000000002E-3</v>
      </c>
      <c r="O384" s="148">
        <f>ROUND(E384*N384,5)</f>
        <v>9.4600000000000004E-2</v>
      </c>
      <c r="P384" s="148">
        <v>0</v>
      </c>
      <c r="Q384" s="148">
        <f>ROUND(E384*P384,5)</f>
        <v>0</v>
      </c>
      <c r="R384" s="148"/>
      <c r="S384" s="148"/>
      <c r="T384" s="149">
        <v>1.1259999999999999</v>
      </c>
      <c r="U384" s="148">
        <f>ROUND(E384*T384,2)</f>
        <v>21.87</v>
      </c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 t="s">
        <v>135</v>
      </c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</row>
    <row r="385" spans="1:60" outlineLevel="1" x14ac:dyDescent="0.25">
      <c r="A385" s="141">
        <v>82</v>
      </c>
      <c r="B385" s="141" t="s">
        <v>484</v>
      </c>
      <c r="C385" s="181" t="s">
        <v>485</v>
      </c>
      <c r="D385" s="147" t="s">
        <v>185</v>
      </c>
      <c r="E385" s="155">
        <v>23.31</v>
      </c>
      <c r="F385" s="159">
        <f>H385+J385</f>
        <v>0</v>
      </c>
      <c r="G385" s="160">
        <f>ROUND(E385*F385,2)</f>
        <v>0</v>
      </c>
      <c r="H385" s="160"/>
      <c r="I385" s="160">
        <f>ROUND(E385*H385,2)</f>
        <v>0</v>
      </c>
      <c r="J385" s="160"/>
      <c r="K385" s="160">
        <f>ROUND(E385*J385,2)</f>
        <v>0</v>
      </c>
      <c r="L385" s="160">
        <v>21</v>
      </c>
      <c r="M385" s="160">
        <f>G385*(1+L385/100)</f>
        <v>0</v>
      </c>
      <c r="N385" s="148">
        <v>0</v>
      </c>
      <c r="O385" s="148">
        <f>ROUND(E385*N385,5)</f>
        <v>0</v>
      </c>
      <c r="P385" s="148">
        <v>0</v>
      </c>
      <c r="Q385" s="148">
        <f>ROUND(E385*P385,5)</f>
        <v>0</v>
      </c>
      <c r="R385" s="148"/>
      <c r="S385" s="148"/>
      <c r="T385" s="149">
        <v>0</v>
      </c>
      <c r="U385" s="148">
        <f>ROUND(E385*T385,2)</f>
        <v>0</v>
      </c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 t="s">
        <v>135</v>
      </c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</row>
    <row r="386" spans="1:60" outlineLevel="1" x14ac:dyDescent="0.25">
      <c r="A386" s="141"/>
      <c r="B386" s="141"/>
      <c r="C386" s="182" t="s">
        <v>471</v>
      </c>
      <c r="D386" s="150"/>
      <c r="E386" s="156"/>
      <c r="F386" s="160"/>
      <c r="G386" s="160"/>
      <c r="H386" s="160"/>
      <c r="I386" s="160"/>
      <c r="J386" s="160"/>
      <c r="K386" s="160"/>
      <c r="L386" s="160"/>
      <c r="M386" s="160"/>
      <c r="N386" s="148"/>
      <c r="O386" s="148"/>
      <c r="P386" s="148"/>
      <c r="Q386" s="148"/>
      <c r="R386" s="148"/>
      <c r="S386" s="148"/>
      <c r="T386" s="149"/>
      <c r="U386" s="148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 t="s">
        <v>137</v>
      </c>
      <c r="AF386" s="140">
        <v>0</v>
      </c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</row>
    <row r="387" spans="1:60" outlineLevel="1" x14ac:dyDescent="0.25">
      <c r="A387" s="141"/>
      <c r="B387" s="141"/>
      <c r="C387" s="182" t="s">
        <v>486</v>
      </c>
      <c r="D387" s="150"/>
      <c r="E387" s="156">
        <v>23.31</v>
      </c>
      <c r="F387" s="160"/>
      <c r="G387" s="160"/>
      <c r="H387" s="160"/>
      <c r="I387" s="160"/>
      <c r="J387" s="160"/>
      <c r="K387" s="160"/>
      <c r="L387" s="160"/>
      <c r="M387" s="160"/>
      <c r="N387" s="148"/>
      <c r="O387" s="148"/>
      <c r="P387" s="148"/>
      <c r="Q387" s="148"/>
      <c r="R387" s="148"/>
      <c r="S387" s="148"/>
      <c r="T387" s="149"/>
      <c r="U387" s="148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 t="s">
        <v>137</v>
      </c>
      <c r="AF387" s="140">
        <v>0</v>
      </c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</row>
    <row r="388" spans="1:60" outlineLevel="1" x14ac:dyDescent="0.25">
      <c r="A388" s="141">
        <v>83</v>
      </c>
      <c r="B388" s="141" t="s">
        <v>487</v>
      </c>
      <c r="C388" s="181" t="s">
        <v>488</v>
      </c>
      <c r="D388" s="147" t="s">
        <v>180</v>
      </c>
      <c r="E388" s="155">
        <v>1</v>
      </c>
      <c r="F388" s="159">
        <f>H388+J388</f>
        <v>0</v>
      </c>
      <c r="G388" s="160">
        <f>ROUND(E388*F388,2)</f>
        <v>0</v>
      </c>
      <c r="H388" s="160"/>
      <c r="I388" s="160">
        <f>ROUND(E388*H388,2)</f>
        <v>0</v>
      </c>
      <c r="J388" s="160"/>
      <c r="K388" s="160">
        <f>ROUND(E388*J388,2)</f>
        <v>0</v>
      </c>
      <c r="L388" s="160">
        <v>21</v>
      </c>
      <c r="M388" s="160">
        <f>G388*(1+L388/100)</f>
        <v>0</v>
      </c>
      <c r="N388" s="148">
        <v>0</v>
      </c>
      <c r="O388" s="148">
        <f>ROUND(E388*N388,5)</f>
        <v>0</v>
      </c>
      <c r="P388" s="148">
        <v>0</v>
      </c>
      <c r="Q388" s="148">
        <f>ROUND(E388*P388,5)</f>
        <v>0</v>
      </c>
      <c r="R388" s="148"/>
      <c r="S388" s="148"/>
      <c r="T388" s="149">
        <v>0</v>
      </c>
      <c r="U388" s="148">
        <f>ROUND(E388*T388,2)</f>
        <v>0</v>
      </c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 t="s">
        <v>135</v>
      </c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</row>
    <row r="389" spans="1:60" outlineLevel="1" x14ac:dyDescent="0.25">
      <c r="A389" s="141">
        <v>84</v>
      </c>
      <c r="B389" s="141" t="s">
        <v>489</v>
      </c>
      <c r="C389" s="181" t="s">
        <v>490</v>
      </c>
      <c r="D389" s="147" t="s">
        <v>0</v>
      </c>
      <c r="E389" s="155">
        <v>4.05</v>
      </c>
      <c r="F389" s="159">
        <f>H389+J389</f>
        <v>0</v>
      </c>
      <c r="G389" s="160">
        <f>ROUND(E389*F389,2)</f>
        <v>0</v>
      </c>
      <c r="H389" s="160"/>
      <c r="I389" s="160">
        <f>ROUND(E389*H389,2)</f>
        <v>0</v>
      </c>
      <c r="J389" s="160"/>
      <c r="K389" s="160">
        <f>ROUND(E389*J389,2)</f>
        <v>0</v>
      </c>
      <c r="L389" s="160">
        <v>21</v>
      </c>
      <c r="M389" s="160">
        <f>G389*(1+L389/100)</f>
        <v>0</v>
      </c>
      <c r="N389" s="148">
        <v>0</v>
      </c>
      <c r="O389" s="148">
        <f>ROUND(E389*N389,5)</f>
        <v>0</v>
      </c>
      <c r="P389" s="148">
        <v>0</v>
      </c>
      <c r="Q389" s="148">
        <f>ROUND(E389*P389,5)</f>
        <v>0</v>
      </c>
      <c r="R389" s="148"/>
      <c r="S389" s="148"/>
      <c r="T389" s="149">
        <v>0</v>
      </c>
      <c r="U389" s="148">
        <f>ROUND(E389*T389,2)</f>
        <v>0</v>
      </c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 t="s">
        <v>135</v>
      </c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</row>
    <row r="390" spans="1:60" x14ac:dyDescent="0.25">
      <c r="A390" s="142" t="s">
        <v>132</v>
      </c>
      <c r="B390" s="142" t="s">
        <v>99</v>
      </c>
      <c r="C390" s="183" t="s">
        <v>100</v>
      </c>
      <c r="D390" s="151"/>
      <c r="E390" s="157"/>
      <c r="F390" s="161"/>
      <c r="G390" s="161">
        <f>SUMIF(AE391:AE393,"&lt;&gt;NOR",G391:G393)</f>
        <v>0</v>
      </c>
      <c r="H390" s="161"/>
      <c r="I390" s="161">
        <f>SUM(I391:I393)</f>
        <v>0</v>
      </c>
      <c r="J390" s="161"/>
      <c r="K390" s="161">
        <f>SUM(K391:K393)</f>
        <v>0</v>
      </c>
      <c r="L390" s="161"/>
      <c r="M390" s="161">
        <f>SUM(M391:M393)</f>
        <v>0</v>
      </c>
      <c r="N390" s="152"/>
      <c r="O390" s="152">
        <f>SUM(O391:O393)</f>
        <v>0.25802000000000003</v>
      </c>
      <c r="P390" s="152"/>
      <c r="Q390" s="152">
        <f>SUM(Q391:Q393)</f>
        <v>0</v>
      </c>
      <c r="R390" s="152"/>
      <c r="S390" s="152"/>
      <c r="T390" s="153"/>
      <c r="U390" s="152">
        <f>SUM(U391:U393)</f>
        <v>91.25</v>
      </c>
      <c r="AE390" t="s">
        <v>133</v>
      </c>
    </row>
    <row r="391" spans="1:60" outlineLevel="1" x14ac:dyDescent="0.25">
      <c r="A391" s="141">
        <v>85</v>
      </c>
      <c r="B391" s="141" t="s">
        <v>491</v>
      </c>
      <c r="C391" s="181" t="s">
        <v>492</v>
      </c>
      <c r="D391" s="147" t="s">
        <v>185</v>
      </c>
      <c r="E391" s="155">
        <v>679</v>
      </c>
      <c r="F391" s="159">
        <f>H391+J391</f>
        <v>0</v>
      </c>
      <c r="G391" s="160">
        <f>ROUND(E391*F391,2)</f>
        <v>0</v>
      </c>
      <c r="H391" s="160"/>
      <c r="I391" s="160">
        <f>ROUND(E391*H391,2)</f>
        <v>0</v>
      </c>
      <c r="J391" s="160"/>
      <c r="K391" s="160">
        <f>ROUND(E391*J391,2)</f>
        <v>0</v>
      </c>
      <c r="L391" s="160">
        <v>21</v>
      </c>
      <c r="M391" s="160">
        <f>G391*(1+L391/100)</f>
        <v>0</v>
      </c>
      <c r="N391" s="148">
        <v>3.8000000000000002E-4</v>
      </c>
      <c r="O391" s="148">
        <f>ROUND(E391*N391,5)</f>
        <v>0.25802000000000003</v>
      </c>
      <c r="P391" s="148">
        <v>0</v>
      </c>
      <c r="Q391" s="148">
        <f>ROUND(E391*P391,5)</f>
        <v>0</v>
      </c>
      <c r="R391" s="148"/>
      <c r="S391" s="148"/>
      <c r="T391" s="149">
        <v>0.13439000000000001</v>
      </c>
      <c r="U391" s="148">
        <f>ROUND(E391*T391,2)</f>
        <v>91.25</v>
      </c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 t="s">
        <v>254</v>
      </c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</row>
    <row r="392" spans="1:60" outlineLevel="1" x14ac:dyDescent="0.25">
      <c r="A392" s="141"/>
      <c r="B392" s="141"/>
      <c r="C392" s="182" t="s">
        <v>493</v>
      </c>
      <c r="D392" s="150"/>
      <c r="E392" s="156"/>
      <c r="F392" s="160"/>
      <c r="G392" s="160"/>
      <c r="H392" s="160"/>
      <c r="I392" s="160"/>
      <c r="J392" s="160"/>
      <c r="K392" s="160"/>
      <c r="L392" s="160"/>
      <c r="M392" s="160"/>
      <c r="N392" s="148"/>
      <c r="O392" s="148"/>
      <c r="P392" s="148"/>
      <c r="Q392" s="148"/>
      <c r="R392" s="148"/>
      <c r="S392" s="148"/>
      <c r="T392" s="149"/>
      <c r="U392" s="148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 t="s">
        <v>137</v>
      </c>
      <c r="AF392" s="140">
        <v>0</v>
      </c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</row>
    <row r="393" spans="1:60" outlineLevel="1" x14ac:dyDescent="0.25">
      <c r="A393" s="141"/>
      <c r="B393" s="141"/>
      <c r="C393" s="182" t="s">
        <v>494</v>
      </c>
      <c r="D393" s="150"/>
      <c r="E393" s="156">
        <v>679</v>
      </c>
      <c r="F393" s="160"/>
      <c r="G393" s="160"/>
      <c r="H393" s="160"/>
      <c r="I393" s="160"/>
      <c r="J393" s="160"/>
      <c r="K393" s="160"/>
      <c r="L393" s="160"/>
      <c r="M393" s="160"/>
      <c r="N393" s="148"/>
      <c r="O393" s="148"/>
      <c r="P393" s="148"/>
      <c r="Q393" s="148"/>
      <c r="R393" s="148"/>
      <c r="S393" s="148"/>
      <c r="T393" s="149"/>
      <c r="U393" s="148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 t="s">
        <v>137</v>
      </c>
      <c r="AF393" s="140">
        <v>0</v>
      </c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</row>
    <row r="394" spans="1:60" x14ac:dyDescent="0.25">
      <c r="A394" s="142" t="s">
        <v>132</v>
      </c>
      <c r="B394" s="142" t="s">
        <v>101</v>
      </c>
      <c r="C394" s="183" t="s">
        <v>102</v>
      </c>
      <c r="D394" s="151"/>
      <c r="E394" s="157"/>
      <c r="F394" s="161"/>
      <c r="G394" s="161">
        <f>SUMIF(AE395:AE396,"&lt;&gt;NOR",G395:G396)</f>
        <v>0</v>
      </c>
      <c r="H394" s="161"/>
      <c r="I394" s="161">
        <f>SUM(I395:I396)</f>
        <v>0</v>
      </c>
      <c r="J394" s="161"/>
      <c r="K394" s="161">
        <f>SUM(K395:K396)</f>
        <v>0</v>
      </c>
      <c r="L394" s="161"/>
      <c r="M394" s="161">
        <f>SUM(M395:M396)</f>
        <v>0</v>
      </c>
      <c r="N394" s="152"/>
      <c r="O394" s="152">
        <f>SUM(O395:O396)</f>
        <v>0</v>
      </c>
      <c r="P394" s="152"/>
      <c r="Q394" s="152">
        <f>SUM(Q395:Q396)</f>
        <v>0</v>
      </c>
      <c r="R394" s="152"/>
      <c r="S394" s="152"/>
      <c r="T394" s="153"/>
      <c r="U394" s="152">
        <f>SUM(U395:U396)</f>
        <v>0</v>
      </c>
      <c r="AE394" t="s">
        <v>133</v>
      </c>
    </row>
    <row r="395" spans="1:60" ht="20" outlineLevel="1" x14ac:dyDescent="0.25">
      <c r="A395" s="141">
        <v>86</v>
      </c>
      <c r="B395" s="141" t="s">
        <v>495</v>
      </c>
      <c r="C395" s="181" t="s">
        <v>496</v>
      </c>
      <c r="D395" s="147" t="s">
        <v>185</v>
      </c>
      <c r="E395" s="155">
        <v>6.72</v>
      </c>
      <c r="F395" s="159">
        <f>H395+J395</f>
        <v>0</v>
      </c>
      <c r="G395" s="160">
        <f>ROUND(E395*F395,2)</f>
        <v>0</v>
      </c>
      <c r="H395" s="160"/>
      <c r="I395" s="160">
        <f>ROUND(E395*H395,2)</f>
        <v>0</v>
      </c>
      <c r="J395" s="160"/>
      <c r="K395" s="160">
        <f>ROUND(E395*J395,2)</f>
        <v>0</v>
      </c>
      <c r="L395" s="160">
        <v>21</v>
      </c>
      <c r="M395" s="160">
        <f>G395*(1+L395/100)</f>
        <v>0</v>
      </c>
      <c r="N395" s="148">
        <v>0</v>
      </c>
      <c r="O395" s="148">
        <f>ROUND(E395*N395,5)</f>
        <v>0</v>
      </c>
      <c r="P395" s="148">
        <v>0</v>
      </c>
      <c r="Q395" s="148">
        <f>ROUND(E395*P395,5)</f>
        <v>0</v>
      </c>
      <c r="R395" s="148"/>
      <c r="S395" s="148"/>
      <c r="T395" s="149">
        <v>0</v>
      </c>
      <c r="U395" s="148">
        <f>ROUND(E395*T395,2)</f>
        <v>0</v>
      </c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 t="s">
        <v>135</v>
      </c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</row>
    <row r="396" spans="1:60" outlineLevel="1" x14ac:dyDescent="0.25">
      <c r="A396" s="141"/>
      <c r="B396" s="141"/>
      <c r="C396" s="182" t="s">
        <v>497</v>
      </c>
      <c r="D396" s="150"/>
      <c r="E396" s="156">
        <v>6.72</v>
      </c>
      <c r="F396" s="160"/>
      <c r="G396" s="160"/>
      <c r="H396" s="160"/>
      <c r="I396" s="160"/>
      <c r="J396" s="160"/>
      <c r="K396" s="160"/>
      <c r="L396" s="160"/>
      <c r="M396" s="160"/>
      <c r="N396" s="148"/>
      <c r="O396" s="148"/>
      <c r="P396" s="148"/>
      <c r="Q396" s="148"/>
      <c r="R396" s="148"/>
      <c r="S396" s="148"/>
      <c r="T396" s="149"/>
      <c r="U396" s="148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 t="s">
        <v>137</v>
      </c>
      <c r="AF396" s="140">
        <v>0</v>
      </c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</row>
    <row r="397" spans="1:60" x14ac:dyDescent="0.25">
      <c r="A397" s="142" t="s">
        <v>132</v>
      </c>
      <c r="B397" s="142" t="s">
        <v>103</v>
      </c>
      <c r="C397" s="183" t="s">
        <v>104</v>
      </c>
      <c r="D397" s="151"/>
      <c r="E397" s="157"/>
      <c r="F397" s="161"/>
      <c r="G397" s="161">
        <f>SUMIF(AE398:AE428,"&lt;&gt;NOR",G398:G428)</f>
        <v>0</v>
      </c>
      <c r="H397" s="161"/>
      <c r="I397" s="161">
        <f>SUM(I398:I428)</f>
        <v>0</v>
      </c>
      <c r="J397" s="161"/>
      <c r="K397" s="161">
        <f>SUM(K398:K428)</f>
        <v>0</v>
      </c>
      <c r="L397" s="161"/>
      <c r="M397" s="161">
        <f>SUM(M398:M428)</f>
        <v>0</v>
      </c>
      <c r="N397" s="152"/>
      <c r="O397" s="152">
        <f>SUM(O398:O428)</f>
        <v>0</v>
      </c>
      <c r="P397" s="152"/>
      <c r="Q397" s="152">
        <f>SUM(Q398:Q428)</f>
        <v>0</v>
      </c>
      <c r="R397" s="152"/>
      <c r="S397" s="152"/>
      <c r="T397" s="153"/>
      <c r="U397" s="152">
        <f>SUM(U398:U428)</f>
        <v>138.9</v>
      </c>
      <c r="AE397" t="s">
        <v>133</v>
      </c>
    </row>
    <row r="398" spans="1:60" ht="20" outlineLevel="1" x14ac:dyDescent="0.25">
      <c r="A398" s="141">
        <v>87</v>
      </c>
      <c r="B398" s="141" t="s">
        <v>498</v>
      </c>
      <c r="C398" s="181" t="s">
        <v>499</v>
      </c>
      <c r="D398" s="147" t="s">
        <v>343</v>
      </c>
      <c r="E398" s="155">
        <v>43.694000000000003</v>
      </c>
      <c r="F398" s="159">
        <f>H398+J398</f>
        <v>0</v>
      </c>
      <c r="G398" s="160">
        <f>ROUND(E398*F398,2)</f>
        <v>0</v>
      </c>
      <c r="H398" s="160"/>
      <c r="I398" s="160">
        <f>ROUND(E398*H398,2)</f>
        <v>0</v>
      </c>
      <c r="J398" s="160"/>
      <c r="K398" s="160">
        <f>ROUND(E398*J398,2)</f>
        <v>0</v>
      </c>
      <c r="L398" s="160">
        <v>21</v>
      </c>
      <c r="M398" s="160">
        <f>G398*(1+L398/100)</f>
        <v>0</v>
      </c>
      <c r="N398" s="148">
        <v>0</v>
      </c>
      <c r="O398" s="148">
        <f>ROUND(E398*N398,5)</f>
        <v>0</v>
      </c>
      <c r="P398" s="148">
        <v>0</v>
      </c>
      <c r="Q398" s="148">
        <f>ROUND(E398*P398,5)</f>
        <v>0</v>
      </c>
      <c r="R398" s="148"/>
      <c r="S398" s="148"/>
      <c r="T398" s="149">
        <v>0.55000000000000004</v>
      </c>
      <c r="U398" s="148">
        <f>ROUND(E398*T398,2)</f>
        <v>24.03</v>
      </c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 t="s">
        <v>135</v>
      </c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</row>
    <row r="399" spans="1:60" outlineLevel="1" x14ac:dyDescent="0.25">
      <c r="A399" s="141"/>
      <c r="B399" s="141"/>
      <c r="C399" s="182" t="s">
        <v>344</v>
      </c>
      <c r="D399" s="150"/>
      <c r="E399" s="156"/>
      <c r="F399" s="160"/>
      <c r="G399" s="160"/>
      <c r="H399" s="160"/>
      <c r="I399" s="160"/>
      <c r="J399" s="160"/>
      <c r="K399" s="160"/>
      <c r="L399" s="160"/>
      <c r="M399" s="160"/>
      <c r="N399" s="148"/>
      <c r="O399" s="148"/>
      <c r="P399" s="148"/>
      <c r="Q399" s="148"/>
      <c r="R399" s="148"/>
      <c r="S399" s="148"/>
      <c r="T399" s="149"/>
      <c r="U399" s="148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 t="s">
        <v>137</v>
      </c>
      <c r="AF399" s="140">
        <v>0</v>
      </c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</row>
    <row r="400" spans="1:60" outlineLevel="1" x14ac:dyDescent="0.25">
      <c r="A400" s="141"/>
      <c r="B400" s="141"/>
      <c r="C400" s="182" t="s">
        <v>500</v>
      </c>
      <c r="D400" s="150"/>
      <c r="E400" s="156">
        <v>43.694000000000003</v>
      </c>
      <c r="F400" s="160"/>
      <c r="G400" s="160"/>
      <c r="H400" s="160"/>
      <c r="I400" s="160"/>
      <c r="J400" s="160"/>
      <c r="K400" s="160"/>
      <c r="L400" s="160"/>
      <c r="M400" s="160"/>
      <c r="N400" s="148"/>
      <c r="O400" s="148"/>
      <c r="P400" s="148"/>
      <c r="Q400" s="148"/>
      <c r="R400" s="148"/>
      <c r="S400" s="148"/>
      <c r="T400" s="149"/>
      <c r="U400" s="148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 t="s">
        <v>137</v>
      </c>
      <c r="AF400" s="140">
        <v>0</v>
      </c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</row>
    <row r="401" spans="1:60" outlineLevel="1" x14ac:dyDescent="0.25">
      <c r="A401" s="141"/>
      <c r="B401" s="141"/>
      <c r="C401" s="184" t="s">
        <v>188</v>
      </c>
      <c r="D401" s="154"/>
      <c r="E401" s="158">
        <v>43.694000000000003</v>
      </c>
      <c r="F401" s="160"/>
      <c r="G401" s="160"/>
      <c r="H401" s="160"/>
      <c r="I401" s="160"/>
      <c r="J401" s="160"/>
      <c r="K401" s="160"/>
      <c r="L401" s="160"/>
      <c r="M401" s="160"/>
      <c r="N401" s="148"/>
      <c r="O401" s="148"/>
      <c r="P401" s="148"/>
      <c r="Q401" s="148"/>
      <c r="R401" s="148"/>
      <c r="S401" s="148"/>
      <c r="T401" s="149"/>
      <c r="U401" s="148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 t="s">
        <v>137</v>
      </c>
      <c r="AF401" s="140">
        <v>1</v>
      </c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</row>
    <row r="402" spans="1:60" outlineLevel="1" x14ac:dyDescent="0.25">
      <c r="A402" s="141">
        <v>88</v>
      </c>
      <c r="B402" s="141" t="s">
        <v>501</v>
      </c>
      <c r="C402" s="181" t="s">
        <v>502</v>
      </c>
      <c r="D402" s="147" t="s">
        <v>343</v>
      </c>
      <c r="E402" s="155">
        <v>6.9020000000000001</v>
      </c>
      <c r="F402" s="159">
        <f>H402+J402</f>
        <v>0</v>
      </c>
      <c r="G402" s="160">
        <f>ROUND(E402*F402,2)</f>
        <v>0</v>
      </c>
      <c r="H402" s="160"/>
      <c r="I402" s="160">
        <f>ROUND(E402*H402,2)</f>
        <v>0</v>
      </c>
      <c r="J402" s="160"/>
      <c r="K402" s="160">
        <f>ROUND(E402*J402,2)</f>
        <v>0</v>
      </c>
      <c r="L402" s="160">
        <v>21</v>
      </c>
      <c r="M402" s="160">
        <f>G402*(1+L402/100)</f>
        <v>0</v>
      </c>
      <c r="N402" s="148">
        <v>0</v>
      </c>
      <c r="O402" s="148">
        <f>ROUND(E402*N402,5)</f>
        <v>0</v>
      </c>
      <c r="P402" s="148">
        <v>0</v>
      </c>
      <c r="Q402" s="148">
        <f>ROUND(E402*P402,5)</f>
        <v>0</v>
      </c>
      <c r="R402" s="148"/>
      <c r="S402" s="148"/>
      <c r="T402" s="149">
        <v>2.0089999999999999</v>
      </c>
      <c r="U402" s="148">
        <f>ROUND(E402*T402,2)</f>
        <v>13.87</v>
      </c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 t="s">
        <v>135</v>
      </c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</row>
    <row r="403" spans="1:60" outlineLevel="1" x14ac:dyDescent="0.25">
      <c r="A403" s="141"/>
      <c r="B403" s="141"/>
      <c r="C403" s="182" t="s">
        <v>344</v>
      </c>
      <c r="D403" s="150"/>
      <c r="E403" s="156"/>
      <c r="F403" s="160"/>
      <c r="G403" s="160"/>
      <c r="H403" s="160"/>
      <c r="I403" s="160"/>
      <c r="J403" s="160"/>
      <c r="K403" s="160"/>
      <c r="L403" s="160"/>
      <c r="M403" s="160"/>
      <c r="N403" s="148"/>
      <c r="O403" s="148"/>
      <c r="P403" s="148"/>
      <c r="Q403" s="148"/>
      <c r="R403" s="148"/>
      <c r="S403" s="148"/>
      <c r="T403" s="149"/>
      <c r="U403" s="148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 t="s">
        <v>137</v>
      </c>
      <c r="AF403" s="140">
        <v>0</v>
      </c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</row>
    <row r="404" spans="1:60" outlineLevel="1" x14ac:dyDescent="0.25">
      <c r="A404" s="141"/>
      <c r="B404" s="141"/>
      <c r="C404" s="182" t="s">
        <v>503</v>
      </c>
      <c r="D404" s="150"/>
      <c r="E404" s="156">
        <v>6.9020000000000001</v>
      </c>
      <c r="F404" s="160"/>
      <c r="G404" s="160"/>
      <c r="H404" s="160"/>
      <c r="I404" s="160"/>
      <c r="J404" s="160"/>
      <c r="K404" s="160"/>
      <c r="L404" s="160"/>
      <c r="M404" s="160"/>
      <c r="N404" s="148"/>
      <c r="O404" s="148"/>
      <c r="P404" s="148"/>
      <c r="Q404" s="148"/>
      <c r="R404" s="148"/>
      <c r="S404" s="148"/>
      <c r="T404" s="149"/>
      <c r="U404" s="148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 t="s">
        <v>137</v>
      </c>
      <c r="AF404" s="140">
        <v>0</v>
      </c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</row>
    <row r="405" spans="1:60" outlineLevel="1" x14ac:dyDescent="0.25">
      <c r="A405" s="141">
        <v>89</v>
      </c>
      <c r="B405" s="141" t="s">
        <v>504</v>
      </c>
      <c r="C405" s="181" t="s">
        <v>505</v>
      </c>
      <c r="D405" s="147" t="s">
        <v>343</v>
      </c>
      <c r="E405" s="155">
        <v>6.9020000000000001</v>
      </c>
      <c r="F405" s="159">
        <f>H405+J405</f>
        <v>0</v>
      </c>
      <c r="G405" s="160">
        <f>ROUND(E405*F405,2)</f>
        <v>0</v>
      </c>
      <c r="H405" s="160"/>
      <c r="I405" s="160">
        <f>ROUND(E405*H405,2)</f>
        <v>0</v>
      </c>
      <c r="J405" s="160"/>
      <c r="K405" s="160">
        <f>ROUND(E405*J405,2)</f>
        <v>0</v>
      </c>
      <c r="L405" s="160">
        <v>21</v>
      </c>
      <c r="M405" s="160">
        <f>G405*(1+L405/100)</f>
        <v>0</v>
      </c>
      <c r="N405" s="148">
        <v>0</v>
      </c>
      <c r="O405" s="148">
        <f>ROUND(E405*N405,5)</f>
        <v>0</v>
      </c>
      <c r="P405" s="148">
        <v>0</v>
      </c>
      <c r="Q405" s="148">
        <f>ROUND(E405*P405,5)</f>
        <v>0</v>
      </c>
      <c r="R405" s="148"/>
      <c r="S405" s="148"/>
      <c r="T405" s="149">
        <v>0.95899999999999996</v>
      </c>
      <c r="U405" s="148">
        <f>ROUND(E405*T405,2)</f>
        <v>6.62</v>
      </c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 t="s">
        <v>135</v>
      </c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</row>
    <row r="406" spans="1:60" outlineLevel="1" x14ac:dyDescent="0.25">
      <c r="A406" s="141">
        <v>90</v>
      </c>
      <c r="B406" s="141" t="s">
        <v>506</v>
      </c>
      <c r="C406" s="181" t="s">
        <v>507</v>
      </c>
      <c r="D406" s="147" t="s">
        <v>343</v>
      </c>
      <c r="E406" s="155">
        <v>50.595999999999997</v>
      </c>
      <c r="F406" s="159">
        <f>H406+J406</f>
        <v>0</v>
      </c>
      <c r="G406" s="160">
        <f>ROUND(E406*F406,2)</f>
        <v>0</v>
      </c>
      <c r="H406" s="160"/>
      <c r="I406" s="160">
        <f>ROUND(E406*H406,2)</f>
        <v>0</v>
      </c>
      <c r="J406" s="160"/>
      <c r="K406" s="160">
        <f>ROUND(E406*J406,2)</f>
        <v>0</v>
      </c>
      <c r="L406" s="160">
        <v>21</v>
      </c>
      <c r="M406" s="160">
        <f>G406*(1+L406/100)</f>
        <v>0</v>
      </c>
      <c r="N406" s="148">
        <v>0</v>
      </c>
      <c r="O406" s="148">
        <f>ROUND(E406*N406,5)</f>
        <v>0</v>
      </c>
      <c r="P406" s="148">
        <v>0</v>
      </c>
      <c r="Q406" s="148">
        <f>ROUND(E406*P406,5)</f>
        <v>0</v>
      </c>
      <c r="R406" s="148"/>
      <c r="S406" s="148"/>
      <c r="T406" s="149">
        <v>0.94199999999999995</v>
      </c>
      <c r="U406" s="148">
        <f>ROUND(E406*T406,2)</f>
        <v>47.66</v>
      </c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 t="s">
        <v>135</v>
      </c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</row>
    <row r="407" spans="1:60" outlineLevel="1" x14ac:dyDescent="0.25">
      <c r="A407" s="141">
        <v>91</v>
      </c>
      <c r="B407" s="141" t="s">
        <v>508</v>
      </c>
      <c r="C407" s="181" t="s">
        <v>509</v>
      </c>
      <c r="D407" s="147" t="s">
        <v>343</v>
      </c>
      <c r="E407" s="155">
        <v>202.38399999999999</v>
      </c>
      <c r="F407" s="159">
        <f>H407+J407</f>
        <v>0</v>
      </c>
      <c r="G407" s="160">
        <f>ROUND(E407*F407,2)</f>
        <v>0</v>
      </c>
      <c r="H407" s="160"/>
      <c r="I407" s="160">
        <f>ROUND(E407*H407,2)</f>
        <v>0</v>
      </c>
      <c r="J407" s="160"/>
      <c r="K407" s="160">
        <f>ROUND(E407*J407,2)</f>
        <v>0</v>
      </c>
      <c r="L407" s="160">
        <v>21</v>
      </c>
      <c r="M407" s="160">
        <f>G407*(1+L407/100)</f>
        <v>0</v>
      </c>
      <c r="N407" s="148">
        <v>0</v>
      </c>
      <c r="O407" s="148">
        <f>ROUND(E407*N407,5)</f>
        <v>0</v>
      </c>
      <c r="P407" s="148">
        <v>0</v>
      </c>
      <c r="Q407" s="148">
        <f>ROUND(E407*P407,5)</f>
        <v>0</v>
      </c>
      <c r="R407" s="148"/>
      <c r="S407" s="148"/>
      <c r="T407" s="149">
        <v>0.105</v>
      </c>
      <c r="U407" s="148">
        <f>ROUND(E407*T407,2)</f>
        <v>21.25</v>
      </c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 t="s">
        <v>135</v>
      </c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</row>
    <row r="408" spans="1:60" outlineLevel="1" x14ac:dyDescent="0.25">
      <c r="A408" s="141"/>
      <c r="B408" s="141"/>
      <c r="C408" s="182" t="s">
        <v>510</v>
      </c>
      <c r="D408" s="150"/>
      <c r="E408" s="156">
        <v>202.38399999999999</v>
      </c>
      <c r="F408" s="160"/>
      <c r="G408" s="160"/>
      <c r="H408" s="160"/>
      <c r="I408" s="160"/>
      <c r="J408" s="160"/>
      <c r="K408" s="160"/>
      <c r="L408" s="160"/>
      <c r="M408" s="160"/>
      <c r="N408" s="148"/>
      <c r="O408" s="148"/>
      <c r="P408" s="148"/>
      <c r="Q408" s="148"/>
      <c r="R408" s="148"/>
      <c r="S408" s="148"/>
      <c r="T408" s="149"/>
      <c r="U408" s="148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 t="s">
        <v>137</v>
      </c>
      <c r="AF408" s="140">
        <v>0</v>
      </c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</row>
    <row r="409" spans="1:60" outlineLevel="1" x14ac:dyDescent="0.25">
      <c r="A409" s="141">
        <v>92</v>
      </c>
      <c r="B409" s="141" t="s">
        <v>511</v>
      </c>
      <c r="C409" s="181" t="s">
        <v>512</v>
      </c>
      <c r="D409" s="147" t="s">
        <v>343</v>
      </c>
      <c r="E409" s="155">
        <v>6.9020000000000001</v>
      </c>
      <c r="F409" s="159">
        <f>H409+J409</f>
        <v>0</v>
      </c>
      <c r="G409" s="160">
        <f>ROUND(E409*F409,2)</f>
        <v>0</v>
      </c>
      <c r="H409" s="160"/>
      <c r="I409" s="160">
        <f>ROUND(E409*H409,2)</f>
        <v>0</v>
      </c>
      <c r="J409" s="160"/>
      <c r="K409" s="160">
        <f>ROUND(E409*J409,2)</f>
        <v>0</v>
      </c>
      <c r="L409" s="160">
        <v>21</v>
      </c>
      <c r="M409" s="160">
        <f>G409*(1+L409/100)</f>
        <v>0</v>
      </c>
      <c r="N409" s="148">
        <v>0</v>
      </c>
      <c r="O409" s="148">
        <f>ROUND(E409*N409,5)</f>
        <v>0</v>
      </c>
      <c r="P409" s="148">
        <v>0</v>
      </c>
      <c r="Q409" s="148">
        <f>ROUND(E409*P409,5)</f>
        <v>0</v>
      </c>
      <c r="R409" s="148"/>
      <c r="S409" s="148"/>
      <c r="T409" s="149">
        <v>9.9000000000000005E-2</v>
      </c>
      <c r="U409" s="148">
        <f>ROUND(E409*T409,2)</f>
        <v>0.68</v>
      </c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 t="s">
        <v>135</v>
      </c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</row>
    <row r="410" spans="1:60" outlineLevel="1" x14ac:dyDescent="0.25">
      <c r="A410" s="141">
        <v>93</v>
      </c>
      <c r="B410" s="141" t="s">
        <v>513</v>
      </c>
      <c r="C410" s="181" t="s">
        <v>514</v>
      </c>
      <c r="D410" s="147" t="s">
        <v>343</v>
      </c>
      <c r="E410" s="155">
        <v>50.595999999999997</v>
      </c>
      <c r="F410" s="159">
        <f>H410+J410</f>
        <v>0</v>
      </c>
      <c r="G410" s="160">
        <f>ROUND(E410*F410,2)</f>
        <v>0</v>
      </c>
      <c r="H410" s="160"/>
      <c r="I410" s="160">
        <f>ROUND(E410*H410,2)</f>
        <v>0</v>
      </c>
      <c r="J410" s="160"/>
      <c r="K410" s="160">
        <f>ROUND(E410*J410,2)</f>
        <v>0</v>
      </c>
      <c r="L410" s="160">
        <v>21</v>
      </c>
      <c r="M410" s="160">
        <f>G410*(1+L410/100)</f>
        <v>0</v>
      </c>
      <c r="N410" s="148">
        <v>0</v>
      </c>
      <c r="O410" s="148">
        <f>ROUND(E410*N410,5)</f>
        <v>0</v>
      </c>
      <c r="P410" s="148">
        <v>0</v>
      </c>
      <c r="Q410" s="148">
        <f>ROUND(E410*P410,5)</f>
        <v>0</v>
      </c>
      <c r="R410" s="148"/>
      <c r="S410" s="148"/>
      <c r="T410" s="149">
        <v>0.49</v>
      </c>
      <c r="U410" s="148">
        <f>ROUND(E410*T410,2)</f>
        <v>24.79</v>
      </c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 t="s">
        <v>135</v>
      </c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</row>
    <row r="411" spans="1:60" outlineLevel="1" x14ac:dyDescent="0.25">
      <c r="A411" s="141">
        <v>94</v>
      </c>
      <c r="B411" s="141" t="s">
        <v>515</v>
      </c>
      <c r="C411" s="181" t="s">
        <v>516</v>
      </c>
      <c r="D411" s="147" t="s">
        <v>343</v>
      </c>
      <c r="E411" s="155">
        <v>455.36399999999998</v>
      </c>
      <c r="F411" s="159">
        <f>H411+J411</f>
        <v>0</v>
      </c>
      <c r="G411" s="160">
        <f>ROUND(E411*F411,2)</f>
        <v>0</v>
      </c>
      <c r="H411" s="160"/>
      <c r="I411" s="160">
        <f>ROUND(E411*H411,2)</f>
        <v>0</v>
      </c>
      <c r="J411" s="160"/>
      <c r="K411" s="160">
        <f>ROUND(E411*J411,2)</f>
        <v>0</v>
      </c>
      <c r="L411" s="160">
        <v>21</v>
      </c>
      <c r="M411" s="160">
        <f>G411*(1+L411/100)</f>
        <v>0</v>
      </c>
      <c r="N411" s="148">
        <v>0</v>
      </c>
      <c r="O411" s="148">
        <f>ROUND(E411*N411,5)</f>
        <v>0</v>
      </c>
      <c r="P411" s="148">
        <v>0</v>
      </c>
      <c r="Q411" s="148">
        <f>ROUND(E411*P411,5)</f>
        <v>0</v>
      </c>
      <c r="R411" s="148"/>
      <c r="S411" s="148"/>
      <c r="T411" s="149">
        <v>0</v>
      </c>
      <c r="U411" s="148">
        <f>ROUND(E411*T411,2)</f>
        <v>0</v>
      </c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 t="s">
        <v>135</v>
      </c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</row>
    <row r="412" spans="1:60" outlineLevel="1" x14ac:dyDescent="0.25">
      <c r="A412" s="141"/>
      <c r="B412" s="141"/>
      <c r="C412" s="182" t="s">
        <v>517</v>
      </c>
      <c r="D412" s="150"/>
      <c r="E412" s="156"/>
      <c r="F412" s="160"/>
      <c r="G412" s="160"/>
      <c r="H412" s="160"/>
      <c r="I412" s="160"/>
      <c r="J412" s="160"/>
      <c r="K412" s="160"/>
      <c r="L412" s="160"/>
      <c r="M412" s="160"/>
      <c r="N412" s="148"/>
      <c r="O412" s="148"/>
      <c r="P412" s="148"/>
      <c r="Q412" s="148"/>
      <c r="R412" s="148"/>
      <c r="S412" s="148"/>
      <c r="T412" s="149"/>
      <c r="U412" s="148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 t="s">
        <v>137</v>
      </c>
      <c r="AF412" s="140">
        <v>0</v>
      </c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</row>
    <row r="413" spans="1:60" outlineLevel="1" x14ac:dyDescent="0.25">
      <c r="A413" s="141"/>
      <c r="B413" s="141"/>
      <c r="C413" s="182" t="s">
        <v>518</v>
      </c>
      <c r="D413" s="150"/>
      <c r="E413" s="156">
        <v>455.36399999999998</v>
      </c>
      <c r="F413" s="160"/>
      <c r="G413" s="160"/>
      <c r="H413" s="160"/>
      <c r="I413" s="160"/>
      <c r="J413" s="160"/>
      <c r="K413" s="160"/>
      <c r="L413" s="160"/>
      <c r="M413" s="160"/>
      <c r="N413" s="148"/>
      <c r="O413" s="148"/>
      <c r="P413" s="148"/>
      <c r="Q413" s="148"/>
      <c r="R413" s="148"/>
      <c r="S413" s="148"/>
      <c r="T413" s="149"/>
      <c r="U413" s="148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 t="s">
        <v>137</v>
      </c>
      <c r="AF413" s="140">
        <v>0</v>
      </c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</row>
    <row r="414" spans="1:60" ht="20" outlineLevel="1" x14ac:dyDescent="0.25">
      <c r="A414" s="141">
        <v>95</v>
      </c>
      <c r="B414" s="141" t="s">
        <v>519</v>
      </c>
      <c r="C414" s="181" t="s">
        <v>520</v>
      </c>
      <c r="D414" s="147" t="s">
        <v>343</v>
      </c>
      <c r="E414" s="155">
        <v>43.694000000000003</v>
      </c>
      <c r="F414" s="159">
        <f>H414+J414</f>
        <v>0</v>
      </c>
      <c r="G414" s="160">
        <f>ROUND(E414*F414,2)</f>
        <v>0</v>
      </c>
      <c r="H414" s="160"/>
      <c r="I414" s="160">
        <f>ROUND(E414*H414,2)</f>
        <v>0</v>
      </c>
      <c r="J414" s="160"/>
      <c r="K414" s="160">
        <f>ROUND(E414*J414,2)</f>
        <v>0</v>
      </c>
      <c r="L414" s="160">
        <v>21</v>
      </c>
      <c r="M414" s="160">
        <f>G414*(1+L414/100)</f>
        <v>0</v>
      </c>
      <c r="N414" s="148">
        <v>0</v>
      </c>
      <c r="O414" s="148">
        <f>ROUND(E414*N414,5)</f>
        <v>0</v>
      </c>
      <c r="P414" s="148">
        <v>0</v>
      </c>
      <c r="Q414" s="148">
        <f>ROUND(E414*P414,5)</f>
        <v>0</v>
      </c>
      <c r="R414" s="148"/>
      <c r="S414" s="148"/>
      <c r="T414" s="149">
        <v>0</v>
      </c>
      <c r="U414" s="148">
        <f>ROUND(E414*T414,2)</f>
        <v>0</v>
      </c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 t="s">
        <v>135</v>
      </c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</row>
    <row r="415" spans="1:60" outlineLevel="1" x14ac:dyDescent="0.25">
      <c r="A415" s="141"/>
      <c r="B415" s="141"/>
      <c r="C415" s="182" t="s">
        <v>521</v>
      </c>
      <c r="D415" s="150"/>
      <c r="E415" s="156">
        <v>43.694000000000003</v>
      </c>
      <c r="F415" s="160"/>
      <c r="G415" s="160"/>
      <c r="H415" s="160"/>
      <c r="I415" s="160"/>
      <c r="J415" s="160"/>
      <c r="K415" s="160"/>
      <c r="L415" s="160"/>
      <c r="M415" s="160"/>
      <c r="N415" s="148"/>
      <c r="O415" s="148"/>
      <c r="P415" s="148"/>
      <c r="Q415" s="148"/>
      <c r="R415" s="148"/>
      <c r="S415" s="148"/>
      <c r="T415" s="149"/>
      <c r="U415" s="148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 t="s">
        <v>137</v>
      </c>
      <c r="AF415" s="140">
        <v>0</v>
      </c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</row>
    <row r="416" spans="1:60" outlineLevel="1" x14ac:dyDescent="0.25">
      <c r="A416" s="141"/>
      <c r="B416" s="141"/>
      <c r="C416" s="184" t="s">
        <v>188</v>
      </c>
      <c r="D416" s="154"/>
      <c r="E416" s="158">
        <v>43.694000000000003</v>
      </c>
      <c r="F416" s="160"/>
      <c r="G416" s="160"/>
      <c r="H416" s="160"/>
      <c r="I416" s="160"/>
      <c r="J416" s="160"/>
      <c r="K416" s="160"/>
      <c r="L416" s="160"/>
      <c r="M416" s="160"/>
      <c r="N416" s="148"/>
      <c r="O416" s="148"/>
      <c r="P416" s="148"/>
      <c r="Q416" s="148"/>
      <c r="R416" s="148"/>
      <c r="S416" s="148"/>
      <c r="T416" s="149"/>
      <c r="U416" s="148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 t="s">
        <v>137</v>
      </c>
      <c r="AF416" s="140">
        <v>1</v>
      </c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</row>
    <row r="417" spans="1:60" ht="20" outlineLevel="1" x14ac:dyDescent="0.25">
      <c r="A417" s="141">
        <v>96</v>
      </c>
      <c r="B417" s="141" t="s">
        <v>522</v>
      </c>
      <c r="C417" s="181" t="s">
        <v>523</v>
      </c>
      <c r="D417" s="147" t="s">
        <v>343</v>
      </c>
      <c r="E417" s="155">
        <v>1.0860000000000001</v>
      </c>
      <c r="F417" s="159">
        <f>H417+J417</f>
        <v>0</v>
      </c>
      <c r="G417" s="160">
        <f>ROUND(E417*F417,2)</f>
        <v>0</v>
      </c>
      <c r="H417" s="160"/>
      <c r="I417" s="160">
        <f>ROUND(E417*H417,2)</f>
        <v>0</v>
      </c>
      <c r="J417" s="160"/>
      <c r="K417" s="160">
        <f>ROUND(E417*J417,2)</f>
        <v>0</v>
      </c>
      <c r="L417" s="160">
        <v>21</v>
      </c>
      <c r="M417" s="160">
        <f>G417*(1+L417/100)</f>
        <v>0</v>
      </c>
      <c r="N417" s="148">
        <v>0</v>
      </c>
      <c r="O417" s="148">
        <f>ROUND(E417*N417,5)</f>
        <v>0</v>
      </c>
      <c r="P417" s="148">
        <v>0</v>
      </c>
      <c r="Q417" s="148">
        <f>ROUND(E417*P417,5)</f>
        <v>0</v>
      </c>
      <c r="R417" s="148"/>
      <c r="S417" s="148"/>
      <c r="T417" s="149">
        <v>0</v>
      </c>
      <c r="U417" s="148">
        <f>ROUND(E417*T417,2)</f>
        <v>0</v>
      </c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 t="s">
        <v>135</v>
      </c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</row>
    <row r="418" spans="1:60" outlineLevel="1" x14ac:dyDescent="0.25">
      <c r="A418" s="141"/>
      <c r="B418" s="141"/>
      <c r="C418" s="182" t="s">
        <v>524</v>
      </c>
      <c r="D418" s="150"/>
      <c r="E418" s="156">
        <v>1.0860000000000001</v>
      </c>
      <c r="F418" s="160"/>
      <c r="G418" s="160"/>
      <c r="H418" s="160"/>
      <c r="I418" s="160"/>
      <c r="J418" s="160"/>
      <c r="K418" s="160"/>
      <c r="L418" s="160"/>
      <c r="M418" s="160"/>
      <c r="N418" s="148"/>
      <c r="O418" s="148"/>
      <c r="P418" s="148"/>
      <c r="Q418" s="148"/>
      <c r="R418" s="148"/>
      <c r="S418" s="148"/>
      <c r="T418" s="149"/>
      <c r="U418" s="148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 t="s">
        <v>137</v>
      </c>
      <c r="AF418" s="140">
        <v>0</v>
      </c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</row>
    <row r="419" spans="1:60" outlineLevel="1" x14ac:dyDescent="0.25">
      <c r="A419" s="141"/>
      <c r="B419" s="141"/>
      <c r="C419" s="184" t="s">
        <v>188</v>
      </c>
      <c r="D419" s="154"/>
      <c r="E419" s="158">
        <v>1.0860000000000001</v>
      </c>
      <c r="F419" s="160"/>
      <c r="G419" s="160"/>
      <c r="H419" s="160"/>
      <c r="I419" s="160"/>
      <c r="J419" s="160"/>
      <c r="K419" s="160"/>
      <c r="L419" s="160"/>
      <c r="M419" s="160"/>
      <c r="N419" s="148"/>
      <c r="O419" s="148"/>
      <c r="P419" s="148"/>
      <c r="Q419" s="148"/>
      <c r="R419" s="148"/>
      <c r="S419" s="148"/>
      <c r="T419" s="149"/>
      <c r="U419" s="148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 t="s">
        <v>137</v>
      </c>
      <c r="AF419" s="140">
        <v>1</v>
      </c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</row>
    <row r="420" spans="1:60" ht="20" outlineLevel="1" x14ac:dyDescent="0.25">
      <c r="A420" s="141">
        <v>97</v>
      </c>
      <c r="B420" s="141" t="s">
        <v>525</v>
      </c>
      <c r="C420" s="181" t="s">
        <v>526</v>
      </c>
      <c r="D420" s="147" t="s">
        <v>343</v>
      </c>
      <c r="E420" s="155">
        <v>4.9029999999999996</v>
      </c>
      <c r="F420" s="159">
        <f>H420+J420</f>
        <v>0</v>
      </c>
      <c r="G420" s="160">
        <f>ROUND(E420*F420,2)</f>
        <v>0</v>
      </c>
      <c r="H420" s="160"/>
      <c r="I420" s="160">
        <f>ROUND(E420*H420,2)</f>
        <v>0</v>
      </c>
      <c r="J420" s="160"/>
      <c r="K420" s="160">
        <f>ROUND(E420*J420,2)</f>
        <v>0</v>
      </c>
      <c r="L420" s="160">
        <v>21</v>
      </c>
      <c r="M420" s="160">
        <f>G420*(1+L420/100)</f>
        <v>0</v>
      </c>
      <c r="N420" s="148">
        <v>0</v>
      </c>
      <c r="O420" s="148">
        <f>ROUND(E420*N420,5)</f>
        <v>0</v>
      </c>
      <c r="P420" s="148">
        <v>0</v>
      </c>
      <c r="Q420" s="148">
        <f>ROUND(E420*P420,5)</f>
        <v>0</v>
      </c>
      <c r="R420" s="148"/>
      <c r="S420" s="148"/>
      <c r="T420" s="149">
        <v>0</v>
      </c>
      <c r="U420" s="148">
        <f>ROUND(E420*T420,2)</f>
        <v>0</v>
      </c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 t="s">
        <v>135</v>
      </c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</row>
    <row r="421" spans="1:60" outlineLevel="1" x14ac:dyDescent="0.25">
      <c r="A421" s="141"/>
      <c r="B421" s="141"/>
      <c r="C421" s="182" t="s">
        <v>527</v>
      </c>
      <c r="D421" s="150"/>
      <c r="E421" s="156">
        <v>4.9029999999999996</v>
      </c>
      <c r="F421" s="160"/>
      <c r="G421" s="160"/>
      <c r="H421" s="160"/>
      <c r="I421" s="160"/>
      <c r="J421" s="160"/>
      <c r="K421" s="160"/>
      <c r="L421" s="160"/>
      <c r="M421" s="160"/>
      <c r="N421" s="148"/>
      <c r="O421" s="148"/>
      <c r="P421" s="148"/>
      <c r="Q421" s="148"/>
      <c r="R421" s="148"/>
      <c r="S421" s="148"/>
      <c r="T421" s="149"/>
      <c r="U421" s="148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 t="s">
        <v>137</v>
      </c>
      <c r="AF421" s="140">
        <v>0</v>
      </c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</row>
    <row r="422" spans="1:60" outlineLevel="1" x14ac:dyDescent="0.25">
      <c r="A422" s="141"/>
      <c r="B422" s="141"/>
      <c r="C422" s="184" t="s">
        <v>188</v>
      </c>
      <c r="D422" s="154"/>
      <c r="E422" s="158">
        <v>4.9029999999999996</v>
      </c>
      <c r="F422" s="160"/>
      <c r="G422" s="160"/>
      <c r="H422" s="160"/>
      <c r="I422" s="160"/>
      <c r="J422" s="160"/>
      <c r="K422" s="160"/>
      <c r="L422" s="160"/>
      <c r="M422" s="160"/>
      <c r="N422" s="148"/>
      <c r="O422" s="148"/>
      <c r="P422" s="148"/>
      <c r="Q422" s="148"/>
      <c r="R422" s="148"/>
      <c r="S422" s="148"/>
      <c r="T422" s="149"/>
      <c r="U422" s="148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 t="s">
        <v>137</v>
      </c>
      <c r="AF422" s="140">
        <v>1</v>
      </c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</row>
    <row r="423" spans="1:60" outlineLevel="1" x14ac:dyDescent="0.25">
      <c r="A423" s="141">
        <v>98</v>
      </c>
      <c r="B423" s="141" t="s">
        <v>528</v>
      </c>
      <c r="C423" s="181" t="s">
        <v>529</v>
      </c>
      <c r="D423" s="147" t="s">
        <v>343</v>
      </c>
      <c r="E423" s="155">
        <v>0.309</v>
      </c>
      <c r="F423" s="159">
        <f>H423+J423</f>
        <v>0</v>
      </c>
      <c r="G423" s="160">
        <f>ROUND(E423*F423,2)</f>
        <v>0</v>
      </c>
      <c r="H423" s="160"/>
      <c r="I423" s="160">
        <f>ROUND(E423*H423,2)</f>
        <v>0</v>
      </c>
      <c r="J423" s="160"/>
      <c r="K423" s="160">
        <f>ROUND(E423*J423,2)</f>
        <v>0</v>
      </c>
      <c r="L423" s="160">
        <v>21</v>
      </c>
      <c r="M423" s="160">
        <f>G423*(1+L423/100)</f>
        <v>0</v>
      </c>
      <c r="N423" s="148">
        <v>0</v>
      </c>
      <c r="O423" s="148">
        <f>ROUND(E423*N423,5)</f>
        <v>0</v>
      </c>
      <c r="P423" s="148">
        <v>0</v>
      </c>
      <c r="Q423" s="148">
        <f>ROUND(E423*P423,5)</f>
        <v>0</v>
      </c>
      <c r="R423" s="148"/>
      <c r="S423" s="148"/>
      <c r="T423" s="149">
        <v>0</v>
      </c>
      <c r="U423" s="148">
        <f>ROUND(E423*T423,2)</f>
        <v>0</v>
      </c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 t="s">
        <v>135</v>
      </c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</row>
    <row r="424" spans="1:60" outlineLevel="1" x14ac:dyDescent="0.25">
      <c r="A424" s="141"/>
      <c r="B424" s="141"/>
      <c r="C424" s="182" t="s">
        <v>530</v>
      </c>
      <c r="D424" s="150"/>
      <c r="E424" s="156">
        <v>0.309</v>
      </c>
      <c r="F424" s="160"/>
      <c r="G424" s="160"/>
      <c r="H424" s="160"/>
      <c r="I424" s="160"/>
      <c r="J424" s="160"/>
      <c r="K424" s="160"/>
      <c r="L424" s="160"/>
      <c r="M424" s="160"/>
      <c r="N424" s="148"/>
      <c r="O424" s="148"/>
      <c r="P424" s="148"/>
      <c r="Q424" s="148"/>
      <c r="R424" s="148"/>
      <c r="S424" s="148"/>
      <c r="T424" s="149"/>
      <c r="U424" s="148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 t="s">
        <v>137</v>
      </c>
      <c r="AF424" s="140">
        <v>0</v>
      </c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</row>
    <row r="425" spans="1:60" outlineLevel="1" x14ac:dyDescent="0.25">
      <c r="A425" s="141"/>
      <c r="B425" s="141"/>
      <c r="C425" s="184" t="s">
        <v>188</v>
      </c>
      <c r="D425" s="154"/>
      <c r="E425" s="158">
        <v>0.309</v>
      </c>
      <c r="F425" s="160"/>
      <c r="G425" s="160"/>
      <c r="H425" s="160"/>
      <c r="I425" s="160"/>
      <c r="J425" s="160"/>
      <c r="K425" s="160"/>
      <c r="L425" s="160"/>
      <c r="M425" s="160"/>
      <c r="N425" s="148"/>
      <c r="O425" s="148"/>
      <c r="P425" s="148"/>
      <c r="Q425" s="148"/>
      <c r="R425" s="148"/>
      <c r="S425" s="148"/>
      <c r="T425" s="149"/>
      <c r="U425" s="148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 t="s">
        <v>137</v>
      </c>
      <c r="AF425" s="140">
        <v>1</v>
      </c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</row>
    <row r="426" spans="1:60" outlineLevel="1" x14ac:dyDescent="0.25">
      <c r="A426" s="141">
        <v>99</v>
      </c>
      <c r="B426" s="141" t="s">
        <v>531</v>
      </c>
      <c r="C426" s="181" t="s">
        <v>532</v>
      </c>
      <c r="D426" s="147" t="s">
        <v>343</v>
      </c>
      <c r="E426" s="155">
        <v>0.60399999999999998</v>
      </c>
      <c r="F426" s="159">
        <f>H426+J426</f>
        <v>0</v>
      </c>
      <c r="G426" s="160">
        <f>ROUND(E426*F426,2)</f>
        <v>0</v>
      </c>
      <c r="H426" s="160"/>
      <c r="I426" s="160">
        <f>ROUND(E426*H426,2)</f>
        <v>0</v>
      </c>
      <c r="J426" s="160"/>
      <c r="K426" s="160">
        <f>ROUND(E426*J426,2)</f>
        <v>0</v>
      </c>
      <c r="L426" s="160">
        <v>21</v>
      </c>
      <c r="M426" s="160">
        <f>G426*(1+L426/100)</f>
        <v>0</v>
      </c>
      <c r="N426" s="148">
        <v>0</v>
      </c>
      <c r="O426" s="148">
        <f>ROUND(E426*N426,5)</f>
        <v>0</v>
      </c>
      <c r="P426" s="148">
        <v>0</v>
      </c>
      <c r="Q426" s="148">
        <f>ROUND(E426*P426,5)</f>
        <v>0</v>
      </c>
      <c r="R426" s="148"/>
      <c r="S426" s="148"/>
      <c r="T426" s="149">
        <v>0</v>
      </c>
      <c r="U426" s="148">
        <f>ROUND(E426*T426,2)</f>
        <v>0</v>
      </c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 t="s">
        <v>135</v>
      </c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</row>
    <row r="427" spans="1:60" outlineLevel="1" x14ac:dyDescent="0.25">
      <c r="A427" s="141"/>
      <c r="B427" s="141"/>
      <c r="C427" s="182" t="s">
        <v>533</v>
      </c>
      <c r="D427" s="150"/>
      <c r="E427" s="156">
        <v>0.60399999999999998</v>
      </c>
      <c r="F427" s="160"/>
      <c r="G427" s="160"/>
      <c r="H427" s="160"/>
      <c r="I427" s="160"/>
      <c r="J427" s="160"/>
      <c r="K427" s="160"/>
      <c r="L427" s="160"/>
      <c r="M427" s="160"/>
      <c r="N427" s="148"/>
      <c r="O427" s="148"/>
      <c r="P427" s="148"/>
      <c r="Q427" s="148"/>
      <c r="R427" s="148"/>
      <c r="S427" s="148"/>
      <c r="T427" s="149"/>
      <c r="U427" s="148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 t="s">
        <v>137</v>
      </c>
      <c r="AF427" s="140">
        <v>0</v>
      </c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</row>
    <row r="428" spans="1:60" outlineLevel="1" x14ac:dyDescent="0.25">
      <c r="A428" s="141"/>
      <c r="B428" s="141"/>
      <c r="C428" s="184" t="s">
        <v>188</v>
      </c>
      <c r="D428" s="154"/>
      <c r="E428" s="158">
        <v>0.60399999999999998</v>
      </c>
      <c r="F428" s="160"/>
      <c r="G428" s="160"/>
      <c r="H428" s="160"/>
      <c r="I428" s="160"/>
      <c r="J428" s="160"/>
      <c r="K428" s="160"/>
      <c r="L428" s="160"/>
      <c r="M428" s="160"/>
      <c r="N428" s="148"/>
      <c r="O428" s="148"/>
      <c r="P428" s="148"/>
      <c r="Q428" s="148"/>
      <c r="R428" s="148"/>
      <c r="S428" s="148"/>
      <c r="T428" s="149"/>
      <c r="U428" s="148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 t="s">
        <v>137</v>
      </c>
      <c r="AF428" s="140">
        <v>1</v>
      </c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</row>
    <row r="429" spans="1:60" x14ac:dyDescent="0.25">
      <c r="A429" s="142" t="s">
        <v>132</v>
      </c>
      <c r="B429" s="142" t="s">
        <v>105</v>
      </c>
      <c r="C429" s="183" t="s">
        <v>26</v>
      </c>
      <c r="D429" s="151"/>
      <c r="E429" s="157"/>
      <c r="F429" s="161"/>
      <c r="G429" s="161">
        <f>SUMIF(AE430:AE434,"&lt;&gt;NOR",G430:G434)</f>
        <v>0</v>
      </c>
      <c r="H429" s="161"/>
      <c r="I429" s="161">
        <f>SUM(I430:I434)</f>
        <v>0</v>
      </c>
      <c r="J429" s="161"/>
      <c r="K429" s="161">
        <f>SUM(K430:K434)</f>
        <v>0</v>
      </c>
      <c r="L429" s="161"/>
      <c r="M429" s="161">
        <f>SUM(M430:M434)</f>
        <v>0</v>
      </c>
      <c r="N429" s="152"/>
      <c r="O429" s="152">
        <f>SUM(O430:O434)</f>
        <v>0</v>
      </c>
      <c r="P429" s="152"/>
      <c r="Q429" s="152">
        <f>SUM(Q430:Q434)</f>
        <v>0</v>
      </c>
      <c r="R429" s="152"/>
      <c r="S429" s="152"/>
      <c r="T429" s="153"/>
      <c r="U429" s="152">
        <f>SUM(U430:U434)</f>
        <v>0</v>
      </c>
      <c r="AE429" t="s">
        <v>133</v>
      </c>
    </row>
    <row r="430" spans="1:60" outlineLevel="1" x14ac:dyDescent="0.25">
      <c r="A430" s="141">
        <v>100</v>
      </c>
      <c r="B430" s="141" t="s">
        <v>534</v>
      </c>
      <c r="C430" s="181" t="s">
        <v>535</v>
      </c>
      <c r="D430" s="147" t="s">
        <v>134</v>
      </c>
      <c r="E430" s="155">
        <v>1</v>
      </c>
      <c r="F430" s="159">
        <f>H430+J430</f>
        <v>0</v>
      </c>
      <c r="G430" s="160">
        <f>ROUND(E430*F430,2)</f>
        <v>0</v>
      </c>
      <c r="H430" s="160"/>
      <c r="I430" s="160">
        <f>ROUND(E430*H430,2)</f>
        <v>0</v>
      </c>
      <c r="J430" s="160"/>
      <c r="K430" s="160">
        <f>ROUND(E430*J430,2)</f>
        <v>0</v>
      </c>
      <c r="L430" s="160">
        <v>21</v>
      </c>
      <c r="M430" s="160">
        <f>G430*(1+L430/100)</f>
        <v>0</v>
      </c>
      <c r="N430" s="148">
        <v>0</v>
      </c>
      <c r="O430" s="148">
        <f>ROUND(E430*N430,5)</f>
        <v>0</v>
      </c>
      <c r="P430" s="148">
        <v>0</v>
      </c>
      <c r="Q430" s="148">
        <f>ROUND(E430*P430,5)</f>
        <v>0</v>
      </c>
      <c r="R430" s="148"/>
      <c r="S430" s="148"/>
      <c r="T430" s="149">
        <v>0</v>
      </c>
      <c r="U430" s="148">
        <f>ROUND(E430*T430,2)</f>
        <v>0</v>
      </c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 t="s">
        <v>135</v>
      </c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</row>
    <row r="431" spans="1:60" outlineLevel="1" x14ac:dyDescent="0.25">
      <c r="A431" s="141">
        <v>101</v>
      </c>
      <c r="B431" s="141" t="s">
        <v>536</v>
      </c>
      <c r="C431" s="181" t="s">
        <v>537</v>
      </c>
      <c r="D431" s="147" t="s">
        <v>134</v>
      </c>
      <c r="E431" s="155">
        <v>1</v>
      </c>
      <c r="F431" s="159">
        <f>H431+J431</f>
        <v>0</v>
      </c>
      <c r="G431" s="160">
        <f>ROUND(E431*F431,2)</f>
        <v>0</v>
      </c>
      <c r="H431" s="160"/>
      <c r="I431" s="160">
        <f>ROUND(E431*H431,2)</f>
        <v>0</v>
      </c>
      <c r="J431" s="160"/>
      <c r="K431" s="160">
        <f>ROUND(E431*J431,2)</f>
        <v>0</v>
      </c>
      <c r="L431" s="160">
        <v>21</v>
      </c>
      <c r="M431" s="160">
        <f>G431*(1+L431/100)</f>
        <v>0</v>
      </c>
      <c r="N431" s="148">
        <v>0</v>
      </c>
      <c r="O431" s="148">
        <f>ROUND(E431*N431,5)</f>
        <v>0</v>
      </c>
      <c r="P431" s="148">
        <v>0</v>
      </c>
      <c r="Q431" s="148">
        <f>ROUND(E431*P431,5)</f>
        <v>0</v>
      </c>
      <c r="R431" s="148"/>
      <c r="S431" s="148"/>
      <c r="T431" s="149">
        <v>0</v>
      </c>
      <c r="U431" s="148">
        <f>ROUND(E431*T431,2)</f>
        <v>0</v>
      </c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 t="s">
        <v>135</v>
      </c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</row>
    <row r="432" spans="1:60" outlineLevel="1" x14ac:dyDescent="0.25">
      <c r="A432" s="141">
        <v>102</v>
      </c>
      <c r="B432" s="141" t="s">
        <v>538</v>
      </c>
      <c r="C432" s="181" t="s">
        <v>539</v>
      </c>
      <c r="D432" s="147" t="s">
        <v>134</v>
      </c>
      <c r="E432" s="155">
        <v>1</v>
      </c>
      <c r="F432" s="159">
        <f>H432+J432</f>
        <v>0</v>
      </c>
      <c r="G432" s="160">
        <f>ROUND(E432*F432,2)</f>
        <v>0</v>
      </c>
      <c r="H432" s="160"/>
      <c r="I432" s="160">
        <f>ROUND(E432*H432,2)</f>
        <v>0</v>
      </c>
      <c r="J432" s="160"/>
      <c r="K432" s="160">
        <f>ROUND(E432*J432,2)</f>
        <v>0</v>
      </c>
      <c r="L432" s="160">
        <v>21</v>
      </c>
      <c r="M432" s="160">
        <f>G432*(1+L432/100)</f>
        <v>0</v>
      </c>
      <c r="N432" s="148">
        <v>0</v>
      </c>
      <c r="O432" s="148">
        <f>ROUND(E432*N432,5)</f>
        <v>0</v>
      </c>
      <c r="P432" s="148">
        <v>0</v>
      </c>
      <c r="Q432" s="148">
        <f>ROUND(E432*P432,5)</f>
        <v>0</v>
      </c>
      <c r="R432" s="148"/>
      <c r="S432" s="148"/>
      <c r="T432" s="149">
        <v>0</v>
      </c>
      <c r="U432" s="148">
        <f>ROUND(E432*T432,2)</f>
        <v>0</v>
      </c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 t="s">
        <v>135</v>
      </c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</row>
    <row r="433" spans="1:60" outlineLevel="1" x14ac:dyDescent="0.25">
      <c r="A433" s="141">
        <v>103</v>
      </c>
      <c r="B433" s="141" t="s">
        <v>540</v>
      </c>
      <c r="C433" s="181" t="s">
        <v>541</v>
      </c>
      <c r="D433" s="147" t="s">
        <v>134</v>
      </c>
      <c r="E433" s="155">
        <v>1</v>
      </c>
      <c r="F433" s="159">
        <f>H433+J433</f>
        <v>0</v>
      </c>
      <c r="G433" s="160">
        <f>ROUND(E433*F433,2)</f>
        <v>0</v>
      </c>
      <c r="H433" s="160"/>
      <c r="I433" s="160">
        <f>ROUND(E433*H433,2)</f>
        <v>0</v>
      </c>
      <c r="J433" s="160"/>
      <c r="K433" s="160">
        <f>ROUND(E433*J433,2)</f>
        <v>0</v>
      </c>
      <c r="L433" s="160">
        <v>21</v>
      </c>
      <c r="M433" s="160">
        <f>G433*(1+L433/100)</f>
        <v>0</v>
      </c>
      <c r="N433" s="148">
        <v>0</v>
      </c>
      <c r="O433" s="148">
        <f>ROUND(E433*N433,5)</f>
        <v>0</v>
      </c>
      <c r="P433" s="148">
        <v>0</v>
      </c>
      <c r="Q433" s="148">
        <f>ROUND(E433*P433,5)</f>
        <v>0</v>
      </c>
      <c r="R433" s="148"/>
      <c r="S433" s="148"/>
      <c r="T433" s="149">
        <v>0</v>
      </c>
      <c r="U433" s="148">
        <f>ROUND(E433*T433,2)</f>
        <v>0</v>
      </c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 t="s">
        <v>135</v>
      </c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</row>
    <row r="434" spans="1:60" ht="20" outlineLevel="1" x14ac:dyDescent="0.25">
      <c r="A434" s="170">
        <v>104</v>
      </c>
      <c r="B434" s="170" t="s">
        <v>542</v>
      </c>
      <c r="C434" s="185" t="s">
        <v>543</v>
      </c>
      <c r="D434" s="171" t="s">
        <v>134</v>
      </c>
      <c r="E434" s="172">
        <v>1</v>
      </c>
      <c r="F434" s="173">
        <f>H434+J434</f>
        <v>0</v>
      </c>
      <c r="G434" s="174">
        <f>ROUND(E434*F434,2)</f>
        <v>0</v>
      </c>
      <c r="H434" s="174"/>
      <c r="I434" s="174">
        <f>ROUND(E434*H434,2)</f>
        <v>0</v>
      </c>
      <c r="J434" s="174"/>
      <c r="K434" s="174">
        <f>ROUND(E434*J434,2)</f>
        <v>0</v>
      </c>
      <c r="L434" s="174">
        <v>21</v>
      </c>
      <c r="M434" s="174">
        <f>G434*(1+L434/100)</f>
        <v>0</v>
      </c>
      <c r="N434" s="175">
        <v>0</v>
      </c>
      <c r="O434" s="175">
        <f>ROUND(E434*N434,5)</f>
        <v>0</v>
      </c>
      <c r="P434" s="175">
        <v>0</v>
      </c>
      <c r="Q434" s="175">
        <f>ROUND(E434*P434,5)</f>
        <v>0</v>
      </c>
      <c r="R434" s="175"/>
      <c r="S434" s="175"/>
      <c r="T434" s="176">
        <v>0</v>
      </c>
      <c r="U434" s="175">
        <f>ROUND(E434*T434,2)</f>
        <v>0</v>
      </c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 t="s">
        <v>135</v>
      </c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</row>
    <row r="435" spans="1:60" x14ac:dyDescent="0.25">
      <c r="A435" s="4"/>
      <c r="B435" s="5" t="s">
        <v>171</v>
      </c>
      <c r="C435" s="186" t="s">
        <v>171</v>
      </c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AC435">
        <v>15</v>
      </c>
      <c r="AD435">
        <v>21</v>
      </c>
    </row>
    <row r="436" spans="1:60" ht="13" x14ac:dyDescent="0.25">
      <c r="A436" s="177"/>
      <c r="B436" s="178" t="s">
        <v>28</v>
      </c>
      <c r="C436" s="187" t="s">
        <v>171</v>
      </c>
      <c r="D436" s="179"/>
      <c r="E436" s="179"/>
      <c r="F436" s="179"/>
      <c r="G436" s="180">
        <f>G8+G51+G55+G134+G144+G146+G166+G185+G190+G245+G250+G253+G290+G318+G335+G350+G356+G369+G376+G390+G394+G397+G429</f>
        <v>0</v>
      </c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AC436">
        <f>SUMIF(L7:L434,AC435,G7:G434)</f>
        <v>0</v>
      </c>
      <c r="AD436">
        <f>SUMIF(L7:L434,AD435,G7:G434)</f>
        <v>0</v>
      </c>
      <c r="AE436" t="s">
        <v>544</v>
      </c>
    </row>
    <row r="437" spans="1:60" x14ac:dyDescent="0.25">
      <c r="A437" s="4"/>
      <c r="B437" s="5" t="s">
        <v>171</v>
      </c>
      <c r="C437" s="186" t="s">
        <v>171</v>
      </c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60" x14ac:dyDescent="0.25">
      <c r="A438" s="4"/>
      <c r="B438" s="5" t="s">
        <v>171</v>
      </c>
      <c r="C438" s="186" t="s">
        <v>171</v>
      </c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60" x14ac:dyDescent="0.25">
      <c r="A439" s="250" t="s">
        <v>545</v>
      </c>
      <c r="B439" s="250"/>
      <c r="C439" s="25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60" x14ac:dyDescent="0.25">
      <c r="A440" s="252"/>
      <c r="B440" s="253"/>
      <c r="C440" s="254"/>
      <c r="D440" s="253"/>
      <c r="E440" s="253"/>
      <c r="F440" s="253"/>
      <c r="G440" s="25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AE440" t="s">
        <v>546</v>
      </c>
    </row>
    <row r="441" spans="1:60" x14ac:dyDescent="0.25">
      <c r="A441" s="256"/>
      <c r="B441" s="257"/>
      <c r="C441" s="258"/>
      <c r="D441" s="257"/>
      <c r="E441" s="257"/>
      <c r="F441" s="257"/>
      <c r="G441" s="25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60" x14ac:dyDescent="0.25">
      <c r="A442" s="256"/>
      <c r="B442" s="257"/>
      <c r="C442" s="258"/>
      <c r="D442" s="257"/>
      <c r="E442" s="257"/>
      <c r="F442" s="257"/>
      <c r="G442" s="25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60" x14ac:dyDescent="0.25">
      <c r="A443" s="256"/>
      <c r="B443" s="257"/>
      <c r="C443" s="258"/>
      <c r="D443" s="257"/>
      <c r="E443" s="257"/>
      <c r="F443" s="257"/>
      <c r="G443" s="25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60" x14ac:dyDescent="0.25">
      <c r="A444" s="260"/>
      <c r="B444" s="261"/>
      <c r="C444" s="262"/>
      <c r="D444" s="261"/>
      <c r="E444" s="261"/>
      <c r="F444" s="261"/>
      <c r="G444" s="26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60" x14ac:dyDescent="0.25">
      <c r="A445" s="4"/>
      <c r="B445" s="5" t="s">
        <v>171</v>
      </c>
      <c r="C445" s="186" t="s">
        <v>171</v>
      </c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60" x14ac:dyDescent="0.25">
      <c r="C446" s="188"/>
      <c r="AE446" t="s">
        <v>547</v>
      </c>
    </row>
  </sheetData>
  <mergeCells count="6">
    <mergeCell ref="A440:G444"/>
    <mergeCell ref="A1:G1"/>
    <mergeCell ref="C2:G2"/>
    <mergeCell ref="C3:G3"/>
    <mergeCell ref="C4:G4"/>
    <mergeCell ref="A439:C439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Hanus</dc:creator>
  <cp:lastModifiedBy>Eliška</cp:lastModifiedBy>
  <cp:lastPrinted>2014-02-28T09:52:57Z</cp:lastPrinted>
  <dcterms:created xsi:type="dcterms:W3CDTF">2009-04-08T07:15:50Z</dcterms:created>
  <dcterms:modified xsi:type="dcterms:W3CDTF">2023-02-22T15:20:09Z</dcterms:modified>
</cp:coreProperties>
</file>