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shortcut-targets-by-id\1wrmTfB916aRGGeOLxNfvZguwtz81G83P\TRUHLA\37-2209 KOU PA\2_Okna\Rozpočet\Final 03.03.2023\"/>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SO.03 D.1.1 BP Pol" sheetId="12" r:id="rId4"/>
    <sheet name="SO.03 D.1.1 NS Pol" sheetId="13" r:id="rId5"/>
    <sheet name="SO.03 D.1.1 VP Pol" sheetId="14" r:id="rId6"/>
    <sheet name="SO.03 VRN Pol" sheetId="15" r:id="rId7"/>
  </sheets>
  <externalReferences>
    <externalReference r:id="rId8"/>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'SO.03 D.1.1 BP Pol'!$1:$7</definedName>
    <definedName name="_xlnm.Print_Titles" localSheetId="4">'SO.03 D.1.1 NS Pol'!$1:$7</definedName>
    <definedName name="_xlnm.Print_Titles" localSheetId="5">'SO.03 D.1.1 VP Pol'!$1:$7</definedName>
    <definedName name="_xlnm.Print_Titles" localSheetId="6">'SO.03 VRN Pol'!$1:$7</definedName>
    <definedName name="oadresa">Stavba!$D$6</definedName>
    <definedName name="Objednatel" localSheetId="1">Stavba!$D$5</definedName>
    <definedName name="Objekt" localSheetId="1">Stavba!$B$38</definedName>
    <definedName name="_xlnm.Print_Area" localSheetId="3">'SO.03 D.1.1 BP Pol'!$A$1:$Y$413</definedName>
    <definedName name="_xlnm.Print_Area" localSheetId="4">'SO.03 D.1.1 NS Pol'!$A$1:$Y$435</definedName>
    <definedName name="_xlnm.Print_Area" localSheetId="5">'SO.03 D.1.1 VP Pol'!$A$1:$Y$520</definedName>
    <definedName name="_xlnm.Print_Area" localSheetId="6">'SO.03 VRN Pol'!$A$1:$Y$71</definedName>
    <definedName name="_xlnm.Print_Area" localSheetId="1">Stavba!$A$1:$J$83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82" i="1" l="1"/>
  <c r="I81" i="1"/>
  <c r="I80" i="1"/>
  <c r="I79" i="1"/>
  <c r="I78" i="1"/>
  <c r="I77" i="1"/>
  <c r="I76" i="1"/>
  <c r="I75" i="1"/>
  <c r="I74" i="1"/>
  <c r="I73" i="1"/>
  <c r="I72" i="1"/>
  <c r="I71" i="1"/>
  <c r="I70" i="1"/>
  <c r="I69" i="1"/>
  <c r="I68" i="1"/>
  <c r="I67" i="1"/>
  <c r="I66" i="1"/>
  <c r="I65" i="1"/>
  <c r="I64" i="1"/>
  <c r="I63" i="1"/>
  <c r="I62" i="1"/>
  <c r="I61" i="1"/>
  <c r="G45" i="1"/>
  <c r="F45" i="1"/>
  <c r="G44" i="1"/>
  <c r="F44" i="1"/>
  <c r="G43" i="1"/>
  <c r="F43" i="1"/>
  <c r="G42" i="1"/>
  <c r="F42" i="1"/>
  <c r="G41" i="1"/>
  <c r="F41" i="1"/>
  <c r="G39" i="1"/>
  <c r="F39" i="1"/>
  <c r="G70" i="15"/>
  <c r="BA67" i="15"/>
  <c r="BA63" i="15"/>
  <c r="BA61" i="15"/>
  <c r="BA59" i="15"/>
  <c r="BA53" i="15"/>
  <c r="BA50" i="15"/>
  <c r="BA41" i="15"/>
  <c r="BA35" i="15"/>
  <c r="BA31" i="15"/>
  <c r="BA24" i="15"/>
  <c r="BA22" i="15"/>
  <c r="BA14" i="15"/>
  <c r="BA12" i="15"/>
  <c r="BA10" i="15"/>
  <c r="G9" i="15"/>
  <c r="M9" i="15" s="1"/>
  <c r="I9" i="15"/>
  <c r="I8" i="15" s="1"/>
  <c r="K9" i="15"/>
  <c r="K8" i="15" s="1"/>
  <c r="O9" i="15"/>
  <c r="Q9" i="15"/>
  <c r="Q8" i="15" s="1"/>
  <c r="V9" i="15"/>
  <c r="V8" i="15" s="1"/>
  <c r="G11" i="15"/>
  <c r="I11" i="15"/>
  <c r="K11" i="15"/>
  <c r="M11" i="15"/>
  <c r="O11" i="15"/>
  <c r="Q11" i="15"/>
  <c r="V11" i="15"/>
  <c r="G13" i="15"/>
  <c r="I13" i="15"/>
  <c r="K13" i="15"/>
  <c r="M13" i="15"/>
  <c r="O13" i="15"/>
  <c r="Q13" i="15"/>
  <c r="V13" i="15"/>
  <c r="G15" i="15"/>
  <c r="M15" i="15" s="1"/>
  <c r="I15" i="15"/>
  <c r="K15" i="15"/>
  <c r="O15" i="15"/>
  <c r="O8" i="15" s="1"/>
  <c r="Q15" i="15"/>
  <c r="V15" i="15"/>
  <c r="G17" i="15"/>
  <c r="I17" i="15"/>
  <c r="K17" i="15"/>
  <c r="M17" i="15"/>
  <c r="O17" i="15"/>
  <c r="Q17" i="15"/>
  <c r="V17" i="15"/>
  <c r="G18" i="15"/>
  <c r="I18" i="15"/>
  <c r="K18" i="15"/>
  <c r="M18" i="15"/>
  <c r="O18" i="15"/>
  <c r="Q18" i="15"/>
  <c r="V18" i="15"/>
  <c r="G19" i="15"/>
  <c r="I19" i="15"/>
  <c r="K19" i="15"/>
  <c r="M19" i="15"/>
  <c r="O19" i="15"/>
  <c r="Q19" i="15"/>
  <c r="V19" i="15"/>
  <c r="G20" i="15"/>
  <c r="M20" i="15" s="1"/>
  <c r="I20" i="15"/>
  <c r="K20" i="15"/>
  <c r="O20" i="15"/>
  <c r="Q20" i="15"/>
  <c r="V20" i="15"/>
  <c r="G21" i="15"/>
  <c r="I21" i="15"/>
  <c r="K21" i="15"/>
  <c r="M21" i="15"/>
  <c r="O21" i="15"/>
  <c r="Q21" i="15"/>
  <c r="V21" i="15"/>
  <c r="G23" i="15"/>
  <c r="I23" i="15"/>
  <c r="K23" i="15"/>
  <c r="M23" i="15"/>
  <c r="O23" i="15"/>
  <c r="Q23" i="15"/>
  <c r="V23" i="15"/>
  <c r="G26" i="15"/>
  <c r="M26" i="15" s="1"/>
  <c r="I26" i="15"/>
  <c r="I25" i="15" s="1"/>
  <c r="K26" i="15"/>
  <c r="K25" i="15" s="1"/>
  <c r="O26" i="15"/>
  <c r="O25" i="15" s="1"/>
  <c r="Q26" i="15"/>
  <c r="Q25" i="15" s="1"/>
  <c r="V26" i="15"/>
  <c r="V25" i="15" s="1"/>
  <c r="G27" i="15"/>
  <c r="I27" i="15"/>
  <c r="K27" i="15"/>
  <c r="M27" i="15"/>
  <c r="O27" i="15"/>
  <c r="Q27" i="15"/>
  <c r="V27" i="15"/>
  <c r="G30" i="15"/>
  <c r="I30" i="15"/>
  <c r="K30" i="15"/>
  <c r="M30" i="15"/>
  <c r="O30" i="15"/>
  <c r="Q30" i="15"/>
  <c r="V30" i="15"/>
  <c r="G32" i="15"/>
  <c r="I32" i="15"/>
  <c r="K32" i="15"/>
  <c r="M32" i="15"/>
  <c r="O32" i="15"/>
  <c r="Q32" i="15"/>
  <c r="V32" i="15"/>
  <c r="G33" i="15"/>
  <c r="M33" i="15" s="1"/>
  <c r="I33" i="15"/>
  <c r="K33" i="15"/>
  <c r="O33" i="15"/>
  <c r="Q33" i="15"/>
  <c r="V33" i="15"/>
  <c r="G34" i="15"/>
  <c r="I34" i="15"/>
  <c r="K34" i="15"/>
  <c r="M34" i="15"/>
  <c r="O34" i="15"/>
  <c r="Q34" i="15"/>
  <c r="V34" i="15"/>
  <c r="G36" i="15"/>
  <c r="I36" i="15"/>
  <c r="K36" i="15"/>
  <c r="M36" i="15"/>
  <c r="O36" i="15"/>
  <c r="Q36" i="15"/>
  <c r="V36" i="15"/>
  <c r="G37" i="15"/>
  <c r="I37" i="15"/>
  <c r="K37" i="15"/>
  <c r="M37" i="15"/>
  <c r="O37" i="15"/>
  <c r="Q37" i="15"/>
  <c r="V37" i="15"/>
  <c r="G38" i="15"/>
  <c r="M38" i="15" s="1"/>
  <c r="I38" i="15"/>
  <c r="K38" i="15"/>
  <c r="O38" i="15"/>
  <c r="Q38" i="15"/>
  <c r="V38" i="15"/>
  <c r="G39" i="15"/>
  <c r="I39" i="15"/>
  <c r="K39" i="15"/>
  <c r="M39" i="15"/>
  <c r="O39" i="15"/>
  <c r="Q39" i="15"/>
  <c r="V39" i="15"/>
  <c r="G40" i="15"/>
  <c r="I40" i="15"/>
  <c r="K40" i="15"/>
  <c r="M40" i="15"/>
  <c r="O40" i="15"/>
  <c r="Q40" i="15"/>
  <c r="V40" i="15"/>
  <c r="G42" i="15"/>
  <c r="I42" i="15"/>
  <c r="K42" i="15"/>
  <c r="M42" i="15"/>
  <c r="O42" i="15"/>
  <c r="Q42" i="15"/>
  <c r="V42" i="15"/>
  <c r="G43" i="15"/>
  <c r="M43" i="15" s="1"/>
  <c r="I43" i="15"/>
  <c r="K43" i="15"/>
  <c r="O43" i="15"/>
  <c r="Q43" i="15"/>
  <c r="V43" i="15"/>
  <c r="G44" i="15"/>
  <c r="I44" i="15"/>
  <c r="K44" i="15"/>
  <c r="M44" i="15"/>
  <c r="O44" i="15"/>
  <c r="Q44" i="15"/>
  <c r="V44" i="15"/>
  <c r="G45" i="15"/>
  <c r="I45" i="15"/>
  <c r="K45" i="15"/>
  <c r="M45" i="15"/>
  <c r="O45" i="15"/>
  <c r="Q45" i="15"/>
  <c r="V45" i="15"/>
  <c r="G47" i="15"/>
  <c r="I47" i="15"/>
  <c r="K47" i="15"/>
  <c r="M47" i="15"/>
  <c r="O47" i="15"/>
  <c r="Q47" i="15"/>
  <c r="V47" i="15"/>
  <c r="G49" i="15"/>
  <c r="M49" i="15" s="1"/>
  <c r="I49" i="15"/>
  <c r="K49" i="15"/>
  <c r="O49" i="15"/>
  <c r="Q49" i="15"/>
  <c r="V49" i="15"/>
  <c r="G51" i="15"/>
  <c r="I51" i="15"/>
  <c r="K51" i="15"/>
  <c r="M51" i="15"/>
  <c r="O51" i="15"/>
  <c r="Q51" i="15"/>
  <c r="V51" i="15"/>
  <c r="G52" i="15"/>
  <c r="I52" i="15"/>
  <c r="K52" i="15"/>
  <c r="M52" i="15"/>
  <c r="O52" i="15"/>
  <c r="Q52" i="15"/>
  <c r="V52" i="15"/>
  <c r="G54" i="15"/>
  <c r="I54" i="15"/>
  <c r="K54" i="15"/>
  <c r="M54" i="15"/>
  <c r="O54" i="15"/>
  <c r="Q54" i="15"/>
  <c r="V54" i="15"/>
  <c r="G56" i="15"/>
  <c r="M56" i="15" s="1"/>
  <c r="I56" i="15"/>
  <c r="K56" i="15"/>
  <c r="O56" i="15"/>
  <c r="Q56" i="15"/>
  <c r="V56" i="15"/>
  <c r="G58" i="15"/>
  <c r="I58" i="15"/>
  <c r="K58" i="15"/>
  <c r="M58" i="15"/>
  <c r="O58" i="15"/>
  <c r="Q58" i="15"/>
  <c r="V58" i="15"/>
  <c r="G60" i="15"/>
  <c r="I60" i="15"/>
  <c r="K60" i="15"/>
  <c r="M60" i="15"/>
  <c r="O60" i="15"/>
  <c r="Q60" i="15"/>
  <c r="V60" i="15"/>
  <c r="G62" i="15"/>
  <c r="I62" i="15"/>
  <c r="K62" i="15"/>
  <c r="M62" i="15"/>
  <c r="O62" i="15"/>
  <c r="Q62" i="15"/>
  <c r="V62" i="15"/>
  <c r="G64" i="15"/>
  <c r="M64" i="15" s="1"/>
  <c r="I64" i="15"/>
  <c r="K64" i="15"/>
  <c r="O64" i="15"/>
  <c r="Q64" i="15"/>
  <c r="V64" i="15"/>
  <c r="G65" i="15"/>
  <c r="I65" i="15"/>
  <c r="K65" i="15"/>
  <c r="M65" i="15"/>
  <c r="O65" i="15"/>
  <c r="Q65" i="15"/>
  <c r="V65" i="15"/>
  <c r="G66" i="15"/>
  <c r="I66" i="15"/>
  <c r="K66" i="15"/>
  <c r="M66" i="15"/>
  <c r="O66" i="15"/>
  <c r="Q66" i="15"/>
  <c r="V66" i="15"/>
  <c r="G68" i="15"/>
  <c r="I68" i="15"/>
  <c r="K68" i="15"/>
  <c r="M68" i="15"/>
  <c r="O68" i="15"/>
  <c r="Q68" i="15"/>
  <c r="V68" i="15"/>
  <c r="AE70" i="15"/>
  <c r="AF70" i="15"/>
  <c r="G519" i="14"/>
  <c r="BA322" i="14"/>
  <c r="BA318" i="14"/>
  <c r="BA314" i="14"/>
  <c r="BA245" i="14"/>
  <c r="G9" i="14"/>
  <c r="M9" i="14" s="1"/>
  <c r="I9" i="14"/>
  <c r="I8" i="14" s="1"/>
  <c r="K9" i="14"/>
  <c r="K8" i="14" s="1"/>
  <c r="O9" i="14"/>
  <c r="Q9" i="14"/>
  <c r="Q8" i="14" s="1"/>
  <c r="V9" i="14"/>
  <c r="V8" i="14" s="1"/>
  <c r="G12" i="14"/>
  <c r="I12" i="14"/>
  <c r="K12" i="14"/>
  <c r="M12" i="14"/>
  <c r="O12" i="14"/>
  <c r="Q12" i="14"/>
  <c r="V12" i="14"/>
  <c r="G15" i="14"/>
  <c r="I15" i="14"/>
  <c r="K15" i="14"/>
  <c r="M15" i="14"/>
  <c r="O15" i="14"/>
  <c r="Q15" i="14"/>
  <c r="V15" i="14"/>
  <c r="G18" i="14"/>
  <c r="G8" i="14" s="1"/>
  <c r="I18" i="14"/>
  <c r="K18" i="14"/>
  <c r="O18" i="14"/>
  <c r="O8" i="14" s="1"/>
  <c r="Q18" i="14"/>
  <c r="V18" i="14"/>
  <c r="G21" i="14"/>
  <c r="M21" i="14" s="1"/>
  <c r="I21" i="14"/>
  <c r="K21" i="14"/>
  <c r="O21" i="14"/>
  <c r="Q21" i="14"/>
  <c r="V21" i="14"/>
  <c r="G24" i="14"/>
  <c r="I24" i="14"/>
  <c r="K24" i="14"/>
  <c r="M24" i="14"/>
  <c r="O24" i="14"/>
  <c r="Q24" i="14"/>
  <c r="V24" i="14"/>
  <c r="G27" i="14"/>
  <c r="I27" i="14"/>
  <c r="K27" i="14"/>
  <c r="M27" i="14"/>
  <c r="O27" i="14"/>
  <c r="Q27" i="14"/>
  <c r="V27" i="14"/>
  <c r="G30" i="14"/>
  <c r="M30" i="14" s="1"/>
  <c r="I30" i="14"/>
  <c r="K30" i="14"/>
  <c r="O30" i="14"/>
  <c r="Q30" i="14"/>
  <c r="V30" i="14"/>
  <c r="G34" i="14"/>
  <c r="M34" i="14" s="1"/>
  <c r="I34" i="14"/>
  <c r="K34" i="14"/>
  <c r="O34" i="14"/>
  <c r="Q34" i="14"/>
  <c r="V34" i="14"/>
  <c r="G37" i="14"/>
  <c r="I37" i="14"/>
  <c r="K37" i="14"/>
  <c r="M37" i="14"/>
  <c r="O37" i="14"/>
  <c r="Q37" i="14"/>
  <c r="V37" i="14"/>
  <c r="G40" i="14"/>
  <c r="I40" i="14"/>
  <c r="K40" i="14"/>
  <c r="M40" i="14"/>
  <c r="O40" i="14"/>
  <c r="Q40" i="14"/>
  <c r="V40" i="14"/>
  <c r="G43" i="14"/>
  <c r="M43" i="14" s="1"/>
  <c r="I43" i="14"/>
  <c r="K43" i="14"/>
  <c r="O43" i="14"/>
  <c r="Q43" i="14"/>
  <c r="V43" i="14"/>
  <c r="G47" i="14"/>
  <c r="I47" i="14"/>
  <c r="K47" i="14"/>
  <c r="M47" i="14"/>
  <c r="O47" i="14"/>
  <c r="Q47" i="14"/>
  <c r="V47" i="14"/>
  <c r="G51" i="14"/>
  <c r="M51" i="14" s="1"/>
  <c r="I51" i="14"/>
  <c r="K51" i="14"/>
  <c r="O51" i="14"/>
  <c r="Q51" i="14"/>
  <c r="V51" i="14"/>
  <c r="G54" i="14"/>
  <c r="I54" i="14"/>
  <c r="K54" i="14"/>
  <c r="M54" i="14"/>
  <c r="O54" i="14"/>
  <c r="Q54" i="14"/>
  <c r="V54" i="14"/>
  <c r="G58" i="14"/>
  <c r="M58" i="14" s="1"/>
  <c r="I58" i="14"/>
  <c r="K58" i="14"/>
  <c r="O58" i="14"/>
  <c r="Q58" i="14"/>
  <c r="V58" i="14"/>
  <c r="G61" i="14"/>
  <c r="I61" i="14"/>
  <c r="K61" i="14"/>
  <c r="M61" i="14"/>
  <c r="O61" i="14"/>
  <c r="Q61" i="14"/>
  <c r="V61" i="14"/>
  <c r="G65" i="14"/>
  <c r="M65" i="14" s="1"/>
  <c r="I65" i="14"/>
  <c r="K65" i="14"/>
  <c r="O65" i="14"/>
  <c r="Q65" i="14"/>
  <c r="V65" i="14"/>
  <c r="G69" i="14"/>
  <c r="I69" i="14"/>
  <c r="K69" i="14"/>
  <c r="M69" i="14"/>
  <c r="O69" i="14"/>
  <c r="Q69" i="14"/>
  <c r="V69" i="14"/>
  <c r="G73" i="14"/>
  <c r="M73" i="14" s="1"/>
  <c r="I73" i="14"/>
  <c r="K73" i="14"/>
  <c r="O73" i="14"/>
  <c r="Q73" i="14"/>
  <c r="V73" i="14"/>
  <c r="G76" i="14"/>
  <c r="I76" i="14"/>
  <c r="K76" i="14"/>
  <c r="M76" i="14"/>
  <c r="O76" i="14"/>
  <c r="Q76" i="14"/>
  <c r="V76" i="14"/>
  <c r="G79" i="14"/>
  <c r="M79" i="14" s="1"/>
  <c r="I79" i="14"/>
  <c r="K79" i="14"/>
  <c r="O79" i="14"/>
  <c r="Q79" i="14"/>
  <c r="V79" i="14"/>
  <c r="G82" i="14"/>
  <c r="I82" i="14"/>
  <c r="K82" i="14"/>
  <c r="M82" i="14"/>
  <c r="O82" i="14"/>
  <c r="Q82" i="14"/>
  <c r="V82" i="14"/>
  <c r="G85" i="14"/>
  <c r="M85" i="14" s="1"/>
  <c r="I85" i="14"/>
  <c r="K85" i="14"/>
  <c r="O85" i="14"/>
  <c r="Q85" i="14"/>
  <c r="V85" i="14"/>
  <c r="G89" i="14"/>
  <c r="I89" i="14"/>
  <c r="K89" i="14"/>
  <c r="M89" i="14"/>
  <c r="O89" i="14"/>
  <c r="Q89" i="14"/>
  <c r="V89" i="14"/>
  <c r="G92" i="14"/>
  <c r="M92" i="14" s="1"/>
  <c r="I92" i="14"/>
  <c r="K92" i="14"/>
  <c r="O92" i="14"/>
  <c r="Q92" i="14"/>
  <c r="V92" i="14"/>
  <c r="G96" i="14"/>
  <c r="I96" i="14"/>
  <c r="K96" i="14"/>
  <c r="M96" i="14"/>
  <c r="O96" i="14"/>
  <c r="Q96" i="14"/>
  <c r="V96" i="14"/>
  <c r="G99" i="14"/>
  <c r="M99" i="14" s="1"/>
  <c r="I99" i="14"/>
  <c r="K99" i="14"/>
  <c r="O99" i="14"/>
  <c r="Q99" i="14"/>
  <c r="V99" i="14"/>
  <c r="G103" i="14"/>
  <c r="I103" i="14"/>
  <c r="K103" i="14"/>
  <c r="M103" i="14"/>
  <c r="O103" i="14"/>
  <c r="Q103" i="14"/>
  <c r="V103" i="14"/>
  <c r="G107" i="14"/>
  <c r="M107" i="14" s="1"/>
  <c r="I107" i="14"/>
  <c r="K107" i="14"/>
  <c r="O107" i="14"/>
  <c r="Q107" i="14"/>
  <c r="V107" i="14"/>
  <c r="G111" i="14"/>
  <c r="I111" i="14"/>
  <c r="K111" i="14"/>
  <c r="M111" i="14"/>
  <c r="O111" i="14"/>
  <c r="Q111" i="14"/>
  <c r="V111" i="14"/>
  <c r="G115" i="14"/>
  <c r="M115" i="14" s="1"/>
  <c r="I115" i="14"/>
  <c r="K115" i="14"/>
  <c r="O115" i="14"/>
  <c r="Q115" i="14"/>
  <c r="V115" i="14"/>
  <c r="G119" i="14"/>
  <c r="I119" i="14"/>
  <c r="K119" i="14"/>
  <c r="M119" i="14"/>
  <c r="O119" i="14"/>
  <c r="Q119" i="14"/>
  <c r="V119" i="14"/>
  <c r="G122" i="14"/>
  <c r="M122" i="14" s="1"/>
  <c r="I122" i="14"/>
  <c r="K122" i="14"/>
  <c r="O122" i="14"/>
  <c r="Q122" i="14"/>
  <c r="V122" i="14"/>
  <c r="G125" i="14"/>
  <c r="I125" i="14"/>
  <c r="K125" i="14"/>
  <c r="M125" i="14"/>
  <c r="O125" i="14"/>
  <c r="Q125" i="14"/>
  <c r="V125" i="14"/>
  <c r="G128" i="14"/>
  <c r="M128" i="14" s="1"/>
  <c r="I128" i="14"/>
  <c r="K128" i="14"/>
  <c r="O128" i="14"/>
  <c r="Q128" i="14"/>
  <c r="V128" i="14"/>
  <c r="G132" i="14"/>
  <c r="I132" i="14"/>
  <c r="K132" i="14"/>
  <c r="M132" i="14"/>
  <c r="O132" i="14"/>
  <c r="Q132" i="14"/>
  <c r="V132" i="14"/>
  <c r="G136" i="14"/>
  <c r="M136" i="14" s="1"/>
  <c r="I136" i="14"/>
  <c r="K136" i="14"/>
  <c r="O136" i="14"/>
  <c r="Q136" i="14"/>
  <c r="V136" i="14"/>
  <c r="G139" i="14"/>
  <c r="I139" i="14"/>
  <c r="K139" i="14"/>
  <c r="M139" i="14"/>
  <c r="O139" i="14"/>
  <c r="Q139" i="14"/>
  <c r="V139" i="14"/>
  <c r="G142" i="14"/>
  <c r="M142" i="14" s="1"/>
  <c r="I142" i="14"/>
  <c r="K142" i="14"/>
  <c r="O142" i="14"/>
  <c r="Q142" i="14"/>
  <c r="V142" i="14"/>
  <c r="G146" i="14"/>
  <c r="I146" i="14"/>
  <c r="K146" i="14"/>
  <c r="M146" i="14"/>
  <c r="O146" i="14"/>
  <c r="Q146" i="14"/>
  <c r="V146" i="14"/>
  <c r="G149" i="14"/>
  <c r="M149" i="14" s="1"/>
  <c r="I149" i="14"/>
  <c r="K149" i="14"/>
  <c r="O149" i="14"/>
  <c r="Q149" i="14"/>
  <c r="V149" i="14"/>
  <c r="G153" i="14"/>
  <c r="I153" i="14"/>
  <c r="K153" i="14"/>
  <c r="M153" i="14"/>
  <c r="O153" i="14"/>
  <c r="Q153" i="14"/>
  <c r="V153" i="14"/>
  <c r="G157" i="14"/>
  <c r="M157" i="14" s="1"/>
  <c r="I157" i="14"/>
  <c r="K157" i="14"/>
  <c r="O157" i="14"/>
  <c r="Q157" i="14"/>
  <c r="V157" i="14"/>
  <c r="G161" i="14"/>
  <c r="I161" i="14"/>
  <c r="K161" i="14"/>
  <c r="M161" i="14"/>
  <c r="O161" i="14"/>
  <c r="Q161" i="14"/>
  <c r="V161" i="14"/>
  <c r="G165" i="14"/>
  <c r="M165" i="14" s="1"/>
  <c r="I165" i="14"/>
  <c r="K165" i="14"/>
  <c r="O165" i="14"/>
  <c r="Q165" i="14"/>
  <c r="V165" i="14"/>
  <c r="G169" i="14"/>
  <c r="I169" i="14"/>
  <c r="K169" i="14"/>
  <c r="M169" i="14"/>
  <c r="O169" i="14"/>
  <c r="Q169" i="14"/>
  <c r="V169" i="14"/>
  <c r="G173" i="14"/>
  <c r="M173" i="14" s="1"/>
  <c r="I173" i="14"/>
  <c r="K173" i="14"/>
  <c r="O173" i="14"/>
  <c r="Q173" i="14"/>
  <c r="V173" i="14"/>
  <c r="G176" i="14"/>
  <c r="I176" i="14"/>
  <c r="K176" i="14"/>
  <c r="M176" i="14"/>
  <c r="O176" i="14"/>
  <c r="Q176" i="14"/>
  <c r="V176" i="14"/>
  <c r="G179" i="14"/>
  <c r="M179" i="14" s="1"/>
  <c r="I179" i="14"/>
  <c r="K179" i="14"/>
  <c r="O179" i="14"/>
  <c r="Q179" i="14"/>
  <c r="V179" i="14"/>
  <c r="G183" i="14"/>
  <c r="I183" i="14"/>
  <c r="K183" i="14"/>
  <c r="M183" i="14"/>
  <c r="O183" i="14"/>
  <c r="Q183" i="14"/>
  <c r="V183" i="14"/>
  <c r="G187" i="14"/>
  <c r="M187" i="14" s="1"/>
  <c r="I187" i="14"/>
  <c r="K187" i="14"/>
  <c r="O187" i="14"/>
  <c r="Q187" i="14"/>
  <c r="V187" i="14"/>
  <c r="G190" i="14"/>
  <c r="I190" i="14"/>
  <c r="K190" i="14"/>
  <c r="M190" i="14"/>
  <c r="O190" i="14"/>
  <c r="Q190" i="14"/>
  <c r="V190" i="14"/>
  <c r="G193" i="14"/>
  <c r="M193" i="14" s="1"/>
  <c r="I193" i="14"/>
  <c r="K193" i="14"/>
  <c r="O193" i="14"/>
  <c r="Q193" i="14"/>
  <c r="V193" i="14"/>
  <c r="G197" i="14"/>
  <c r="I197" i="14"/>
  <c r="K197" i="14"/>
  <c r="M197" i="14"/>
  <c r="O197" i="14"/>
  <c r="Q197" i="14"/>
  <c r="V197" i="14"/>
  <c r="G200" i="14"/>
  <c r="M200" i="14" s="1"/>
  <c r="I200" i="14"/>
  <c r="K200" i="14"/>
  <c r="O200" i="14"/>
  <c r="Q200" i="14"/>
  <c r="V200" i="14"/>
  <c r="G204" i="14"/>
  <c r="I204" i="14"/>
  <c r="K204" i="14"/>
  <c r="M204" i="14"/>
  <c r="O204" i="14"/>
  <c r="Q204" i="14"/>
  <c r="V204" i="14"/>
  <c r="G208" i="14"/>
  <c r="M208" i="14" s="1"/>
  <c r="I208" i="14"/>
  <c r="K208" i="14"/>
  <c r="O208" i="14"/>
  <c r="Q208" i="14"/>
  <c r="V208" i="14"/>
  <c r="G212" i="14"/>
  <c r="I212" i="14"/>
  <c r="K212" i="14"/>
  <c r="M212" i="14"/>
  <c r="O212" i="14"/>
  <c r="Q212" i="14"/>
  <c r="V212" i="14"/>
  <c r="G216" i="14"/>
  <c r="M216" i="14" s="1"/>
  <c r="I216" i="14"/>
  <c r="K216" i="14"/>
  <c r="O216" i="14"/>
  <c r="Q216" i="14"/>
  <c r="V216" i="14"/>
  <c r="G220" i="14"/>
  <c r="I220" i="14"/>
  <c r="K220" i="14"/>
  <c r="M220" i="14"/>
  <c r="O220" i="14"/>
  <c r="Q220" i="14"/>
  <c r="V220" i="14"/>
  <c r="G224" i="14"/>
  <c r="M224" i="14" s="1"/>
  <c r="I224" i="14"/>
  <c r="K224" i="14"/>
  <c r="O224" i="14"/>
  <c r="Q224" i="14"/>
  <c r="V224" i="14"/>
  <c r="G227" i="14"/>
  <c r="I227" i="14"/>
  <c r="K227" i="14"/>
  <c r="M227" i="14"/>
  <c r="O227" i="14"/>
  <c r="Q227" i="14"/>
  <c r="V227" i="14"/>
  <c r="G230" i="14"/>
  <c r="M230" i="14" s="1"/>
  <c r="I230" i="14"/>
  <c r="K230" i="14"/>
  <c r="O230" i="14"/>
  <c r="Q230" i="14"/>
  <c r="V230" i="14"/>
  <c r="G233" i="14"/>
  <c r="I233" i="14"/>
  <c r="K233" i="14"/>
  <c r="M233" i="14"/>
  <c r="O233" i="14"/>
  <c r="Q233" i="14"/>
  <c r="V233" i="14"/>
  <c r="G237" i="14"/>
  <c r="M237" i="14" s="1"/>
  <c r="I237" i="14"/>
  <c r="K237" i="14"/>
  <c r="O237" i="14"/>
  <c r="Q237" i="14"/>
  <c r="V237" i="14"/>
  <c r="G240" i="14"/>
  <c r="I240" i="14"/>
  <c r="K240" i="14"/>
  <c r="M240" i="14"/>
  <c r="O240" i="14"/>
  <c r="Q240" i="14"/>
  <c r="V240" i="14"/>
  <c r="G244" i="14"/>
  <c r="M244" i="14" s="1"/>
  <c r="I244" i="14"/>
  <c r="K244" i="14"/>
  <c r="O244" i="14"/>
  <c r="Q244" i="14"/>
  <c r="V244" i="14"/>
  <c r="G313" i="14"/>
  <c r="I313" i="14"/>
  <c r="K313" i="14"/>
  <c r="M313" i="14"/>
  <c r="O313" i="14"/>
  <c r="Q313" i="14"/>
  <c r="V313" i="14"/>
  <c r="G317" i="14"/>
  <c r="M317" i="14" s="1"/>
  <c r="I317" i="14"/>
  <c r="K317" i="14"/>
  <c r="O317" i="14"/>
  <c r="Q317" i="14"/>
  <c r="V317" i="14"/>
  <c r="G321" i="14"/>
  <c r="I321" i="14"/>
  <c r="K321" i="14"/>
  <c r="M321" i="14"/>
  <c r="O321" i="14"/>
  <c r="Q321" i="14"/>
  <c r="V321" i="14"/>
  <c r="G325" i="14"/>
  <c r="M325" i="14" s="1"/>
  <c r="I325" i="14"/>
  <c r="K325" i="14"/>
  <c r="O325" i="14"/>
  <c r="Q325" i="14"/>
  <c r="V325" i="14"/>
  <c r="G328" i="14"/>
  <c r="I328" i="14"/>
  <c r="K328" i="14"/>
  <c r="M328" i="14"/>
  <c r="O328" i="14"/>
  <c r="Q328" i="14"/>
  <c r="V328" i="14"/>
  <c r="G331" i="14"/>
  <c r="M331" i="14" s="1"/>
  <c r="I331" i="14"/>
  <c r="K331" i="14"/>
  <c r="O331" i="14"/>
  <c r="Q331" i="14"/>
  <c r="V331" i="14"/>
  <c r="G334" i="14"/>
  <c r="I334" i="14"/>
  <c r="K334" i="14"/>
  <c r="M334" i="14"/>
  <c r="O334" i="14"/>
  <c r="Q334" i="14"/>
  <c r="V334" i="14"/>
  <c r="G338" i="14"/>
  <c r="K338" i="14"/>
  <c r="O338" i="14"/>
  <c r="V338" i="14"/>
  <c r="G339" i="14"/>
  <c r="I339" i="14"/>
  <c r="I338" i="14" s="1"/>
  <c r="K339" i="14"/>
  <c r="M339" i="14"/>
  <c r="M338" i="14" s="1"/>
  <c r="O339" i="14"/>
  <c r="Q339" i="14"/>
  <c r="Q338" i="14" s="1"/>
  <c r="V339" i="14"/>
  <c r="G342" i="14"/>
  <c r="I342" i="14"/>
  <c r="I341" i="14" s="1"/>
  <c r="K342" i="14"/>
  <c r="M342" i="14"/>
  <c r="O342" i="14"/>
  <c r="Q342" i="14"/>
  <c r="Q341" i="14" s="1"/>
  <c r="V342" i="14"/>
  <c r="G346" i="14"/>
  <c r="G341" i="14" s="1"/>
  <c r="I346" i="14"/>
  <c r="K346" i="14"/>
  <c r="K341" i="14" s="1"/>
  <c r="O346" i="14"/>
  <c r="O341" i="14" s="1"/>
  <c r="Q346" i="14"/>
  <c r="V346" i="14"/>
  <c r="V341" i="14" s="1"/>
  <c r="G350" i="14"/>
  <c r="I350" i="14"/>
  <c r="K350" i="14"/>
  <c r="M350" i="14"/>
  <c r="O350" i="14"/>
  <c r="Q350" i="14"/>
  <c r="V350" i="14"/>
  <c r="G354" i="14"/>
  <c r="M354" i="14" s="1"/>
  <c r="I354" i="14"/>
  <c r="K354" i="14"/>
  <c r="O354" i="14"/>
  <c r="Q354" i="14"/>
  <c r="V354" i="14"/>
  <c r="G358" i="14"/>
  <c r="I358" i="14"/>
  <c r="K358" i="14"/>
  <c r="M358" i="14"/>
  <c r="O358" i="14"/>
  <c r="Q358" i="14"/>
  <c r="V358" i="14"/>
  <c r="G362" i="14"/>
  <c r="M362" i="14" s="1"/>
  <c r="I362" i="14"/>
  <c r="K362" i="14"/>
  <c r="O362" i="14"/>
  <c r="Q362" i="14"/>
  <c r="V362" i="14"/>
  <c r="G366" i="14"/>
  <c r="I366" i="14"/>
  <c r="K366" i="14"/>
  <c r="M366" i="14"/>
  <c r="O366" i="14"/>
  <c r="Q366" i="14"/>
  <c r="V366" i="14"/>
  <c r="G370" i="14"/>
  <c r="M370" i="14" s="1"/>
  <c r="I370" i="14"/>
  <c r="K370" i="14"/>
  <c r="O370" i="14"/>
  <c r="Q370" i="14"/>
  <c r="V370" i="14"/>
  <c r="G374" i="14"/>
  <c r="I374" i="14"/>
  <c r="K374" i="14"/>
  <c r="M374" i="14"/>
  <c r="O374" i="14"/>
  <c r="Q374" i="14"/>
  <c r="V374" i="14"/>
  <c r="G378" i="14"/>
  <c r="M378" i="14" s="1"/>
  <c r="I378" i="14"/>
  <c r="K378" i="14"/>
  <c r="O378" i="14"/>
  <c r="Q378" i="14"/>
  <c r="V378" i="14"/>
  <c r="G382" i="14"/>
  <c r="I382" i="14"/>
  <c r="K382" i="14"/>
  <c r="M382" i="14"/>
  <c r="O382" i="14"/>
  <c r="Q382" i="14"/>
  <c r="V382" i="14"/>
  <c r="G386" i="14"/>
  <c r="M386" i="14" s="1"/>
  <c r="I386" i="14"/>
  <c r="K386" i="14"/>
  <c r="O386" i="14"/>
  <c r="Q386" i="14"/>
  <c r="V386" i="14"/>
  <c r="G390" i="14"/>
  <c r="I390" i="14"/>
  <c r="K390" i="14"/>
  <c r="M390" i="14"/>
  <c r="O390" i="14"/>
  <c r="Q390" i="14"/>
  <c r="V390" i="14"/>
  <c r="G394" i="14"/>
  <c r="M394" i="14" s="1"/>
  <c r="I394" i="14"/>
  <c r="K394" i="14"/>
  <c r="O394" i="14"/>
  <c r="Q394" i="14"/>
  <c r="V394" i="14"/>
  <c r="G398" i="14"/>
  <c r="I398" i="14"/>
  <c r="K398" i="14"/>
  <c r="M398" i="14"/>
  <c r="O398" i="14"/>
  <c r="Q398" i="14"/>
  <c r="V398" i="14"/>
  <c r="G402" i="14"/>
  <c r="M402" i="14" s="1"/>
  <c r="I402" i="14"/>
  <c r="K402" i="14"/>
  <c r="O402" i="14"/>
  <c r="Q402" i="14"/>
  <c r="V402" i="14"/>
  <c r="G406" i="14"/>
  <c r="I406" i="14"/>
  <c r="K406" i="14"/>
  <c r="M406" i="14"/>
  <c r="O406" i="14"/>
  <c r="Q406" i="14"/>
  <c r="V406" i="14"/>
  <c r="G410" i="14"/>
  <c r="M410" i="14" s="1"/>
  <c r="I410" i="14"/>
  <c r="K410" i="14"/>
  <c r="O410" i="14"/>
  <c r="Q410" i="14"/>
  <c r="V410" i="14"/>
  <c r="G414" i="14"/>
  <c r="I414" i="14"/>
  <c r="K414" i="14"/>
  <c r="M414" i="14"/>
  <c r="O414" i="14"/>
  <c r="Q414" i="14"/>
  <c r="V414" i="14"/>
  <c r="G418" i="14"/>
  <c r="M418" i="14" s="1"/>
  <c r="I418" i="14"/>
  <c r="K418" i="14"/>
  <c r="O418" i="14"/>
  <c r="Q418" i="14"/>
  <c r="V418" i="14"/>
  <c r="G422" i="14"/>
  <c r="I422" i="14"/>
  <c r="K422" i="14"/>
  <c r="M422" i="14"/>
  <c r="O422" i="14"/>
  <c r="Q422" i="14"/>
  <c r="V422" i="14"/>
  <c r="G426" i="14"/>
  <c r="M426" i="14" s="1"/>
  <c r="I426" i="14"/>
  <c r="K426" i="14"/>
  <c r="O426" i="14"/>
  <c r="Q426" i="14"/>
  <c r="V426" i="14"/>
  <c r="G430" i="14"/>
  <c r="I430" i="14"/>
  <c r="K430" i="14"/>
  <c r="M430" i="14"/>
  <c r="O430" i="14"/>
  <c r="Q430" i="14"/>
  <c r="V430" i="14"/>
  <c r="G434" i="14"/>
  <c r="M434" i="14" s="1"/>
  <c r="I434" i="14"/>
  <c r="K434" i="14"/>
  <c r="O434" i="14"/>
  <c r="Q434" i="14"/>
  <c r="V434" i="14"/>
  <c r="G438" i="14"/>
  <c r="I438" i="14"/>
  <c r="K438" i="14"/>
  <c r="M438" i="14"/>
  <c r="O438" i="14"/>
  <c r="Q438" i="14"/>
  <c r="V438" i="14"/>
  <c r="G442" i="14"/>
  <c r="M442" i="14" s="1"/>
  <c r="I442" i="14"/>
  <c r="K442" i="14"/>
  <c r="O442" i="14"/>
  <c r="Q442" i="14"/>
  <c r="V442" i="14"/>
  <c r="G446" i="14"/>
  <c r="I446" i="14"/>
  <c r="K446" i="14"/>
  <c r="M446" i="14"/>
  <c r="O446" i="14"/>
  <c r="Q446" i="14"/>
  <c r="V446" i="14"/>
  <c r="G449" i="14"/>
  <c r="M449" i="14" s="1"/>
  <c r="I449" i="14"/>
  <c r="K449" i="14"/>
  <c r="O449" i="14"/>
  <c r="Q449" i="14"/>
  <c r="V449" i="14"/>
  <c r="G452" i="14"/>
  <c r="I452" i="14"/>
  <c r="K452" i="14"/>
  <c r="M452" i="14"/>
  <c r="O452" i="14"/>
  <c r="Q452" i="14"/>
  <c r="V452" i="14"/>
  <c r="G455" i="14"/>
  <c r="M455" i="14" s="1"/>
  <c r="I455" i="14"/>
  <c r="K455" i="14"/>
  <c r="O455" i="14"/>
  <c r="Q455" i="14"/>
  <c r="V455" i="14"/>
  <c r="G459" i="14"/>
  <c r="I459" i="14"/>
  <c r="K459" i="14"/>
  <c r="M459" i="14"/>
  <c r="O459" i="14"/>
  <c r="Q459" i="14"/>
  <c r="V459" i="14"/>
  <c r="G462" i="14"/>
  <c r="M462" i="14" s="1"/>
  <c r="I462" i="14"/>
  <c r="K462" i="14"/>
  <c r="O462" i="14"/>
  <c r="Q462" i="14"/>
  <c r="V462" i="14"/>
  <c r="G465" i="14"/>
  <c r="I465" i="14"/>
  <c r="K465" i="14"/>
  <c r="M465" i="14"/>
  <c r="O465" i="14"/>
  <c r="Q465" i="14"/>
  <c r="V465" i="14"/>
  <c r="G468" i="14"/>
  <c r="M468" i="14" s="1"/>
  <c r="I468" i="14"/>
  <c r="K468" i="14"/>
  <c r="O468" i="14"/>
  <c r="Q468" i="14"/>
  <c r="V468" i="14"/>
  <c r="G472" i="14"/>
  <c r="M472" i="14" s="1"/>
  <c r="M471" i="14" s="1"/>
  <c r="I472" i="14"/>
  <c r="K472" i="14"/>
  <c r="K471" i="14" s="1"/>
  <c r="O472" i="14"/>
  <c r="O471" i="14" s="1"/>
  <c r="Q472" i="14"/>
  <c r="V472" i="14"/>
  <c r="V471" i="14" s="1"/>
  <c r="G475" i="14"/>
  <c r="I475" i="14"/>
  <c r="I471" i="14" s="1"/>
  <c r="K475" i="14"/>
  <c r="M475" i="14"/>
  <c r="O475" i="14"/>
  <c r="Q475" i="14"/>
  <c r="Q471" i="14" s="1"/>
  <c r="V475" i="14"/>
  <c r="G478" i="14"/>
  <c r="M478" i="14" s="1"/>
  <c r="I478" i="14"/>
  <c r="K478" i="14"/>
  <c r="O478" i="14"/>
  <c r="Q478" i="14"/>
  <c r="V478" i="14"/>
  <c r="G481" i="14"/>
  <c r="I481" i="14"/>
  <c r="K481" i="14"/>
  <c r="M481" i="14"/>
  <c r="O481" i="14"/>
  <c r="Q481" i="14"/>
  <c r="V481" i="14"/>
  <c r="G484" i="14"/>
  <c r="K484" i="14"/>
  <c r="O484" i="14"/>
  <c r="V484" i="14"/>
  <c r="G485" i="14"/>
  <c r="I485" i="14"/>
  <c r="I484" i="14" s="1"/>
  <c r="K485" i="14"/>
  <c r="M485" i="14"/>
  <c r="M484" i="14" s="1"/>
  <c r="O485" i="14"/>
  <c r="Q485" i="14"/>
  <c r="Q484" i="14" s="1"/>
  <c r="V485" i="14"/>
  <c r="AE519" i="14"/>
  <c r="AF519" i="14"/>
  <c r="G434" i="13"/>
  <c r="BA299" i="13"/>
  <c r="BA177" i="13"/>
  <c r="BA147" i="13"/>
  <c r="BA109" i="13"/>
  <c r="BA95" i="13"/>
  <c r="G9" i="13"/>
  <c r="M9" i="13" s="1"/>
  <c r="I9" i="13"/>
  <c r="I8" i="13" s="1"/>
  <c r="K9" i="13"/>
  <c r="K8" i="13" s="1"/>
  <c r="O9" i="13"/>
  <c r="Q9" i="13"/>
  <c r="Q8" i="13" s="1"/>
  <c r="V9" i="13"/>
  <c r="V8" i="13" s="1"/>
  <c r="G14" i="13"/>
  <c r="I14" i="13"/>
  <c r="K14" i="13"/>
  <c r="M14" i="13"/>
  <c r="O14" i="13"/>
  <c r="Q14" i="13"/>
  <c r="V14" i="13"/>
  <c r="G17" i="13"/>
  <c r="I17" i="13"/>
  <c r="K17" i="13"/>
  <c r="M17" i="13"/>
  <c r="O17" i="13"/>
  <c r="Q17" i="13"/>
  <c r="V17" i="13"/>
  <c r="G21" i="13"/>
  <c r="M21" i="13" s="1"/>
  <c r="I21" i="13"/>
  <c r="K21" i="13"/>
  <c r="O21" i="13"/>
  <c r="O8" i="13" s="1"/>
  <c r="Q21" i="13"/>
  <c r="V21" i="13"/>
  <c r="G24" i="13"/>
  <c r="M24" i="13" s="1"/>
  <c r="I24" i="13"/>
  <c r="K24" i="13"/>
  <c r="O24" i="13"/>
  <c r="Q24" i="13"/>
  <c r="V24" i="13"/>
  <c r="G27" i="13"/>
  <c r="I27" i="13"/>
  <c r="K27" i="13"/>
  <c r="M27" i="13"/>
  <c r="O27" i="13"/>
  <c r="Q27" i="13"/>
  <c r="V27" i="13"/>
  <c r="G29" i="13"/>
  <c r="I29" i="13"/>
  <c r="K29" i="13"/>
  <c r="M29" i="13"/>
  <c r="O29" i="13"/>
  <c r="Q29" i="13"/>
  <c r="V29" i="13"/>
  <c r="G50" i="13"/>
  <c r="M50" i="13" s="1"/>
  <c r="I50" i="13"/>
  <c r="K50" i="13"/>
  <c r="O50" i="13"/>
  <c r="Q50" i="13"/>
  <c r="V50" i="13"/>
  <c r="G53" i="13"/>
  <c r="M53" i="13" s="1"/>
  <c r="I53" i="13"/>
  <c r="K53" i="13"/>
  <c r="O53" i="13"/>
  <c r="Q53" i="13"/>
  <c r="V53" i="13"/>
  <c r="G58" i="13"/>
  <c r="I58" i="13"/>
  <c r="K58" i="13"/>
  <c r="M58" i="13"/>
  <c r="O58" i="13"/>
  <c r="Q58" i="13"/>
  <c r="V58" i="13"/>
  <c r="G61" i="13"/>
  <c r="I61" i="13"/>
  <c r="K61" i="13"/>
  <c r="M61" i="13"/>
  <c r="O61" i="13"/>
  <c r="Q61" i="13"/>
  <c r="V61" i="13"/>
  <c r="G66" i="13"/>
  <c r="O66" i="13"/>
  <c r="G67" i="13"/>
  <c r="M67" i="13" s="1"/>
  <c r="M66" i="13" s="1"/>
  <c r="I67" i="13"/>
  <c r="I66" i="13" s="1"/>
  <c r="K67" i="13"/>
  <c r="K66" i="13" s="1"/>
  <c r="O67" i="13"/>
  <c r="Q67" i="13"/>
  <c r="Q66" i="13" s="1"/>
  <c r="V67" i="13"/>
  <c r="V66" i="13" s="1"/>
  <c r="G71" i="13"/>
  <c r="I71" i="13"/>
  <c r="K71" i="13"/>
  <c r="M71" i="13"/>
  <c r="O71" i="13"/>
  <c r="Q71" i="13"/>
  <c r="V71" i="13"/>
  <c r="G77" i="13"/>
  <c r="M77" i="13" s="1"/>
  <c r="I77" i="13"/>
  <c r="I76" i="13" s="1"/>
  <c r="K77" i="13"/>
  <c r="K76" i="13" s="1"/>
  <c r="O77" i="13"/>
  <c r="O76" i="13" s="1"/>
  <c r="Q77" i="13"/>
  <c r="Q76" i="13" s="1"/>
  <c r="V77" i="13"/>
  <c r="V76" i="13" s="1"/>
  <c r="G80" i="13"/>
  <c r="I80" i="13"/>
  <c r="K80" i="13"/>
  <c r="M80" i="13"/>
  <c r="O80" i="13"/>
  <c r="Q80" i="13"/>
  <c r="V80" i="13"/>
  <c r="G94" i="13"/>
  <c r="I94" i="13"/>
  <c r="K94" i="13"/>
  <c r="M94" i="13"/>
  <c r="O94" i="13"/>
  <c r="Q94" i="13"/>
  <c r="V94" i="13"/>
  <c r="G108" i="13"/>
  <c r="I108" i="13"/>
  <c r="K108" i="13"/>
  <c r="M108" i="13"/>
  <c r="O108" i="13"/>
  <c r="Q108" i="13"/>
  <c r="V108" i="13"/>
  <c r="G122" i="13"/>
  <c r="M122" i="13" s="1"/>
  <c r="I122" i="13"/>
  <c r="K122" i="13"/>
  <c r="O122" i="13"/>
  <c r="Q122" i="13"/>
  <c r="V122" i="13"/>
  <c r="G143" i="13"/>
  <c r="I143" i="13"/>
  <c r="K143" i="13"/>
  <c r="K142" i="13" s="1"/>
  <c r="M143" i="13"/>
  <c r="O143" i="13"/>
  <c r="Q143" i="13"/>
  <c r="V143" i="13"/>
  <c r="V142" i="13" s="1"/>
  <c r="G146" i="13"/>
  <c r="G142" i="13" s="1"/>
  <c r="I146" i="13"/>
  <c r="K146" i="13"/>
  <c r="M146" i="13"/>
  <c r="O146" i="13"/>
  <c r="O142" i="13" s="1"/>
  <c r="Q146" i="13"/>
  <c r="V146" i="13"/>
  <c r="G154" i="13"/>
  <c r="M154" i="13" s="1"/>
  <c r="I154" i="13"/>
  <c r="K154" i="13"/>
  <c r="O154" i="13"/>
  <c r="Q154" i="13"/>
  <c r="V154" i="13"/>
  <c r="G176" i="13"/>
  <c r="M176" i="13" s="1"/>
  <c r="I176" i="13"/>
  <c r="I142" i="13" s="1"/>
  <c r="K176" i="13"/>
  <c r="O176" i="13"/>
  <c r="Q176" i="13"/>
  <c r="Q142" i="13" s="1"/>
  <c r="V176" i="13"/>
  <c r="G199" i="13"/>
  <c r="I199" i="13"/>
  <c r="K199" i="13"/>
  <c r="M199" i="13"/>
  <c r="O199" i="13"/>
  <c r="Q199" i="13"/>
  <c r="V199" i="13"/>
  <c r="G253" i="13"/>
  <c r="I253" i="13"/>
  <c r="K253" i="13"/>
  <c r="M253" i="13"/>
  <c r="O253" i="13"/>
  <c r="Q253" i="13"/>
  <c r="V253" i="13"/>
  <c r="G255" i="13"/>
  <c r="M255" i="13" s="1"/>
  <c r="I255" i="13"/>
  <c r="K255" i="13"/>
  <c r="O255" i="13"/>
  <c r="Q255" i="13"/>
  <c r="V255" i="13"/>
  <c r="G258" i="13"/>
  <c r="I258" i="13"/>
  <c r="O258" i="13"/>
  <c r="Q258" i="13"/>
  <c r="G259" i="13"/>
  <c r="I259" i="13"/>
  <c r="K259" i="13"/>
  <c r="K258" i="13" s="1"/>
  <c r="M259" i="13"/>
  <c r="M258" i="13" s="1"/>
  <c r="O259" i="13"/>
  <c r="Q259" i="13"/>
  <c r="V259" i="13"/>
  <c r="V258" i="13" s="1"/>
  <c r="G266" i="13"/>
  <c r="I266" i="13"/>
  <c r="K266" i="13"/>
  <c r="M266" i="13"/>
  <c r="O266" i="13"/>
  <c r="Q266" i="13"/>
  <c r="V266" i="13"/>
  <c r="G268" i="13"/>
  <c r="O268" i="13"/>
  <c r="G269" i="13"/>
  <c r="M269" i="13" s="1"/>
  <c r="M268" i="13" s="1"/>
  <c r="I269" i="13"/>
  <c r="I268" i="13" s="1"/>
  <c r="K269" i="13"/>
  <c r="K268" i="13" s="1"/>
  <c r="O269" i="13"/>
  <c r="Q269" i="13"/>
  <c r="Q268" i="13" s="1"/>
  <c r="V269" i="13"/>
  <c r="V268" i="13" s="1"/>
  <c r="K272" i="13"/>
  <c r="V272" i="13"/>
  <c r="G273" i="13"/>
  <c r="I273" i="13"/>
  <c r="I272" i="13" s="1"/>
  <c r="K273" i="13"/>
  <c r="M273" i="13"/>
  <c r="O273" i="13"/>
  <c r="Q273" i="13"/>
  <c r="Q272" i="13" s="1"/>
  <c r="V273" i="13"/>
  <c r="G276" i="13"/>
  <c r="M276" i="13" s="1"/>
  <c r="I276" i="13"/>
  <c r="K276" i="13"/>
  <c r="O276" i="13"/>
  <c r="O272" i="13" s="1"/>
  <c r="Q276" i="13"/>
  <c r="V276" i="13"/>
  <c r="G279" i="13"/>
  <c r="I279" i="13"/>
  <c r="O279" i="13"/>
  <c r="Q279" i="13"/>
  <c r="G280" i="13"/>
  <c r="M280" i="13" s="1"/>
  <c r="M279" i="13" s="1"/>
  <c r="I280" i="13"/>
  <c r="K280" i="13"/>
  <c r="K279" i="13" s="1"/>
  <c r="O280" i="13"/>
  <c r="Q280" i="13"/>
  <c r="V280" i="13"/>
  <c r="V279" i="13" s="1"/>
  <c r="G283" i="13"/>
  <c r="M283" i="13" s="1"/>
  <c r="I283" i="13"/>
  <c r="I282" i="13" s="1"/>
  <c r="K283" i="13"/>
  <c r="O283" i="13"/>
  <c r="O282" i="13" s="1"/>
  <c r="Q283" i="13"/>
  <c r="Q282" i="13" s="1"/>
  <c r="V283" i="13"/>
  <c r="G286" i="13"/>
  <c r="M286" i="13" s="1"/>
  <c r="I286" i="13"/>
  <c r="K286" i="13"/>
  <c r="O286" i="13"/>
  <c r="Q286" i="13"/>
  <c r="V286" i="13"/>
  <c r="G289" i="13"/>
  <c r="M289" i="13" s="1"/>
  <c r="I289" i="13"/>
  <c r="K289" i="13"/>
  <c r="K282" i="13" s="1"/>
  <c r="O289" i="13"/>
  <c r="Q289" i="13"/>
  <c r="V289" i="13"/>
  <c r="V282" i="13" s="1"/>
  <c r="G292" i="13"/>
  <c r="I292" i="13"/>
  <c r="K292" i="13"/>
  <c r="M292" i="13"/>
  <c r="O292" i="13"/>
  <c r="Q292" i="13"/>
  <c r="V292" i="13"/>
  <c r="G295" i="13"/>
  <c r="M295" i="13" s="1"/>
  <c r="I295" i="13"/>
  <c r="K295" i="13"/>
  <c r="O295" i="13"/>
  <c r="Q295" i="13"/>
  <c r="V295" i="13"/>
  <c r="G298" i="13"/>
  <c r="M298" i="13" s="1"/>
  <c r="I298" i="13"/>
  <c r="I297" i="13" s="1"/>
  <c r="K298" i="13"/>
  <c r="K297" i="13" s="1"/>
  <c r="O298" i="13"/>
  <c r="Q298" i="13"/>
  <c r="Q297" i="13" s="1"/>
  <c r="V298" i="13"/>
  <c r="V297" i="13" s="1"/>
  <c r="G336" i="13"/>
  <c r="I336" i="13"/>
  <c r="K336" i="13"/>
  <c r="M336" i="13"/>
  <c r="O336" i="13"/>
  <c r="Q336" i="13"/>
  <c r="V336" i="13"/>
  <c r="G339" i="13"/>
  <c r="I339" i="13"/>
  <c r="K339" i="13"/>
  <c r="M339" i="13"/>
  <c r="O339" i="13"/>
  <c r="Q339" i="13"/>
  <c r="V339" i="13"/>
  <c r="G341" i="13"/>
  <c r="G297" i="13" s="1"/>
  <c r="I341" i="13"/>
  <c r="K341" i="13"/>
  <c r="O341" i="13"/>
  <c r="O297" i="13" s="1"/>
  <c r="Q341" i="13"/>
  <c r="V341" i="13"/>
  <c r="G345" i="13"/>
  <c r="I345" i="13"/>
  <c r="K345" i="13"/>
  <c r="M345" i="13"/>
  <c r="O345" i="13"/>
  <c r="Q345" i="13"/>
  <c r="V345" i="13"/>
  <c r="G349" i="13"/>
  <c r="I349" i="13"/>
  <c r="K349" i="13"/>
  <c r="M349" i="13"/>
  <c r="O349" i="13"/>
  <c r="Q349" i="13"/>
  <c r="V349" i="13"/>
  <c r="G352" i="13"/>
  <c r="G351" i="13" s="1"/>
  <c r="I352" i="13"/>
  <c r="I351" i="13" s="1"/>
  <c r="K352" i="13"/>
  <c r="K351" i="13" s="1"/>
  <c r="O352" i="13"/>
  <c r="O351" i="13" s="1"/>
  <c r="Q352" i="13"/>
  <c r="Q351" i="13" s="1"/>
  <c r="V352" i="13"/>
  <c r="V351" i="13" s="1"/>
  <c r="I355" i="13"/>
  <c r="Q355" i="13"/>
  <c r="G356" i="13"/>
  <c r="I356" i="13"/>
  <c r="K356" i="13"/>
  <c r="K355" i="13" s="1"/>
  <c r="M356" i="13"/>
  <c r="M355" i="13" s="1"/>
  <c r="O356" i="13"/>
  <c r="Q356" i="13"/>
  <c r="V356" i="13"/>
  <c r="V355" i="13" s="1"/>
  <c r="G363" i="13"/>
  <c r="G355" i="13" s="1"/>
  <c r="I363" i="13"/>
  <c r="K363" i="13"/>
  <c r="M363" i="13"/>
  <c r="O363" i="13"/>
  <c r="O355" i="13" s="1"/>
  <c r="Q363" i="13"/>
  <c r="V363" i="13"/>
  <c r="G370" i="13"/>
  <c r="O370" i="13"/>
  <c r="G371" i="13"/>
  <c r="M371" i="13" s="1"/>
  <c r="M370" i="13" s="1"/>
  <c r="I371" i="13"/>
  <c r="I370" i="13" s="1"/>
  <c r="K371" i="13"/>
  <c r="K370" i="13" s="1"/>
  <c r="O371" i="13"/>
  <c r="Q371" i="13"/>
  <c r="Q370" i="13" s="1"/>
  <c r="V371" i="13"/>
  <c r="V370" i="13" s="1"/>
  <c r="G379" i="13"/>
  <c r="G378" i="13" s="1"/>
  <c r="I379" i="13"/>
  <c r="K379" i="13"/>
  <c r="M379" i="13"/>
  <c r="O379" i="13"/>
  <c r="O378" i="13" s="1"/>
  <c r="Q379" i="13"/>
  <c r="V379" i="13"/>
  <c r="G382" i="13"/>
  <c r="M382" i="13" s="1"/>
  <c r="I382" i="13"/>
  <c r="I378" i="13" s="1"/>
  <c r="K382" i="13"/>
  <c r="O382" i="13"/>
  <c r="Q382" i="13"/>
  <c r="Q378" i="13" s="1"/>
  <c r="V382" i="13"/>
  <c r="G386" i="13"/>
  <c r="M386" i="13" s="1"/>
  <c r="I386" i="13"/>
  <c r="K386" i="13"/>
  <c r="O386" i="13"/>
  <c r="Q386" i="13"/>
  <c r="V386" i="13"/>
  <c r="G389" i="13"/>
  <c r="I389" i="13"/>
  <c r="K389" i="13"/>
  <c r="K378" i="13" s="1"/>
  <c r="M389" i="13"/>
  <c r="O389" i="13"/>
  <c r="Q389" i="13"/>
  <c r="V389" i="13"/>
  <c r="V378" i="13" s="1"/>
  <c r="G392" i="13"/>
  <c r="I392" i="13"/>
  <c r="K392" i="13"/>
  <c r="M392" i="13"/>
  <c r="O392" i="13"/>
  <c r="Q392" i="13"/>
  <c r="V392" i="13"/>
  <c r="G397" i="13"/>
  <c r="M397" i="13" s="1"/>
  <c r="I397" i="13"/>
  <c r="K397" i="13"/>
  <c r="O397" i="13"/>
  <c r="Q397" i="13"/>
  <c r="V397" i="13"/>
  <c r="G403" i="13"/>
  <c r="M403" i="13" s="1"/>
  <c r="I403" i="13"/>
  <c r="K403" i="13"/>
  <c r="O403" i="13"/>
  <c r="Q403" i="13"/>
  <c r="V403" i="13"/>
  <c r="G405" i="13"/>
  <c r="I405" i="13"/>
  <c r="K405" i="13"/>
  <c r="M405" i="13"/>
  <c r="O405" i="13"/>
  <c r="Q405" i="13"/>
  <c r="V405" i="13"/>
  <c r="G409" i="13"/>
  <c r="I409" i="13"/>
  <c r="K409" i="13"/>
  <c r="M409" i="13"/>
  <c r="O409" i="13"/>
  <c r="Q409" i="13"/>
  <c r="V409" i="13"/>
  <c r="G419" i="13"/>
  <c r="M419" i="13" s="1"/>
  <c r="I419" i="13"/>
  <c r="K419" i="13"/>
  <c r="O419" i="13"/>
  <c r="Q419" i="13"/>
  <c r="V419" i="13"/>
  <c r="G422" i="13"/>
  <c r="M422" i="13" s="1"/>
  <c r="I422" i="13"/>
  <c r="K422" i="13"/>
  <c r="O422" i="13"/>
  <c r="Q422" i="13"/>
  <c r="V422" i="13"/>
  <c r="K423" i="13"/>
  <c r="V423" i="13"/>
  <c r="G424" i="13"/>
  <c r="G423" i="13" s="1"/>
  <c r="I424" i="13"/>
  <c r="I423" i="13" s="1"/>
  <c r="K424" i="13"/>
  <c r="M424" i="13"/>
  <c r="O424" i="13"/>
  <c r="O423" i="13" s="1"/>
  <c r="Q424" i="13"/>
  <c r="Q423" i="13" s="1"/>
  <c r="V424" i="13"/>
  <c r="G427" i="13"/>
  <c r="M427" i="13" s="1"/>
  <c r="I427" i="13"/>
  <c r="K427" i="13"/>
  <c r="O427" i="13"/>
  <c r="Q427" i="13"/>
  <c r="V427" i="13"/>
  <c r="G429" i="13"/>
  <c r="I429" i="13"/>
  <c r="K429" i="13"/>
  <c r="M429" i="13"/>
  <c r="O429" i="13"/>
  <c r="Q429" i="13"/>
  <c r="V429" i="13"/>
  <c r="AE434" i="13"/>
  <c r="AF434" i="13"/>
  <c r="G412" i="12"/>
  <c r="BA205" i="12"/>
  <c r="BA10" i="12"/>
  <c r="G9" i="12"/>
  <c r="M9" i="12" s="1"/>
  <c r="I9" i="12"/>
  <c r="I8" i="12" s="1"/>
  <c r="K9" i="12"/>
  <c r="K8" i="12" s="1"/>
  <c r="O9" i="12"/>
  <c r="Q9" i="12"/>
  <c r="Q8" i="12" s="1"/>
  <c r="V9" i="12"/>
  <c r="V8" i="12" s="1"/>
  <c r="G13" i="12"/>
  <c r="I13" i="12"/>
  <c r="K13" i="12"/>
  <c r="M13" i="12"/>
  <c r="O13" i="12"/>
  <c r="Q13" i="12"/>
  <c r="V13" i="12"/>
  <c r="G49" i="12"/>
  <c r="I49" i="12"/>
  <c r="K49" i="12"/>
  <c r="M49" i="12"/>
  <c r="O49" i="12"/>
  <c r="Q49" i="12"/>
  <c r="V49" i="12"/>
  <c r="G55" i="12"/>
  <c r="M55" i="12" s="1"/>
  <c r="I55" i="12"/>
  <c r="K55" i="12"/>
  <c r="O55" i="12"/>
  <c r="O8" i="12" s="1"/>
  <c r="Q55" i="12"/>
  <c r="V55" i="12"/>
  <c r="G58" i="12"/>
  <c r="M58" i="12" s="1"/>
  <c r="I58" i="12"/>
  <c r="K58" i="12"/>
  <c r="O58" i="12"/>
  <c r="Q58" i="12"/>
  <c r="V58" i="12"/>
  <c r="G62" i="12"/>
  <c r="I62" i="12"/>
  <c r="K62" i="12"/>
  <c r="M62" i="12"/>
  <c r="O62" i="12"/>
  <c r="Q62" i="12"/>
  <c r="V62" i="12"/>
  <c r="G66" i="12"/>
  <c r="I66" i="12"/>
  <c r="K66" i="12"/>
  <c r="M66" i="12"/>
  <c r="O66" i="12"/>
  <c r="Q66" i="12"/>
  <c r="V66" i="12"/>
  <c r="G75" i="12"/>
  <c r="M75" i="12" s="1"/>
  <c r="I75" i="12"/>
  <c r="K75" i="12"/>
  <c r="O75" i="12"/>
  <c r="Q75" i="12"/>
  <c r="V75" i="12"/>
  <c r="G79" i="12"/>
  <c r="I79" i="12"/>
  <c r="K79" i="12"/>
  <c r="M79" i="12"/>
  <c r="O79" i="12"/>
  <c r="Q79" i="12"/>
  <c r="V79" i="12"/>
  <c r="G83" i="12"/>
  <c r="M83" i="12" s="1"/>
  <c r="I83" i="12"/>
  <c r="K83" i="12"/>
  <c r="O83" i="12"/>
  <c r="Q83" i="12"/>
  <c r="V83" i="12"/>
  <c r="G92" i="12"/>
  <c r="I92" i="12"/>
  <c r="K92" i="12"/>
  <c r="M92" i="12"/>
  <c r="O92" i="12"/>
  <c r="Q92" i="12"/>
  <c r="V92" i="12"/>
  <c r="G107" i="12"/>
  <c r="M107" i="12" s="1"/>
  <c r="I107" i="12"/>
  <c r="K107" i="12"/>
  <c r="O107" i="12"/>
  <c r="Q107" i="12"/>
  <c r="V107" i="12"/>
  <c r="G115" i="12"/>
  <c r="I115" i="12"/>
  <c r="K115" i="12"/>
  <c r="M115" i="12"/>
  <c r="O115" i="12"/>
  <c r="Q115" i="12"/>
  <c r="V115" i="12"/>
  <c r="G118" i="12"/>
  <c r="M118" i="12" s="1"/>
  <c r="I118" i="12"/>
  <c r="K118" i="12"/>
  <c r="O118" i="12"/>
  <c r="Q118" i="12"/>
  <c r="V118" i="12"/>
  <c r="G122" i="12"/>
  <c r="I122" i="12"/>
  <c r="K122" i="12"/>
  <c r="M122" i="12"/>
  <c r="O122" i="12"/>
  <c r="Q122" i="12"/>
  <c r="V122" i="12"/>
  <c r="G126" i="12"/>
  <c r="M126" i="12" s="1"/>
  <c r="I126" i="12"/>
  <c r="K126" i="12"/>
  <c r="O126" i="12"/>
  <c r="Q126" i="12"/>
  <c r="V126" i="12"/>
  <c r="G130" i="12"/>
  <c r="I130" i="12"/>
  <c r="K130" i="12"/>
  <c r="M130" i="12"/>
  <c r="O130" i="12"/>
  <c r="Q130" i="12"/>
  <c r="V130" i="12"/>
  <c r="G135" i="12"/>
  <c r="M135" i="12" s="1"/>
  <c r="I135" i="12"/>
  <c r="K135" i="12"/>
  <c r="O135" i="12"/>
  <c r="Q135" i="12"/>
  <c r="V135" i="12"/>
  <c r="G141" i="12"/>
  <c r="I141" i="12"/>
  <c r="K141" i="12"/>
  <c r="M141" i="12"/>
  <c r="O141" i="12"/>
  <c r="Q141" i="12"/>
  <c r="V141" i="12"/>
  <c r="G147" i="12"/>
  <c r="M147" i="12" s="1"/>
  <c r="I147" i="12"/>
  <c r="K147" i="12"/>
  <c r="O147" i="12"/>
  <c r="Q147" i="12"/>
  <c r="V147" i="12"/>
  <c r="G152" i="12"/>
  <c r="I152" i="12"/>
  <c r="K152" i="12"/>
  <c r="M152" i="12"/>
  <c r="O152" i="12"/>
  <c r="Q152" i="12"/>
  <c r="V152" i="12"/>
  <c r="G188" i="12"/>
  <c r="M188" i="12" s="1"/>
  <c r="I188" i="12"/>
  <c r="K188" i="12"/>
  <c r="O188" i="12"/>
  <c r="Q188" i="12"/>
  <c r="V188" i="12"/>
  <c r="G192" i="12"/>
  <c r="I192" i="12"/>
  <c r="K192" i="12"/>
  <c r="M192" i="12"/>
  <c r="O192" i="12"/>
  <c r="Q192" i="12"/>
  <c r="V192" i="12"/>
  <c r="G195" i="12"/>
  <c r="M195" i="12" s="1"/>
  <c r="I195" i="12"/>
  <c r="K195" i="12"/>
  <c r="O195" i="12"/>
  <c r="Q195" i="12"/>
  <c r="V195" i="12"/>
  <c r="G198" i="12"/>
  <c r="I198" i="12"/>
  <c r="K198" i="12"/>
  <c r="M198" i="12"/>
  <c r="O198" i="12"/>
  <c r="Q198" i="12"/>
  <c r="V198" i="12"/>
  <c r="G201" i="12"/>
  <c r="M201" i="12" s="1"/>
  <c r="I201" i="12"/>
  <c r="K201" i="12"/>
  <c r="O201" i="12"/>
  <c r="Q201" i="12"/>
  <c r="V201" i="12"/>
  <c r="G204" i="12"/>
  <c r="I204" i="12"/>
  <c r="K204" i="12"/>
  <c r="M204" i="12"/>
  <c r="O204" i="12"/>
  <c r="Q204" i="12"/>
  <c r="V204" i="12"/>
  <c r="G208" i="12"/>
  <c r="M208" i="12" s="1"/>
  <c r="I208" i="12"/>
  <c r="K208" i="12"/>
  <c r="O208" i="12"/>
  <c r="Q208" i="12"/>
  <c r="V208" i="12"/>
  <c r="G211" i="12"/>
  <c r="I211" i="12"/>
  <c r="K211" i="12"/>
  <c r="M211" i="12"/>
  <c r="O211" i="12"/>
  <c r="Q211" i="12"/>
  <c r="V211" i="12"/>
  <c r="G214" i="12"/>
  <c r="I214" i="12"/>
  <c r="K214" i="12"/>
  <c r="M214" i="12"/>
  <c r="O214" i="12"/>
  <c r="Q214" i="12"/>
  <c r="V214" i="12"/>
  <c r="G217" i="12"/>
  <c r="I217" i="12"/>
  <c r="K217" i="12"/>
  <c r="M217" i="12"/>
  <c r="O217" i="12"/>
  <c r="Q217" i="12"/>
  <c r="V217" i="12"/>
  <c r="G221" i="12"/>
  <c r="M221" i="12" s="1"/>
  <c r="I221" i="12"/>
  <c r="K221" i="12"/>
  <c r="O221" i="12"/>
  <c r="Q221" i="12"/>
  <c r="V221" i="12"/>
  <c r="G229" i="12"/>
  <c r="I229" i="12"/>
  <c r="K229" i="12"/>
  <c r="M229" i="12"/>
  <c r="O229" i="12"/>
  <c r="Q229" i="12"/>
  <c r="V229" i="12"/>
  <c r="G236" i="12"/>
  <c r="I236" i="12"/>
  <c r="K236" i="12"/>
  <c r="M236" i="12"/>
  <c r="O236" i="12"/>
  <c r="Q236" i="12"/>
  <c r="V236" i="12"/>
  <c r="G240" i="12"/>
  <c r="I240" i="12"/>
  <c r="K240" i="12"/>
  <c r="M240" i="12"/>
  <c r="O240" i="12"/>
  <c r="Q240" i="12"/>
  <c r="V240" i="12"/>
  <c r="G242" i="12"/>
  <c r="O242" i="12"/>
  <c r="G243" i="12"/>
  <c r="M243" i="12" s="1"/>
  <c r="M242" i="12" s="1"/>
  <c r="I243" i="12"/>
  <c r="I242" i="12" s="1"/>
  <c r="K243" i="12"/>
  <c r="K242" i="12" s="1"/>
  <c r="O243" i="12"/>
  <c r="Q243" i="12"/>
  <c r="Q242" i="12" s="1"/>
  <c r="V243" i="12"/>
  <c r="V242" i="12" s="1"/>
  <c r="G246" i="12"/>
  <c r="I246" i="12"/>
  <c r="K246" i="12"/>
  <c r="M246" i="12"/>
  <c r="O246" i="12"/>
  <c r="Q246" i="12"/>
  <c r="V246" i="12"/>
  <c r="G249" i="12"/>
  <c r="M249" i="12" s="1"/>
  <c r="M248" i="12" s="1"/>
  <c r="I249" i="12"/>
  <c r="I248" i="12" s="1"/>
  <c r="K249" i="12"/>
  <c r="K248" i="12" s="1"/>
  <c r="O249" i="12"/>
  <c r="O248" i="12" s="1"/>
  <c r="Q249" i="12"/>
  <c r="Q248" i="12" s="1"/>
  <c r="V249" i="12"/>
  <c r="V248" i="12" s="1"/>
  <c r="G275" i="12"/>
  <c r="M275" i="12" s="1"/>
  <c r="I275" i="12"/>
  <c r="K275" i="12"/>
  <c r="O275" i="12"/>
  <c r="Q275" i="12"/>
  <c r="V275" i="12"/>
  <c r="G280" i="12"/>
  <c r="I280" i="12"/>
  <c r="K280" i="12"/>
  <c r="M280" i="12"/>
  <c r="O280" i="12"/>
  <c r="Q280" i="12"/>
  <c r="V280" i="12"/>
  <c r="G283" i="12"/>
  <c r="I283" i="12"/>
  <c r="K283" i="12"/>
  <c r="M283" i="12"/>
  <c r="O283" i="12"/>
  <c r="Q283" i="12"/>
  <c r="V283" i="12"/>
  <c r="G286" i="12"/>
  <c r="M286" i="12" s="1"/>
  <c r="I286" i="12"/>
  <c r="K286" i="12"/>
  <c r="O286" i="12"/>
  <c r="Q286" i="12"/>
  <c r="V286" i="12"/>
  <c r="G289" i="12"/>
  <c r="I289" i="12"/>
  <c r="O289" i="12"/>
  <c r="Q289" i="12"/>
  <c r="G290" i="12"/>
  <c r="I290" i="12"/>
  <c r="K290" i="12"/>
  <c r="K289" i="12" s="1"/>
  <c r="M290" i="12"/>
  <c r="M289" i="12" s="1"/>
  <c r="O290" i="12"/>
  <c r="Q290" i="12"/>
  <c r="V290" i="12"/>
  <c r="V289" i="12" s="1"/>
  <c r="K297" i="12"/>
  <c r="V297" i="12"/>
  <c r="G298" i="12"/>
  <c r="M298" i="12" s="1"/>
  <c r="M297" i="12" s="1"/>
  <c r="I298" i="12"/>
  <c r="I297" i="12" s="1"/>
  <c r="K298" i="12"/>
  <c r="O298" i="12"/>
  <c r="O297" i="12" s="1"/>
  <c r="Q298" i="12"/>
  <c r="Q297" i="12" s="1"/>
  <c r="V298" i="12"/>
  <c r="G336" i="12"/>
  <c r="I336" i="12"/>
  <c r="K336" i="12"/>
  <c r="K335" i="12" s="1"/>
  <c r="M336" i="12"/>
  <c r="O336" i="12"/>
  <c r="Q336" i="12"/>
  <c r="V336" i="12"/>
  <c r="V335" i="12" s="1"/>
  <c r="G346" i="12"/>
  <c r="I346" i="12"/>
  <c r="K346" i="12"/>
  <c r="M346" i="12"/>
  <c r="O346" i="12"/>
  <c r="Q346" i="12"/>
  <c r="V346" i="12"/>
  <c r="G348" i="12"/>
  <c r="G335" i="12" s="1"/>
  <c r="I348" i="12"/>
  <c r="K348" i="12"/>
  <c r="O348" i="12"/>
  <c r="O335" i="12" s="1"/>
  <c r="Q348" i="12"/>
  <c r="V348" i="12"/>
  <c r="G351" i="12"/>
  <c r="M351" i="12" s="1"/>
  <c r="I351" i="12"/>
  <c r="I335" i="12" s="1"/>
  <c r="K351" i="12"/>
  <c r="O351" i="12"/>
  <c r="Q351" i="12"/>
  <c r="Q335" i="12" s="1"/>
  <c r="V351" i="12"/>
  <c r="G356" i="12"/>
  <c r="I356" i="12"/>
  <c r="K356" i="12"/>
  <c r="M356" i="12"/>
  <c r="O356" i="12"/>
  <c r="Q356" i="12"/>
  <c r="V356" i="12"/>
  <c r="G360" i="12"/>
  <c r="I360" i="12"/>
  <c r="K360" i="12"/>
  <c r="M360" i="12"/>
  <c r="O360" i="12"/>
  <c r="Q360" i="12"/>
  <c r="V360" i="12"/>
  <c r="G363" i="12"/>
  <c r="M363" i="12" s="1"/>
  <c r="I363" i="12"/>
  <c r="K363" i="12"/>
  <c r="O363" i="12"/>
  <c r="Q363" i="12"/>
  <c r="V363" i="12"/>
  <c r="G365" i="12"/>
  <c r="M365" i="12" s="1"/>
  <c r="I365" i="12"/>
  <c r="K365" i="12"/>
  <c r="O365" i="12"/>
  <c r="Q365" i="12"/>
  <c r="V365" i="12"/>
  <c r="G376" i="12"/>
  <c r="I376" i="12"/>
  <c r="K376" i="12"/>
  <c r="M376" i="12"/>
  <c r="O376" i="12"/>
  <c r="Q376" i="12"/>
  <c r="V376" i="12"/>
  <c r="G381" i="12"/>
  <c r="I381" i="12"/>
  <c r="K381" i="12"/>
  <c r="M381" i="12"/>
  <c r="O381" i="12"/>
  <c r="Q381" i="12"/>
  <c r="V381" i="12"/>
  <c r="G385" i="12"/>
  <c r="M385" i="12" s="1"/>
  <c r="I385" i="12"/>
  <c r="K385" i="12"/>
  <c r="O385" i="12"/>
  <c r="Q385" i="12"/>
  <c r="V385" i="12"/>
  <c r="G387" i="12"/>
  <c r="M387" i="12" s="1"/>
  <c r="I387" i="12"/>
  <c r="K387" i="12"/>
  <c r="O387" i="12"/>
  <c r="Q387" i="12"/>
  <c r="V387" i="12"/>
  <c r="G390" i="12"/>
  <c r="I390" i="12"/>
  <c r="K390" i="12"/>
  <c r="M390" i="12"/>
  <c r="O390" i="12"/>
  <c r="Q390" i="12"/>
  <c r="V390" i="12"/>
  <c r="G392" i="12"/>
  <c r="I392" i="12"/>
  <c r="K392" i="12"/>
  <c r="M392" i="12"/>
  <c r="O392" i="12"/>
  <c r="Q392" i="12"/>
  <c r="V392" i="12"/>
  <c r="G394" i="12"/>
  <c r="M394" i="12" s="1"/>
  <c r="I394" i="12"/>
  <c r="K394" i="12"/>
  <c r="O394" i="12"/>
  <c r="Q394" i="12"/>
  <c r="V394" i="12"/>
  <c r="G396" i="12"/>
  <c r="M396" i="12" s="1"/>
  <c r="I396" i="12"/>
  <c r="K396" i="12"/>
  <c r="O396" i="12"/>
  <c r="Q396" i="12"/>
  <c r="V396" i="12"/>
  <c r="AE412" i="12"/>
  <c r="AF412" i="12"/>
  <c r="I20" i="1"/>
  <c r="I19" i="1"/>
  <c r="I18" i="1"/>
  <c r="I17" i="1"/>
  <c r="I16" i="1"/>
  <c r="I83" i="1"/>
  <c r="J81" i="1" s="1"/>
  <c r="AZ50" i="1"/>
  <c r="AZ49" i="1"/>
  <c r="F46" i="1"/>
  <c r="G46" i="1"/>
  <c r="G25" i="1" s="1"/>
  <c r="A25" i="1" s="1"/>
  <c r="H45" i="1"/>
  <c r="I45" i="1" s="1"/>
  <c r="H44" i="1"/>
  <c r="I44" i="1" s="1"/>
  <c r="H43" i="1"/>
  <c r="I43" i="1" s="1"/>
  <c r="H42" i="1"/>
  <c r="I42" i="1" s="1"/>
  <c r="H41" i="1"/>
  <c r="I41" i="1" s="1"/>
  <c r="H40" i="1"/>
  <c r="H39" i="1"/>
  <c r="H46" i="1" s="1"/>
  <c r="J72" i="1" l="1"/>
  <c r="J80" i="1"/>
  <c r="J64" i="1"/>
  <c r="J62" i="1"/>
  <c r="J70" i="1"/>
  <c r="J78" i="1"/>
  <c r="J68" i="1"/>
  <c r="J76" i="1"/>
  <c r="J66" i="1"/>
  <c r="J74" i="1"/>
  <c r="J82" i="1"/>
  <c r="J61" i="1"/>
  <c r="J63" i="1"/>
  <c r="J65" i="1"/>
  <c r="J67" i="1"/>
  <c r="J69" i="1"/>
  <c r="J71" i="1"/>
  <c r="J73" i="1"/>
  <c r="J75" i="1"/>
  <c r="J77" i="1"/>
  <c r="J79" i="1"/>
  <c r="G28" i="1"/>
  <c r="A26" i="1"/>
  <c r="G26" i="1"/>
  <c r="G23" i="1"/>
  <c r="M8" i="15"/>
  <c r="M25" i="15"/>
  <c r="G25" i="15"/>
  <c r="G8" i="15"/>
  <c r="M8" i="14"/>
  <c r="G471" i="14"/>
  <c r="M346" i="14"/>
  <c r="M341" i="14" s="1"/>
  <c r="M18" i="14"/>
  <c r="M423" i="13"/>
  <c r="M378" i="13"/>
  <c r="M282" i="13"/>
  <c r="M272" i="13"/>
  <c r="M8" i="13"/>
  <c r="M142" i="13"/>
  <c r="M76" i="13"/>
  <c r="M352" i="13"/>
  <c r="M351" i="13" s="1"/>
  <c r="M341" i="13"/>
  <c r="M297" i="13" s="1"/>
  <c r="G272" i="13"/>
  <c r="G282" i="13"/>
  <c r="G76" i="13"/>
  <c r="G8" i="13"/>
  <c r="M8" i="12"/>
  <c r="G297" i="12"/>
  <c r="G248" i="12"/>
  <c r="G8" i="12"/>
  <c r="M348" i="12"/>
  <c r="M335" i="12" s="1"/>
  <c r="I39" i="1"/>
  <c r="I46" i="1" s="1"/>
  <c r="I21" i="1"/>
  <c r="J28" i="1"/>
  <c r="J26" i="1"/>
  <c r="G38" i="1"/>
  <c r="F38" i="1"/>
  <c r="J23" i="1"/>
  <c r="J24" i="1"/>
  <c r="J25" i="1"/>
  <c r="J27" i="1"/>
  <c r="E24" i="1"/>
  <c r="E26" i="1"/>
  <c r="J83" i="1" l="1"/>
  <c r="A23" i="1"/>
  <c r="J44" i="1"/>
  <c r="J39" i="1"/>
  <c r="J46" i="1" s="1"/>
  <c r="J45" i="1"/>
  <c r="J41" i="1"/>
  <c r="J42" i="1"/>
  <c r="J43" i="1"/>
  <c r="A24" i="1" l="1"/>
  <c r="G24" i="1"/>
  <c r="A27" i="1" s="1"/>
  <c r="A29" i="1" l="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 xml:space="preserve"> </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<sst xmlns="http://schemas.openxmlformats.org/spreadsheetml/2006/main" count="4924" uniqueCount="1350">
  <si>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</si>
  <si>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</si>
  <si>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</si>
  <si>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</si>
  <si>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</si>
  <si>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</si>
  <si>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</si>
  <si>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</si>
  <si>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</si>
  <si>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</si>
  <si>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</si>
  <si>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</si>
  <si>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</si>
  <si>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</si>
  <si>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</si>
  <si>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</si>
  <si>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</si>
  <si>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</si>
  <si>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</si>
  <si>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</si>
  <si>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</si>
  <si>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</si>
  <si>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</si>
  <si>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</si>
  <si>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</si>
  <si>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</si>
  <si>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</si>
  <si>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</si>
  <si>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</si>
  <si>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</si>
  <si>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</si>
  <si>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</si>
  <si>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</si>
  <si>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</si>
  <si>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</si>
  <si>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</si>
  <si>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</si>
  <si>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</si>
  <si>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</si>
  <si>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</si>
  <si>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</si>
  <si>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</si>
  <si>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</si>
  <si>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37-2209</t>
  </si>
  <si>
    <t>Rekonstrukce budovy Kounicova 684/16, Brno</t>
  </si>
  <si>
    <t>Stavba</t>
  </si>
  <si>
    <t>Stavební objekt</t>
  </si>
  <si>
    <t>SO.03</t>
  </si>
  <si>
    <t>Výměna výplní otvorů v obálce budovy</t>
  </si>
  <si>
    <t>D.1.1 BP</t>
  </si>
  <si>
    <t>Bourací práce</t>
  </si>
  <si>
    <t>D.1.1 NS</t>
  </si>
  <si>
    <t>Nový stav</t>
  </si>
  <si>
    <t>D.1.1 VP</t>
  </si>
  <si>
    <t>Výpis prvků</t>
  </si>
  <si>
    <t>VRN</t>
  </si>
  <si>
    <t>Vedlejší a ostatní náklady</t>
  </si>
  <si>
    <t>Celkem za stavbu</t>
  </si>
  <si>
    <t>CZK</t>
  </si>
  <si>
    <t>#POPS</t>
  </si>
  <si>
    <t>Popis stavby: 37-2209 - Rekonstrukce budovy Kounicova 684/16, Brno</t>
  </si>
  <si>
    <t>Všechny položky musí obsahovat dodávku i montáž, popř. softwarové vybavení, včetně drobného spojovacího a kotvícího materiálu (např. kotvy, závěsy, chráničky,...).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Všechna zařízení, systémy rozvody, instalace a konstrukce budou oceňovány a dodávány plně funkční, tj. včetně všech komponentů, upevňovacích prvků, podpor, prostupů, apod.. Do všech činností musí zhotovitel zohlednit stavební přípomoc (např. drážky prostupy, respektive není-li uvedeno jinak). Zhotovitel bere na vědomí, že musí v ceně zohlednit jak dílčí tak celkové revize, zkoušky, regulace, atd.. Projektová dokumentace textová a grafická je nadřazena výkazu výměr, respektive rozpočtu nákladů. Zhotovitel je do ceny povinen zahrnout veškeré náklady spojené s případnou etapizací, realizací stavby za provozu a ve ztížených podmínkách. Zhotovitel musí v ceně zohlednit provizorní opatření vedoucí k zajištění stavby před vnějšími vlivy, zejména pak déšť, sníh, vítr. Zhotovitel bere na vědomí, že stavba musí probíhat po částech, tak aby nedošlo k poškození stavby klimatickými vlivy. Zhotovitel musí provést na svůj náklad i zaškolení obsluhy a údržby na všech částech dodávky. Zhotovitel musí zohlednit náklady na přesun hmot a odvoz sutě a odpadů, včetně uložení (předpokládá se odpad z drážek, prostupů, atd.). Zhotovitel musí v ceně zohlednit náklady na pomocné lešení, konstrukce a stroje, které bude potřebovat pro realizaci díla. Jsou-li v zadávací dokumentaci, nebo jejich přílohách uvedeny konkrétní obchodní názvy, jedná se pouze o vymezení požadovaného standardu a zadavatel umožňuje i jiné, technicky a kvalitativně srovnatelné řešení. Položky označené .x jsou individuální kalkulací (např. 766624043R00.x).</t>
  </si>
  <si>
    <t>Materiál pro dozdívky, dobetonávky, zapravení omítek, náhradu obkladů apod. bude na stavbu dovážen postupně na základě skutečně potřebného množství.</t>
  </si>
  <si>
    <t>#POPO</t>
  </si>
  <si>
    <t>Popis objektu: SO.03 - Výměna výplní otvorů v obálce budovy</t>
  </si>
  <si>
    <t>#POPR</t>
  </si>
  <si>
    <t>Popis rozpočtu: D.1.1 BP - Bourací práce</t>
  </si>
  <si>
    <t>Popis rozpočtu: D.1.1 NS - Nový stav</t>
  </si>
  <si>
    <t>Popis rozpočtu: D.1.1 VP - Výpis prvků</t>
  </si>
  <si>
    <t>Popis rozpočtu: VRN - Vedlejší a ostatní náklady</t>
  </si>
  <si>
    <t>Rekapitulace dílů</t>
  </si>
  <si>
    <t>Typ dílu</t>
  </si>
  <si>
    <t>3</t>
  </si>
  <si>
    <t>Svislé a kompletní konstrukce</t>
  </si>
  <si>
    <t>6</t>
  </si>
  <si>
    <t>Úpravy povrchu, podlahy</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</si>
  <si>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</si>
  <si>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</si>
  <si>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</si>
  <si>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</si>
  <si>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</si>
  <si>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</si>
  <si>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</si>
  <si>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</si>
  <si>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</si>
  <si>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</si>
  <si>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</si>
  <si>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</si>
  <si>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</si>
  <si>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</si>
  <si>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</si>
  <si>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</si>
  <si>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712</t>
  </si>
  <si>
    <t>Povlakové krytiny</t>
  </si>
  <si>
    <t>713</t>
  </si>
  <si>
    <t>Izolace tepelné</t>
  </si>
  <si>
    <t>764</t>
  </si>
  <si>
    <t>Konstrukce klempířské</t>
  </si>
  <si>
    <t>767</t>
  </si>
  <si>
    <t>Konstrukce zámečnické</t>
  </si>
  <si>
    <t>773</t>
  </si>
  <si>
    <t>Podlahy teracové</t>
  </si>
  <si>
    <t>776</t>
  </si>
  <si>
    <t>Podlahy povlakové</t>
  </si>
  <si>
    <t>781</t>
  </si>
  <si>
    <t>Obklady keramické</t>
  </si>
  <si>
    <t>784</t>
  </si>
  <si>
    <t>Malby</t>
  </si>
  <si>
    <t>786</t>
  </si>
  <si>
    <t>Zastiňující technika</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</si>
  <si>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</si>
  <si>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</si>
  <si>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</si>
  <si>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</si>
  <si>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</si>
  <si>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</si>
  <si>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</si>
  <si>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</si>
  <si>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</si>
  <si>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</si>
  <si>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</si>
  <si>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</si>
  <si>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</si>
  <si>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</si>
  <si>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</si>
  <si>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</si>
  <si>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</si>
  <si>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</si>
  <si>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</si>
  <si>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</si>
  <si>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</si>
  <si>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</si>
  <si>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</si>
  <si>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</si>
  <si>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</si>
  <si>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</si>
  <si>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</si>
  <si>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</si>
  <si>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</si>
  <si>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</si>
  <si>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</si>
  <si>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</si>
  <si>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</si>
  <si>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</si>
  <si>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962081131R00</t>
  </si>
  <si>
    <t>Bourání zdiva příček ze skleněných tvárnic, tloušťky do 100 mm</t>
  </si>
  <si>
    <t>m2</t>
  </si>
  <si>
    <t>801-3</t>
  </si>
  <si>
    <t>RTS 23/ I</t>
  </si>
  <si>
    <t>Práce</t>
  </si>
  <si>
    <t>Běžná</t>
  </si>
  <si>
    <t>POL1_</t>
  </si>
  <si>
    <t>nebo vybourání otvorů jakýchkoliv rozměrů, včetně pomocného lešení o výšce podlahy do 1900 mm a pro zatížení do 1,5 kPa  (150 kg/m2),</t>
  </si>
  <si>
    <t>SPI</t>
  </si>
  <si>
    <t xml:space="preserve">viz TZ_AB, situační výkresy, výkresová a textová část D.1.1 : </t>
  </si>
  <si>
    <t>VV</t>
  </si>
  <si>
    <t>JV : 1,1*1,0</t>
  </si>
  <si>
    <t>968061112R00</t>
  </si>
  <si>
    <t>Vyvěšení nebo zavěšení dřevěných křídel oken, plochy do 1,5 m2</t>
  </si>
  <si>
    <t>kus</t>
  </si>
  <si>
    <t>oken, dveří a vrat, s uložením a opětovným zavěšením po provedení stavebních změn,</t>
  </si>
  <si>
    <t>JZ : 42*3*2</t>
  </si>
  <si>
    <t>15*6*2</t>
  </si>
  <si>
    <t>2*3*2</t>
  </si>
  <si>
    <t>3*2*2</t>
  </si>
  <si>
    <t>6*1</t>
  </si>
  <si>
    <t>1*2*2</t>
  </si>
  <si>
    <t>6*3*2</t>
  </si>
  <si>
    <t>SV : 14*3*2</t>
  </si>
  <si>
    <t>7*4*2</t>
  </si>
  <si>
    <t>3*6*2</t>
  </si>
  <si>
    <t>14*2*2</t>
  </si>
  <si>
    <t>8*4*2</t>
  </si>
  <si>
    <t>2*2*2</t>
  </si>
  <si>
    <t>8*2*2</t>
  </si>
  <si>
    <t>1*6*2</t>
  </si>
  <si>
    <t>3*2*1</t>
  </si>
  <si>
    <t>SZ : 14*1</t>
  </si>
  <si>
    <t>6*2*1</t>
  </si>
  <si>
    <t>5*2*1</t>
  </si>
  <si>
    <t>2*3*1</t>
  </si>
  <si>
    <t>12*6*2</t>
  </si>
  <si>
    <t>JV : 21*4*2</t>
  </si>
  <si>
    <t>6*4*2</t>
  </si>
  <si>
    <t>5*6*2</t>
  </si>
  <si>
    <t>DV JZ : 6*3*2</t>
  </si>
  <si>
    <t>18*1</t>
  </si>
  <si>
    <t>8*2*1</t>
  </si>
  <si>
    <t>DV SV : 4*6*2</t>
  </si>
  <si>
    <t>9*3*2</t>
  </si>
  <si>
    <t>2*1</t>
  </si>
  <si>
    <t>968061113R00</t>
  </si>
  <si>
    <t>Vyvěšení nebo zavěšení dřevěných křídel oken, plochy přes 1,5 m2</t>
  </si>
  <si>
    <t>SV : 6*1</t>
  </si>
  <si>
    <t>DV JZ : 18*1</t>
  </si>
  <si>
    <t>9600.x</t>
  </si>
  <si>
    <t>Příplatek za ztíženou práci při vyvěšování okenních křídel: některá křídla jsou přišroubovaná k rámu, - nutno nejdříve odšroubovat, většina křídel je poškozená - hrozí vysypání skla, rozlomení rámu</t>
  </si>
  <si>
    <t>Vlastní</t>
  </si>
  <si>
    <t>Indiv</t>
  </si>
  <si>
    <t>Odkaz na mn. položky pořadí 2 : 1512,00000</t>
  </si>
  <si>
    <t>Odkaz na mn. položky pořadí 3 : 38,00000</t>
  </si>
  <si>
    <t>968062244R00</t>
  </si>
  <si>
    <t>Vybourání dřevěných rámů oken jednoduchých, plochy do 1 m2</t>
  </si>
  <si>
    <t>včetně pomocného lešení o výšce podlahy do 1900 mm a pro zatížení do 1,5 kPa  (150 kg/m2),</t>
  </si>
  <si>
    <t>DV SV : 2*(1,0*0,6)</t>
  </si>
  <si>
    <t>968062245R00</t>
  </si>
  <si>
    <t>Vybourání dřevěných rámů oken jednoduchých, plochy do 2 m2</t>
  </si>
  <si>
    <t>SZ : 5*0,9*1,2</t>
  </si>
  <si>
    <t>968062246R00</t>
  </si>
  <si>
    <t>Vybourání dřevěných rámů oken jednoduchých, plochy do 4 m2</t>
  </si>
  <si>
    <t>SV : 6*(1,5*2,1)</t>
  </si>
  <si>
    <t>3*(1,5*1,8)</t>
  </si>
  <si>
    <t>SZ : 14*(1,5*2,1)</t>
  </si>
  <si>
    <t>6*(1,5*1,8)</t>
  </si>
  <si>
    <t>DV JZ : 18*(1,5*2,1)</t>
  </si>
  <si>
    <t>8*(1,5*1,8)</t>
  </si>
  <si>
    <t>968062247R00</t>
  </si>
  <si>
    <t>Vybourání dřevěných rámů oken jednoduchých, plochy přes 4 m2</t>
  </si>
  <si>
    <t>SZ : 2*1,6*2,8</t>
  </si>
  <si>
    <t>968062354R00</t>
  </si>
  <si>
    <t>Vybourání dřevěných rámů oken dvojitých nebo zdvojených, plochy do 1 m2</t>
  </si>
  <si>
    <t>SV : 2*(0,9*1,0)</t>
  </si>
  <si>
    <t>968062355R00</t>
  </si>
  <si>
    <t>Vybourání dřevěných rámů oken dvojitých nebo zdvojených, plochy do 2 m2</t>
  </si>
  <si>
    <t>JZ : 3*(1,1*1,2)</t>
  </si>
  <si>
    <t>1*(1,1*1,5)</t>
  </si>
  <si>
    <t>6*(1,1*1,6)</t>
  </si>
  <si>
    <t>SV : 1*(1,1*1,2)</t>
  </si>
  <si>
    <t>2*(1,2*1,6)</t>
  </si>
  <si>
    <t>1*(1,1*1,4)</t>
  </si>
  <si>
    <t>968062356R00</t>
  </si>
  <si>
    <t>Vybourání dřevěných rámů oken dvojitých nebo zdvojených, plochy do 4 m2</t>
  </si>
  <si>
    <t>JZ : 2*(1,1*2,3)</t>
  </si>
  <si>
    <t>SV : 14*(1,3*2,4)</t>
  </si>
  <si>
    <t>7*(1,1*2,3)</t>
  </si>
  <si>
    <t>3*(1,6*2,3)</t>
  </si>
  <si>
    <t>14*(1,3*1,6)</t>
  </si>
  <si>
    <t>8*(1,1*2,3)</t>
  </si>
  <si>
    <t>8*(1,1*2,4)</t>
  </si>
  <si>
    <t>1*(1,4*2,6)</t>
  </si>
  <si>
    <t>JV : 21*(1,3*2,7)</t>
  </si>
  <si>
    <t>6*(1,3*2,3)</t>
  </si>
  <si>
    <t>DV JZ : 6*(1,4*2,4)</t>
  </si>
  <si>
    <t>DV SV : 9*(1,3*2,4)</t>
  </si>
  <si>
    <t>968062357R00</t>
  </si>
  <si>
    <t>Vybourání dřevěných rámů oken dvojitých nebo zdvojených, plochy přes 4 m2</t>
  </si>
  <si>
    <t>JZ : 42*(1,5*2,8)</t>
  </si>
  <si>
    <t>15*(1,7*2,8)</t>
  </si>
  <si>
    <t>SZ : 12*(1,7*2,7)</t>
  </si>
  <si>
    <t>JV : 5*(1,8*3,2)</t>
  </si>
  <si>
    <t>DV SV : 4*(1,8*3,2)</t>
  </si>
  <si>
    <t>96001.x</t>
  </si>
  <si>
    <t>Odstranění oválného okna pl. 1,2 m2 vč. výplně i rámu, na schodišti, součástí pol. je vnitřní lešení, vč. manipulace se vzniklým odpadem, veškerá doprava, jeho naložení, odvoz, poplatek za skládku</t>
  </si>
  <si>
    <t>SV : 2</t>
  </si>
  <si>
    <t>968071112R00</t>
  </si>
  <si>
    <t>Vyvěšení nebo zavěšení kovových křídel oken, plochy do 1,5 m2</t>
  </si>
  <si>
    <t>s případným uložením a opětovným zavěšením po provedení stavebních změn,</t>
  </si>
  <si>
    <t>JZ : 6</t>
  </si>
  <si>
    <t>968072244R00</t>
  </si>
  <si>
    <t>Vybourání a vyjmutí kovových rámů a rolet rámů, včetně pomocného lešení o výšce podlahy do 1900 mm a pro zatížení do 1,5 kPa  (150 kg/m2) okenních jednoduchých, plochy do 1 m2</t>
  </si>
  <si>
    <t>DV SV - nadsvětlík : 1,5*0,6</t>
  </si>
  <si>
    <t>JZ : 6*1,0*1,0</t>
  </si>
  <si>
    <t>968061126R00</t>
  </si>
  <si>
    <t>Vyvěšení nebo zavěšení dřevěných křídel dveří, plochy přes 2 m2</t>
  </si>
  <si>
    <t>968061125R00</t>
  </si>
  <si>
    <t>Vyvěšení nebo zavěšení dřevěných křídel dveří, plochy do 2 m2</t>
  </si>
  <si>
    <t>DV SV : 2</t>
  </si>
  <si>
    <t>JZ : 3*2</t>
  </si>
  <si>
    <t>968062456R00</t>
  </si>
  <si>
    <t>Vybourání dřevěných rámů dveřních zárubní, plochy přes 2 m2</t>
  </si>
  <si>
    <t>SV : 1,5*3,2</t>
  </si>
  <si>
    <t>DV SV : 1,5*2,1</t>
  </si>
  <si>
    <t>JZ : 2*1,6*3,4</t>
  </si>
  <si>
    <t>968071126R00</t>
  </si>
  <si>
    <t>Vyvěšení nebo zavěšení kovových křídel dveří, plochy přes 2 m2</t>
  </si>
  <si>
    <t>JV : 1</t>
  </si>
  <si>
    <t>DV SV : 1</t>
  </si>
  <si>
    <t>DV JZ : 1</t>
  </si>
  <si>
    <t>968072456R00</t>
  </si>
  <si>
    <t>Vybourání a vyjmutí kovových rámů a rolet rámů, včetně pomocného lešení o výšce podlahy do 1900 mm a pro zatížení do 1,5 kPa  (150 kg/m2) dveřních zárubní, plochy přes 2 m2</t>
  </si>
  <si>
    <t>JV : 1,1*2,1</t>
  </si>
  <si>
    <t>DV SV : 1,0*2,1</t>
  </si>
  <si>
    <t>DV JZ : 1,0*2,1</t>
  </si>
  <si>
    <t>968095002R00</t>
  </si>
  <si>
    <t xml:space="preserve">Vybourání vnitřních parapetů dřevěných, šířky do 50 cm,  </t>
  </si>
  <si>
    <t>m</t>
  </si>
  <si>
    <t>JZ : 42*1,5</t>
  </si>
  <si>
    <t>15*1,7</t>
  </si>
  <si>
    <t>2*1,1</t>
  </si>
  <si>
    <t>3*1,1</t>
  </si>
  <si>
    <t>6*1,0</t>
  </si>
  <si>
    <t>1*1,1</t>
  </si>
  <si>
    <t>6*1,1</t>
  </si>
  <si>
    <t>SV : 14*1,3</t>
  </si>
  <si>
    <t>7*1,1</t>
  </si>
  <si>
    <t>3*1,6</t>
  </si>
  <si>
    <t>14*1,3</t>
  </si>
  <si>
    <t>2*1,2</t>
  </si>
  <si>
    <t>8*1,1</t>
  </si>
  <si>
    <t>2*0,9</t>
  </si>
  <si>
    <t>1*1,4</t>
  </si>
  <si>
    <t>6*1,5</t>
  </si>
  <si>
    <t>3*1,5</t>
  </si>
  <si>
    <t>SZ : 14*1,5</t>
  </si>
  <si>
    <t>5*0,9</t>
  </si>
  <si>
    <t>2*1,6</t>
  </si>
  <si>
    <t>12*1,7</t>
  </si>
  <si>
    <t>JV : 21*1,3</t>
  </si>
  <si>
    <t>6*1,3</t>
  </si>
  <si>
    <t>5*1,8</t>
  </si>
  <si>
    <t>DV JZ : 6*1,4</t>
  </si>
  <si>
    <t>18*1,5</t>
  </si>
  <si>
    <t>8*1,5</t>
  </si>
  <si>
    <t>DV SV : 4*1,8</t>
  </si>
  <si>
    <t>9*1,3</t>
  </si>
  <si>
    <t>2*1,0</t>
  </si>
  <si>
    <t>9602.x</t>
  </si>
  <si>
    <t>Odřezání stávajících ochranných ocelových okenních mříží, vč. manipulace se vzniklým odpadem, veškerá doprava, jeho naložení, odvoz, poplatek za skládku</t>
  </si>
  <si>
    <t xml:space="preserve">ks    </t>
  </si>
  <si>
    <t>JZ : 10</t>
  </si>
  <si>
    <t>JV : 3+3</t>
  </si>
  <si>
    <t>9603.x</t>
  </si>
  <si>
    <t>Odstranění stávajících okenních betonových stínění, vč. manipulace se vzniklým odpadem, veškerá doprava, jeho naložení, odvoz, poplatek za skládku</t>
  </si>
  <si>
    <t>SZ : 2*4,5</t>
  </si>
  <si>
    <t>9604.x</t>
  </si>
  <si>
    <t>Dočasná demontáž vnitřních mříží v tělocvičně na oknech rozměru 1,8x3,2 m, vč. přepravy na místo určené pro repasování, uchování mříží na místě do doby zpětného osazení</t>
  </si>
  <si>
    <t>9</t>
  </si>
  <si>
    <t>970231250R00</t>
  </si>
  <si>
    <t>Řezání cihelného zdiva hloubka řezu 250 mm</t>
  </si>
  <si>
    <t>změna tvaru otvoru - š. 500 mm : 2*2*4,0</t>
  </si>
  <si>
    <t>970231200R00</t>
  </si>
  <si>
    <t>Řezání cihelného zdiva hloubka řezu 200 mm</t>
  </si>
  <si>
    <t>drážka pro překlad : 2*2*3,1</t>
  </si>
  <si>
    <t>962032231R00</t>
  </si>
  <si>
    <t>Bourání zdiva nadzákladového z cihel pálených nebo vápenopískových, na maltu vápenou nebo vápenocementovou</t>
  </si>
  <si>
    <t>m3</t>
  </si>
  <si>
    <t>nebo vybourání otvorů průřezové plochy přes 4 m2 ve zdivu nadzákladovém, včetně pomocného lešení o výšce podlahy do 1900 mm a pro zatížení do 1,5 kPa  (150 kg/m2)</t>
  </si>
  <si>
    <t>změna tvaru otvoru : 2*((1,5-0,9)*0,5+1,4*0,2*0,5)</t>
  </si>
  <si>
    <t>9605.x</t>
  </si>
  <si>
    <t>Odstranění nesoudržných částí podlahy balkonu, očištění, vč. manipulace se vzniklým odpadem, veškerá doprava, jeho naložení, odvoz, poplatek za skládku</t>
  </si>
  <si>
    <t>předpoklad : 4,0+10,0*0,1</t>
  </si>
  <si>
    <t>978013191R00</t>
  </si>
  <si>
    <t>Otlučení omítek vápenných nebo vápenocementových vnitřních s vyškrabáním spár, s očištěním zdiva stěn, v rozsahu do 100 %</t>
  </si>
  <si>
    <t>viz výměra vnitřní štuk D.1.1 NS : 1455,72372-11,86</t>
  </si>
  <si>
    <t>978015291R00</t>
  </si>
  <si>
    <t>Otlučení omítek vápenných nebo vápenocementových vnějších s vyškrabáním spár, s očištěním zdiva  1. až 4. stupni složitosti, v rozsahu do 100 %</t>
  </si>
  <si>
    <t>viz výměra vnější štuk D.1.1 NS : 579,8-11,86</t>
  </si>
  <si>
    <t>970241100R00</t>
  </si>
  <si>
    <t>Řezání prostého betonu hloubka řezu 100 mm</t>
  </si>
  <si>
    <t xml:space="preserve">řezání teraca : </t>
  </si>
  <si>
    <t>předpoklad : 20</t>
  </si>
  <si>
    <t>965081813RT1</t>
  </si>
  <si>
    <t>Bourání podlah z dlaždic teracových, tloušťky do 30 mm, plochy přes 1 m2</t>
  </si>
  <si>
    <t>bez podkladního lože, s jakoukoliv výplní spár</t>
  </si>
  <si>
    <t xml:space="preserve">předpokládané poškození při výměně dveří: (40% lité teraco, 30 % teraco dlažba, 30 % lino) : </t>
  </si>
  <si>
    <t>0,7*2,6*0,5</t>
  </si>
  <si>
    <t>0,7*1,9*0,5</t>
  </si>
  <si>
    <t>0,7*3*2,1*0,5</t>
  </si>
  <si>
    <t>0,7*2*1,7*0,5</t>
  </si>
  <si>
    <t>965042131RT1</t>
  </si>
  <si>
    <t>Bourání podkladů pod dlažby nebo litých celistvých dlažeb a mazanin  betonových nebo z litého asfaltu, tloušťky do 100 mm, plochy do 4 m2</t>
  </si>
  <si>
    <t xml:space="preserve">předpokládané poškození při výměně dveří : </t>
  </si>
  <si>
    <t>2,6*0,5*0,06</t>
  </si>
  <si>
    <t>1,9*0,5*0,06</t>
  </si>
  <si>
    <t>3*2,1*0,5*0,06</t>
  </si>
  <si>
    <t>2*1,7*0,5*0,06</t>
  </si>
  <si>
    <t>978059511R00</t>
  </si>
  <si>
    <t>Odsekání a odebrání obkladů stěn z obkládaček vnitřních z jakýchkoliv materiálů, plochy do 1 m2</t>
  </si>
  <si>
    <t>včetně otlučení podkladní omítky až na zdivo,</t>
  </si>
  <si>
    <t>viz výměra keramický obklad D.1.1 NS : 363,93093</t>
  </si>
  <si>
    <t>978059501.x</t>
  </si>
  <si>
    <t>Příplatek za pracnost při odstraňování keramického obkladu stěn v jednotlivých malých plochách, v návaznosti na stávající obklad, který nesmí být poškozen</t>
  </si>
  <si>
    <t>Odkaz na mn. položky pořadí 34 : 363,93093</t>
  </si>
  <si>
    <t>712300833RT1</t>
  </si>
  <si>
    <t>Odstranění povlakové krytiny a mechu na střechách plochých do 10° povlakové krytiny  třívrstvé, z ploch jednotlivě do 10 m</t>
  </si>
  <si>
    <t>800-711</t>
  </si>
  <si>
    <t>712300834RT1</t>
  </si>
  <si>
    <t>Odstranění povlakové krytiny a mechu na střechách plochých do 10° povlakové krytiny  každé další vrstvy, z ploch jednotlivě do 10 m</t>
  </si>
  <si>
    <t>Odkaz na mn. položky pořadí 36 : 5,00000*2</t>
  </si>
  <si>
    <t>764410850R00</t>
  </si>
  <si>
    <t>Demontáž oplechování parapetů rš od 100 do 330 mm</t>
  </si>
  <si>
    <t>800-764</t>
  </si>
  <si>
    <t>1*0,9</t>
  </si>
  <si>
    <t>8*1,3</t>
  </si>
  <si>
    <t>9*1,8</t>
  </si>
  <si>
    <t>3*1,8</t>
  </si>
  <si>
    <t>8*1,2</t>
  </si>
  <si>
    <t>37*1,5</t>
  </si>
  <si>
    <t>18*1,9</t>
  </si>
  <si>
    <t>4*0,9</t>
  </si>
  <si>
    <t>6*1,6</t>
  </si>
  <si>
    <t>7*1,6</t>
  </si>
  <si>
    <t>4*6,5</t>
  </si>
  <si>
    <t>764410880R00</t>
  </si>
  <si>
    <t>Demontáž oplechování parapetů rš od 400 do 600 mm</t>
  </si>
  <si>
    <t>34*1,7</t>
  </si>
  <si>
    <t>2*2*2,5</t>
  </si>
  <si>
    <t>764421830R00</t>
  </si>
  <si>
    <t>Demontáž oplechování říms rš od 100 do 200 mm</t>
  </si>
  <si>
    <t>15,9+16,7</t>
  </si>
  <si>
    <t>764421850R00</t>
  </si>
  <si>
    <t>Demontáž oplechování říms rš od 250 do 330 mm</t>
  </si>
  <si>
    <t>39,1+59,9</t>
  </si>
  <si>
    <t>764422810R00</t>
  </si>
  <si>
    <t>Demontáž oplechování parapetů rš od 600 do 800 mm</t>
  </si>
  <si>
    <t>16,8</t>
  </si>
  <si>
    <t>776511820RT3</t>
  </si>
  <si>
    <t>Odstranění povlakových podlah z nášlapné plochy lepených, s podložkou, z ploch do 10 m2</t>
  </si>
  <si>
    <t>800-775</t>
  </si>
  <si>
    <t>0,3*2,6*0,5</t>
  </si>
  <si>
    <t>0,3*1,9*0,5</t>
  </si>
  <si>
    <t>0,3*3*2,1*0,5</t>
  </si>
  <si>
    <t>0,3*2*1,7*0,5</t>
  </si>
  <si>
    <t>786001.x</t>
  </si>
  <si>
    <t>Demontáž stávajících žaluzií z oken, vč. manipulace se vzniklým odpadem, veškerá doprava, jeho naložení, odvoz, poplatek za skládku</t>
  </si>
  <si>
    <t xml:space="preserve">předpoklad 40 % stávajících oken : </t>
  </si>
  <si>
    <t>JZ : 0,4*(42*1,5*2,8)</t>
  </si>
  <si>
    <t>0,4*(15*1,7*2,8)</t>
  </si>
  <si>
    <t>0,4*(2*1,1*2,3)</t>
  </si>
  <si>
    <t>0,4*(3*1,1*1,2)</t>
  </si>
  <si>
    <t>0,4*(6*1,0*1,0)</t>
  </si>
  <si>
    <t>0,4*(1*1,1*1,5)</t>
  </si>
  <si>
    <t>0,4*(6*1,1*1,6)</t>
  </si>
  <si>
    <t>SV : 0,4*(14*1,3*2,4)</t>
  </si>
  <si>
    <t>0,4*(7*1,1*2,3)</t>
  </si>
  <si>
    <t>0,4*(3*1,6*2,3)</t>
  </si>
  <si>
    <t>0,4*(14*1,3*1,6)</t>
  </si>
  <si>
    <t>0,4*(1*1,1*1,2)</t>
  </si>
  <si>
    <t>0,4*(2*1,2*1,6)</t>
  </si>
  <si>
    <t>0,4*(1*1,1*1,4)</t>
  </si>
  <si>
    <t>0,4*(8*1,1*2,3)</t>
  </si>
  <si>
    <t>0,4*(2*0,9*1,0)</t>
  </si>
  <si>
    <t>0,4*(8*1,1*2,4)</t>
  </si>
  <si>
    <t>0,4*(1*1,4*2,6)</t>
  </si>
  <si>
    <t>0,4*(6*1,5*2,1)</t>
  </si>
  <si>
    <t>0,4*(3*1,5*1,8)</t>
  </si>
  <si>
    <t>SZ : 0,4*(14*1,5*2,1)</t>
  </si>
  <si>
    <t>0,4*(6*1,5*1,8)</t>
  </si>
  <si>
    <t>0,4*(5*0,9*1,2)</t>
  </si>
  <si>
    <t>0,4*(2*1,6*2,8)</t>
  </si>
  <si>
    <t>0,4*(12*1,7*2,7)</t>
  </si>
  <si>
    <t>JV : 0,4*(21*1,3*2,7)</t>
  </si>
  <si>
    <t>0,4*(6*1,3*2,3)</t>
  </si>
  <si>
    <t>0,4*(5*1,8*3,2)</t>
  </si>
  <si>
    <t>DV JZ : 0,4*(6*1,4*2,4)</t>
  </si>
  <si>
    <t>0,4*(18*1,5*2,1)</t>
  </si>
  <si>
    <t>0,4*(8*1,5*1,8)</t>
  </si>
  <si>
    <t>DV SV : 0,4*(4*1,8*3,2)</t>
  </si>
  <si>
    <t>0,4*(9*1,3*2,4)</t>
  </si>
  <si>
    <t>0,4*(2*1,0*0,6)</t>
  </si>
  <si>
    <t>979082111R00</t>
  </si>
  <si>
    <t>Vnitrostaveništní doprava suti a vybouraných hmot do 10 m</t>
  </si>
  <si>
    <t>t</t>
  </si>
  <si>
    <t>Odkaz na mn. položky pořadí 52 : 45,63689</t>
  </si>
  <si>
    <t>Odkaz na mn. položky pořadí 53 : 55,46000</t>
  </si>
  <si>
    <t>Odkaz na mn. položky pořadí 54 : 1,59706</t>
  </si>
  <si>
    <t>Odkaz na mn. položky pořadí 55 : 0,06050</t>
  </si>
  <si>
    <t>Odkaz na mn. položky pořadí 56 : 0,13000</t>
  </si>
  <si>
    <t>Odkaz na mn. položky pořadí 57 : 24,74730</t>
  </si>
  <si>
    <t>Odkaz na mn. položky pořadí 58 : 0,00213</t>
  </si>
  <si>
    <t>Odkaz na mn. položky pořadí 59 : 0,93720</t>
  </si>
  <si>
    <t>Odkaz na mn. položky pořadí 60 : 102,16746</t>
  </si>
  <si>
    <t>979082121R00</t>
  </si>
  <si>
    <t>Vnitrostaveništní doprava suti a vybouraných hmot příplatek k ceně za každých dalších 5 m</t>
  </si>
  <si>
    <t>Odkaz na mn. položky pořadí 45 : 230,73855*12</t>
  </si>
  <si>
    <t>979011221R00</t>
  </si>
  <si>
    <t>Svislá doprava suti a vybouraných hmot nošením za prvé podlaží pod základním podlažím</t>
  </si>
  <si>
    <t xml:space="preserve">předpoklad 20 % suti : </t>
  </si>
  <si>
    <t>Odkaz na mn. položky pořadí 45 : 230,73855*0,2</t>
  </si>
  <si>
    <t>979011211R00</t>
  </si>
  <si>
    <t>Svislá doprava suti a vybouraných hmot nošením za prvé podlaží nad základním podlažím</t>
  </si>
  <si>
    <t xml:space="preserve">předpoklad 2NP 30 % suti : </t>
  </si>
  <si>
    <t xml:space="preserve">předpoklad 3NP 30 % suti : </t>
  </si>
  <si>
    <t xml:space="preserve">předpoklad 4+5NP 10 % suti : </t>
  </si>
  <si>
    <t>Odkaz na mn. položky pořadí 45 : 230,73854*0,7</t>
  </si>
  <si>
    <t>979011219R00</t>
  </si>
  <si>
    <t>Svislá doprava suti a vybouraných hmot nošením příplatek zakaždé další podlaží nad prvním základním podlažím</t>
  </si>
  <si>
    <t>Odkaz na mn. položky pořadí 45 : 230,73854*0,5</t>
  </si>
  <si>
    <t>979081111R00</t>
  </si>
  <si>
    <t>Odvoz suti a vybouraných hmot na skládku do 1 km</t>
  </si>
  <si>
    <t>Včetně naložení na dopravní prostředek a složení na skládku, bez poplatku za skládku.</t>
  </si>
  <si>
    <t>POP</t>
  </si>
  <si>
    <t>Odkaz na mn. položky pořadí 45 : 230,73855</t>
  </si>
  <si>
    <t>979081121R00</t>
  </si>
  <si>
    <t>Odvoz suti a vybouraných hmot na skládku příplatek za každý další 1 km</t>
  </si>
  <si>
    <t>Odkaz na mn. položky pořadí 50 : 230,73855*24</t>
  </si>
  <si>
    <t>979990107R00</t>
  </si>
  <si>
    <t>Poplatek za skládku za uložení, směs betonu, cihel a dřeva,  , skupina 17 09 04 z Katalogu odpadů</t>
  </si>
  <si>
    <t>Odkaz na dem. hmot. položky pořadí 5 : 0,04920</t>
  </si>
  <si>
    <t>Odkaz na dem. hmot. položky pořadí 6 : 0,16740</t>
  </si>
  <si>
    <t>Odkaz na dem. hmot. položky pořadí 7 : 4,47120</t>
  </si>
  <si>
    <t>Odkaz na dem. hmot. položky pořadí 8 : 0,20608</t>
  </si>
  <si>
    <t>Odkaz na dem. hmot. položky pořadí 9 : 0,13500</t>
  </si>
  <si>
    <t>Odkaz na dem. hmot. položky pořadí 10 : 1,41794</t>
  </si>
  <si>
    <t>Odkaz na dem. hmot. položky pořadí 11 : 15,74100</t>
  </si>
  <si>
    <t>Odkaz na dem. hmot. položky pořadí 12 : 16,67184</t>
  </si>
  <si>
    <t>Odkaz na dem. hmot. položky pořadí 18 : 1,26161</t>
  </si>
  <si>
    <t>Odkaz na dem. hmot. položky pořadí 21 : 5,51562</t>
  </si>
  <si>
    <t>979990162R00</t>
  </si>
  <si>
    <t>Poplatek za skládku za uložení, dřevo+sklo,  , skupina 17 09 04 z Katalogu odpadů</t>
  </si>
  <si>
    <t>Odkaz na mn. položky pořadí 16 : 2,00000*0,08</t>
  </si>
  <si>
    <t>Odkaz na mn. položky pořadí 17 : 8,00000*0,06</t>
  </si>
  <si>
    <t>Odkaz na mn. položky pořadí 3 : 38,00000*0,05</t>
  </si>
  <si>
    <t>Odkaz na mn. položky pořadí 2 : 1512,00000*0,035</t>
  </si>
  <si>
    <t>979990105R00</t>
  </si>
  <si>
    <t>Poplatek za skládku za uložení, cihelné výrobky,  , skupina 17 01 02 z Katalogu odpadů</t>
  </si>
  <si>
    <t>Odkaz na dem. hmot. položky pořadí 25 : 0,00736</t>
  </si>
  <si>
    <t>Odkaz na dem. hmot. položky pořadí 26 : 0,00570</t>
  </si>
  <si>
    <t>Odkaz na dem. hmot. položky pořadí 27 : 1,58400</t>
  </si>
  <si>
    <t>979990109R00</t>
  </si>
  <si>
    <t>Poplatek za skládku za uložení, skleněné tvárnice,  , skupina 17 02 02 z Katalogu odpadů</t>
  </si>
  <si>
    <t>Odkaz na dem. hmot. položky pořadí 1 : 0,06050</t>
  </si>
  <si>
    <t>979990121R00</t>
  </si>
  <si>
    <t>Poplatek za skládku za uložení, asfaltové pásy,  , skupina 17 03 02 z Katalogu odpadů</t>
  </si>
  <si>
    <t>Odkaz na dem. hmot. položky pořadí 36 : 0,07000</t>
  </si>
  <si>
    <t>Odkaz na dem. hmot. položky pořadí 37 : 0,06000</t>
  </si>
  <si>
    <t>979990111R00</t>
  </si>
  <si>
    <t>Poplatek za skládku za uložení, tašky, stavební keramika,  , skupina 17 01 03 z Katalogu odpadů</t>
  </si>
  <si>
    <t>Odkaz na dem. hmot. položky pořadí 34 : 24,74730</t>
  </si>
  <si>
    <t>979990181R00</t>
  </si>
  <si>
    <t>Poplatek za skládku za uložení, PVC podlahová krytina,  , skupina 20 03 07 z Katalogu odpadů</t>
  </si>
  <si>
    <t>Odkaz na dem. hmot. položky pořadí 43 : 0,00213</t>
  </si>
  <si>
    <t>979990103R00</t>
  </si>
  <si>
    <t>Poplatek za skládku za uložení, betonu,  , skupina 17 01 01 z Katalogu odpadů</t>
  </si>
  <si>
    <t>Odkaz na dem. hmot. položky pořadí 33 : 0,93720</t>
  </si>
  <si>
    <t>D96_170904.xT00</t>
  </si>
  <si>
    <t xml:space="preserve">Poplatek za skládku stavební suti </t>
  </si>
  <si>
    <t>17 09 04 Směsné stavební a demoliční odpady neuvedené pod čísly 17 09 01, 17 09 02 a 17 09 03</t>
  </si>
  <si>
    <t>Odkaz na mn. položky pořadí 14 : 6,00000*0,01</t>
  </si>
  <si>
    <t>Odkaz na dem. hmot. položky pořadí 15 : 0,44850</t>
  </si>
  <si>
    <t>Odkaz na dem. hmot. položky pořadí 20 : 0,41013</t>
  </si>
  <si>
    <t>Odkaz na dem. hmot. položky pořadí 38 : 0,34439</t>
  </si>
  <si>
    <t>Odkaz na dem. hmot. položky pořadí 39 : 0,20090</t>
  </si>
  <si>
    <t>Odkaz na dem. hmot. položky pořadí 40 : 0,03064</t>
  </si>
  <si>
    <t>Odkaz na dem. hmot. položky pořadí 41 : 0,17325</t>
  </si>
  <si>
    <t>Odkaz na dem. hmot. položky pořadí 42 : 0,06636</t>
  </si>
  <si>
    <t>Odkaz na mn. položky pořadí 19 : 3,00000*0,05</t>
  </si>
  <si>
    <t>Odkaz na dem. hmot. položky pořadí 29 : 66,41773</t>
  </si>
  <si>
    <t>Odkaz na dem. hmot. položky pořadí 30 : 33,50846</t>
  </si>
  <si>
    <t>Odkaz na dem. hmot. položky pořadí 32 : 0,34790</t>
  </si>
  <si>
    <t>Odkaz na dem. hmot. položky pořadí 31 : 0,00920</t>
  </si>
  <si>
    <t>SUM</t>
  </si>
  <si>
    <t>END</t>
  </si>
  <si>
    <t>317944313RT2</t>
  </si>
  <si>
    <t>Dodání a osazení válcovaných nosníků do připravených otvorů profil I 140</t>
  </si>
  <si>
    <t>801-4</t>
  </si>
  <si>
    <t>bez zazdění hlav, s nařezáním nosníků na potřebný rozměr,</t>
  </si>
  <si>
    <t>2*(4*1,4)*0,015</t>
  </si>
  <si>
    <t>Koeficient ztratné 10 %: 0,1</t>
  </si>
  <si>
    <t>317941125.x</t>
  </si>
  <si>
    <t>D+M Podkladní plech tl. 12 mm pod válcovaný profil v místě uložení na stěnu, doklínování spáry</t>
  </si>
  <si>
    <t xml:space="preserve">soubor </t>
  </si>
  <si>
    <t>2</t>
  </si>
  <si>
    <t>317234410RT2</t>
  </si>
  <si>
    <t>Vyzdívka mezi nosníky cementovou</t>
  </si>
  <si>
    <t>jakýmikoliv cihlami pálenými na jakoukoliv maltu,</t>
  </si>
  <si>
    <t>2*(3*1,4)*0,2*0,2</t>
  </si>
  <si>
    <t>317321411R00</t>
  </si>
  <si>
    <t>Beton překladů železový třídy C 25/30</t>
  </si>
  <si>
    <t>801-1</t>
  </si>
  <si>
    <t>2*(0,5*1,4)*0,2-(2*0,2*0,12*1,4)</t>
  </si>
  <si>
    <t>317351107R00</t>
  </si>
  <si>
    <t>Bednění překladů, říms a klenbových pásů překladů včetně podpěrné konstrukce ve výšce 4 m neproměnného nebo proměnného průřezu nebo při tvaru zalomeném půdorysně nebo nárysně  zřízení</t>
  </si>
  <si>
    <t>2*(1,1*0,5+4*1,4*0,2)</t>
  </si>
  <si>
    <t>317351108R00</t>
  </si>
  <si>
    <t>Bednění překladů, říms a klenbových pásů překladů včetně podpěrné konstrukce ve výšce 4 m neproměnného nebo proměnného průřezu nebo při tvaru zalomeném půdorysně nebo nárysně  odstranění</t>
  </si>
  <si>
    <t>Odkaz na mn. položky pořadí 5 : 3,34000</t>
  </si>
  <si>
    <t>346275113R00</t>
  </si>
  <si>
    <t>Přizdívky a obezdívky z desek pórobetonových tloušťky 100 mm</t>
  </si>
  <si>
    <t>s pomocným lešením o výšce podlahy do 1900 mm a pro zatížení do 1,5 kPa.</t>
  </si>
  <si>
    <t>Začátek provozního součtu</t>
  </si>
  <si>
    <t xml:space="preserve">  okna : </t>
  </si>
  <si>
    <t xml:space="preserve">  14*(2*1,8)+2*(2*1,8)+2*(2*1,0)+2*(2*2,3)+1*(2*0,6)+9*(2*3,2)+13*(2*2,3)+1*(2*0,9)+3*(2*2,3)</t>
  </si>
  <si>
    <t xml:space="preserve">  12*(2*2,8)+6*(2*1,6)+1*(2*1,5)+1*(2*1,2)+2*(2*1,0)+6*(2*0,8)+1*(2*1,2)</t>
  </si>
  <si>
    <t xml:space="preserve">  6*(2*2,8)+1*(2*2,8)+2*(2*2,3)+1*(2*2,8)+5*(2*2,4)+4*(2*1,6)+2*(2*2,4)+2*(2*2,3)+2*(2*2,3)+1*(2*2,3)+1*(2*0,6)+9*(2*2,7)+3*(2*2,7)</t>
  </si>
  <si>
    <t xml:space="preserve">  12*(2*2,8)+4*(2*2,8)+6*(2*2,7)+2*(2*1,2)+19*(2*2,1)+1*(2*2,8)+3*(2*2,4)+14*(2*2,4)+4*(2*1,6)+2*(2*2,4)+2*(2*2,3)+2*(2*2,3)+1*(2*2,3)+4*(2*2,7)+3*(2*2,7)</t>
  </si>
  <si>
    <t xml:space="preserve">  12*(2*2,8)+5*(2*2,8)+6*(2*2,7)+2*(2*1,2)+19*(2*2,1)+3*(2*2,4)+14*(2*2,4)+4*(2*1,6)+2*(2*2,4)+2*(2*2,3)+2*(2*2,3)+1*(2*2,3)+4*(2*2,7)+3*(2*2,7)</t>
  </si>
  <si>
    <t xml:space="preserve">  12*(2*2,8)+5*(2*2,8)+4*(2*2,4)+4*(2*1,6)+8*(2*2,4)+1*(2*1,4)+1*(2*2,3)</t>
  </si>
  <si>
    <t xml:space="preserve">  3*(2*1,3)+1*(2*2,6)</t>
  </si>
  <si>
    <t xml:space="preserve">  dveře : </t>
  </si>
  <si>
    <t xml:space="preserve">  1*(2*5,4)+1*(2*2,1)+1*(2*3,2)+1*(2*2,1)+1*(2*2,1)+1*(2*2,7)</t>
  </si>
  <si>
    <t xml:space="preserve">  1*(2*3,4)</t>
  </si>
  <si>
    <t xml:space="preserve">  Mezisoučet</t>
  </si>
  <si>
    <t>Konec provozního součtu</t>
  </si>
  <si>
    <t xml:space="preserve">vnitřní ostění - předpoklad šířky ostění: : </t>
  </si>
  <si>
    <t>30 % š. 250 mm : (0,3*1484,2)*0,25</t>
  </si>
  <si>
    <t>50 % š. 450 mm : (0,5*1484,2)*0,45</t>
  </si>
  <si>
    <t>20 % š. 700 mm : (0,2*1484,2)*0,7</t>
  </si>
  <si>
    <t>346275001.x</t>
  </si>
  <si>
    <t>Příplatek za řezání pórobetonových tvárnic na požadované rozměry</t>
  </si>
  <si>
    <t>předpoklad : 2500</t>
  </si>
  <si>
    <t>311271170R00</t>
  </si>
  <si>
    <t>Zazdívka otvorů o ploše přes 1 m2 do 4 m2 ve zdivu nadzákladovém nepálenými tvárnicemi o tloušťce zdi do 300 mm</t>
  </si>
  <si>
    <t>včetně pomocného pracovního lešení</t>
  </si>
  <si>
    <t>dozdění otvoru ve věži - předpoklad zeď tl. 50 cm : 2*(2*(1,1*0,2))</t>
  </si>
  <si>
    <t>3001.x</t>
  </si>
  <si>
    <t>D+M Podbetonávka parapetu, vč. bednění, odbednění, očištění podkladu</t>
  </si>
  <si>
    <t>předpoklad : 25</t>
  </si>
  <si>
    <t>310271630R00</t>
  </si>
  <si>
    <t>Zazdívka otvorů z pórobetonových tvárnic plochy od 1 m2 do 4 m2, tloušťka zdiva 300 mm</t>
  </si>
  <si>
    <t>ve zdivu nadzákladovém, včetně pomocného pracovního lešení</t>
  </si>
  <si>
    <t>3*2,7*0,7</t>
  </si>
  <si>
    <t>602021119RT9</t>
  </si>
  <si>
    <t xml:space="preserve">Omítka stěn z hotových směsí vrstva jádrová, vápenocementová,  , tloušťka vrstvy 30 mm,  </t>
  </si>
  <si>
    <t>po jednotlivých vrstvách</t>
  </si>
  <si>
    <t>Odkaz na mn. položky pořadí 18 : 1625,61465</t>
  </si>
  <si>
    <t>Odkaz na mn. položky pořadí 22 : 194,04000</t>
  </si>
  <si>
    <t>602021141R00</t>
  </si>
  <si>
    <t xml:space="preserve">Omítka stěn z hotových směsí vrstva štuková, vápenná,  , tloušťka vrstvy 2 mm,  </t>
  </si>
  <si>
    <t xml:space="preserve">předpoklad 80 % zapravované plochy omítka, 20 % obklad : </t>
  </si>
  <si>
    <t>Odkaz na mn. položky pořadí 12 : 1819,65465*0,8</t>
  </si>
  <si>
    <t>612409991RT2</t>
  </si>
  <si>
    <t>Začištění omítek kolem oken, dveří a obkladů apod. s použitím suché maltové směsi</t>
  </si>
  <si>
    <t>Odkaz na mn. položky pořadí 15 : 1925,20000</t>
  </si>
  <si>
    <t>Odkaz na mn. položky pořadí 19 : 1925,20000</t>
  </si>
  <si>
    <t>610991002R00</t>
  </si>
  <si>
    <t>Začišťovací okenní lišta pro omítku tl. 9 mm</t>
  </si>
  <si>
    <t>nalepení a odříznutí po dokončení omítek</t>
  </si>
  <si>
    <t xml:space="preserve">okna : </t>
  </si>
  <si>
    <t>14*(1,5+2*1,8)+2*(1,3+2*1,8)+2*(0,9+2*1,0)+2*(1,1+2*2,3)+1*(1,0+2*0,6)+9*(1,8+2*3,2)+13*(1,3+2*2,3)+1*(1,1+2*0,9)+3*(1,3+2*2,3)</t>
  </si>
  <si>
    <t>12*(1,5+2*2,8)+6*(1,05+2*1,6)+1*(1,05+2*1,5)+1*(1,05+2*1,2)+2*(1,05+2*1,0)+6*(1,0+2*0,8)+1*(0,9+2*1,2)</t>
  </si>
  <si>
    <t>6*(1,5+2*2,8)+1*(1,7+2*2,8)+2*(1,1+2*2,3)+1*(1,6+2*2,8)+5*(1,3+2*2,4)+4*(1,3+2*1,6)+2*(1,1+2*2,4)+2*(1,1+2*2,3)+2*(1,1+2*2,3)+1*(1,6+2*2,3)+1*(1,0+2*0,6)+9*(1,4+2*2,7)+3*(1,3+2*2,7)</t>
  </si>
  <si>
    <t>12*(1,5+2*2,8)+4*(1,7+2*2,8)+6*(1,7+2*2,7)+2*(0,9+2*1,2)+19*(1,5+2*2,1)+1*(1,6+2*2,8)+3*(1,4+2*2,4)+14*(1,3+2*2,4)+4*(1,3+2*1,6)+2*(1,1+2*2,4)+2*(1,1+2*2,3)+2*(1,1+2*2,3)+1*(1,6+2*2,3)+4*(1,4+2*2,7)+3*(1,3+2*2,7)</t>
  </si>
  <si>
    <t>12*(1,5+2*2,8)+5*(1,7+2*2,8)+6*(1,7+2*2,7)+2*(0,9+2*1,2)+19*(1,5+2*2,1)+3*(1,4+2*2,4)+14*(1,3+2*2,4)+4*(1,3+2*1,6)+2*(1,1+2*2,4)+2*(1,1+2*2,3)+2*(1,1+2*2,3)+1*(1,6+2*2,3)+4*(1,4+2*2,7)+3*(1,3+2*2,7)</t>
  </si>
  <si>
    <t>12*(1,5+2*2,8)+5*(1,7+2*2,8)+4*(1,3+2*2,4)+4*(1,3+2*1,6)+8*(1,1+2*2,4)+1*(1,1+2*1,4)+1*(1,1+2*2,3)</t>
  </si>
  <si>
    <t>3*(1,1+2*1,3)+1*(1,4+2*2,6)</t>
  </si>
  <si>
    <t xml:space="preserve">dveře : </t>
  </si>
  <si>
    <t>1*(2,0+2*5,4)+1*(1,3+2*2,1)+1*(1,5+2*3,2)+1*(1,0+2*2,1)+1*(1,1+2*2,1)+1*(1,5+2*2,7)</t>
  </si>
  <si>
    <t>1*(1,5+2*3,4)</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</si>
  <si>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</si>
  <si>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</si>
  <si>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</si>
  <si>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14*(1,5*1,8)+2*(1,3*1,8)+2*(0,9*1,0)+2*(1,1*2,3)+1*(1,0*0,6)+9*(1,8*3,2)+13*(1,3*2,3)+1*(1,1*0,9)+3*(1,3*2,3)</t>
  </si>
  <si>
    <t>12*(1,5*2,8)+6*(1,05*1,6)+1*(1,05*1,5)+1*(1,05*1,2)+2*(1,05*1,0)+6*(1,0*0,8)+1*(0,9*1,2)</t>
  </si>
  <si>
    <t>6*(1,5*2,8)+1*(1,7*2,8)+2*(1,1*2,3)+1*(1,6*2,8)+5*(1,3*2,4)+4*(1,3*1,6)+2*(1,1*2,4)+2*(1,1*2,3)+2*(1,1*2,3)+1*(1,6*2,3)+1*(1,0*0,6)+9*(1,4*2,7)+3*(1,3*2,7)</t>
  </si>
  <si>
    <t>12*(1,5*2,8)+4*(1,7*2,8)+6*(1,7*2,7)+2*(0,9*1,2)+19*(1,5*2,1)+1*(1,6*2,8)+3*(1,4*2,4)+14*(1,3*2,4)+4*(1,3*1,6)+2*(1,1*2,4)+2*(1,1*2,3)+2*(1,1*2,3)+1*(1,6*2,3)+4*(1,4*2,7)+3*(1,3*2,7)</t>
  </si>
  <si>
    <t>12*(1,5*2,8)+5*(1,7*2,8)+6*(1,7*2,7)+2*(0,9*1,2)+19*(1,5*2,1)+3*(1,4*2,4)+14*(1,3*2,4)+4*(1,3*1,6)+2*(1,1*2,4)+2*(1,1*2,3)+2*(1,1*2,3)+1*(1,6*2,3)+4*(1,4*2,7)+3*(1,3*2,7)</t>
  </si>
  <si>
    <t>12*(1,5*2,8)+5*(1,7*2,8)+4*(1,3*2,4)+4*(1,3*1,6)+8*(1,1*2,4)+1*(1,1*1,4)+1*(1,1*2,3)</t>
  </si>
  <si>
    <t>3*(1,1*1,3)+1*(1,4*2,6)</t>
  </si>
  <si>
    <t>1*(2,0*5,4)+1*(1,3*2,1)+1*(1,5*3,2)+1*(1,0*2,1)+1*(1,1*2,1)+1*(1,5*2,7)</t>
  </si>
  <si>
    <t>1*(1,5*3,4)</t>
  </si>
  <si>
    <t>612473186R00</t>
  </si>
  <si>
    <t>Omítky vnitřní zdiva ze suchých směsí příplatek za zabudované rohovníky</t>
  </si>
  <si>
    <t>omítka vápenocementová, strojně nebo ručně nanášená v podlaží i ve schodišti na jakýkoliv druh podkladu, kompletní souvrství</t>
  </si>
  <si>
    <t xml:space="preserve">okna - 80 % hran omítka, 20 % obklad : </t>
  </si>
  <si>
    <t>0,8*(14*(2*1,5+2*1,8)+2*(2*1,3+2*1,8)+2*(2*0,9+2*1,0)+2*(2*1,1+2*2,3)+1*(2*1,0+2*0,6)+9*(2*1,8+2*3,2)+13*(2*1,3+2*2,3)+1*(2*1,1+2*0,9)+3*(2*1,3+2*2,3))</t>
  </si>
  <si>
    <t>0,8*(12*(2*1,5+2*2,8)+6*(2*1,05+2*1,6)+1*(2*1,05+2*1,5)+1*(2*1,05+2*1,2)+2*(2*1,05+2*1,0)+6*(2*1,0+2*0,8)+1*(2*0,9+2*1,2))</t>
  </si>
  <si>
    <t>0,8*(6*(2*1,5+2*2,8)+1*(2*1,7+2*2,8)+2*(2*1,1+2*2,3)+1*(2*1,6+2*2,8)+5*(2*1,3+2*2,4)+4*(2*1,3+2*1,6)+2*(2*1,1+2*2,4)+2*(2*1,1+2*2,3)+2*(2*1,1+2*2,3)+1*(2*1,6+2*2,3)+1*(2*1,0+2*0,6)+9*(2*1,4+2*2,7)+3*(2*1,3+2*2,7))</t>
  </si>
  <si>
    <t>0,8*(12*(2*1,5+2*2,8)+4*(2*1,7+2*2,8)+6*(2*1,7+2*2,7)+2*(2*0,9+2*1,2)+19*(2*1,5+2*2,1)+1*(2*1,6+2*2,8)+3*(2*1,4+2*2,4)+14*(2*1,3+2*2,4)+4*(2*1,3+2*1,6)+2*(2*1,1+2*2,4)+2*(2*1,1+2*2,3)+2*(2*1,1+2*2,3)+1*(2*1,6+2*2,3)+4*(2*1,4+2*2,7)+3*(2*1,3+2*2,7))</t>
  </si>
  <si>
    <t>0,8*(12*(2*1,5+2*2,8)+5*(2*1,7+2*2,8)+6*(2*1,7+2*2,7)+2*(2*0,9+2*1,2)+19*(2*1,5+2*2,1)+3*(2*1,4+2*2,4)+14*(2*1,3+2*2,4)+4*(2*1,3+2*1,6)+2*(2*1,1+2*2,4)+2*(2*1,1+2*2,3)+2*(2*1,1+2*2,3)+1*(2*1,6+2*2,3)+4*(2*1,4+2*2,7)+3*(2*1,3+2*2,7))</t>
  </si>
  <si>
    <t>0,8*(12*(2*1,5+2*2,8)+5*(2*1,7+2*2,8)+4*(2*1,3+2*2,4)+4*(2*1,3+2*1,6)+8*(2*1,1+2*2,4)+1*(2*1,1+2*1,4)+1*(2*1,1+2*2,3))</t>
  </si>
  <si>
    <t>0,8*(3*(2*1,1+2*1,3)+1*(2*1,4+2*2,6))</t>
  </si>
  <si>
    <t>612481211RT2</t>
  </si>
  <si>
    <t>Vyztužení povrchu vnitřních stěn sklotextilní síťovinou s dodávkou síťoviny a stěrkového tmelu</t>
  </si>
  <si>
    <t xml:space="preserve">  14*(2*1,5+2*1,8)+2*(2*1,3+2*1,8)+2*(2*0,9+2*1,0)+2*(2*1,1+2*2,3)+1*(2*1,0+2*0,6)+9*(2*1,8+2*3,2)+13*(2*1,3+2*2,3)+1*(2*1,1+2*0,9)+3*(2*1,3+2*2,3)</t>
  </si>
  <si>
    <t xml:space="preserve">  12*(2*1,5+2*2,8)+6*(2*1,05+2*1,6)+1*(2*1,05+2*1,5)+1*(2*1,05+2*1,2)+2*(2*1,05+2*1,0)+6*(2*1,0+2*0,8)+1*(2*0,9+2*1,2)</t>
  </si>
  <si>
    <t xml:space="preserve">  6*(2*1,5+2*2,8)+1*(2*1,7+2*2,8)+2*(2*1,1+2*2,3)+1*(2*1,6+2*2,8)+5*(2*1,3+2*2,4)+4*(2*1,3+2*1,6)+2*(2*1,1+2*2,4)+2*(2*1,1+2*2,3)+2*(2*1,1+2*2,3)+1*(2*1,6+2*2,3)+1*(2*1,0+2*0,6)+9*(2*1,4+2*2,7)+3*(2*1,3+2*2,7)</t>
  </si>
  <si>
    <t xml:space="preserve">  12*(2*1,5+2*2,8)+4*(2*1,7+2*2,8)+6*(2*1,7+2*2,7)+2*(2*0,9+2*1,2)+19*(2*1,5+2*2,1)+1*(2*1,6+2*2,8)+3*(2*1,4+2*2,4)+14*(2*1,3+2*2,4)+4*(2*1,3+2*1,6)+2*(2*1,1+2*2,4)+2*(2*1,1+2*2,3)+2*(2*1,1+2*2,3)+1*(2*1,6+2*2,3)+4*(2*1,4+2*2,7)+3*(2*1,3+2*2,7)</t>
  </si>
  <si>
    <t xml:space="preserve">  12*(2*1,5+2*2,8)+5*(2*1,7+2*2,8)+6*(2*1,7+2*2,7)+2*(2*0,9+2*1,2)+19*(2*1,5+2*2,1)+3*(2*1,4+2*2,4)+14*(2*1,3+2*2,4)+4*(2*1,3+2*1,6)+2*(2*1,1+2*2,4)+2*(2*1,1+2*2,3)+2*(2*1,1+2*2,3)+1*(2*1,6+2*2,3)+4*(2*1,4+2*2,7)+3*(2*1,3+2*2,7)</t>
  </si>
  <si>
    <t xml:space="preserve">  12*(2*1,5+2*2,8)+5*(2*1,7+2*2,8)+4*(2*1,3+2*2,4)+4*(2*1,3+2*1,6)+8*(2*1,1+2*2,4)+1*(2*1,1+2*1,4)+1*(2*1,1+2*2,3)</t>
  </si>
  <si>
    <t xml:space="preserve">  3*(2*1,1+2*1,3)+1*(2*1,4+2*2,6)</t>
  </si>
  <si>
    <t xml:space="preserve">  1*(2,0+2*5,4)+1*(1,3+2*2,1)+1*(1,5+2*3,2)+1*(1,0+2*2,1)+1*(1,1+2*2,1)+1*(1,5+2*2,7)</t>
  </si>
  <si>
    <t xml:space="preserve">  1*(1,5+2*3,4)</t>
  </si>
  <si>
    <t>Odkaz na mn. položky pořadí 7 : 653,04800</t>
  </si>
  <si>
    <t>předpoklad 300 mm za hranu ostění + 15 % na rohy : 2356,3*0,3*1,15</t>
  </si>
  <si>
    <t>dozdívky + dobetonávky : 3*3,0+1*1,1*0,2+2*1,1*0,2+6*1,0*0,2+2*(1,1*0,2+1,4*0,2)</t>
  </si>
  <si>
    <t>Koeficient přesahy + ztratné 10 %: 0,1</t>
  </si>
  <si>
    <t>620991002R00</t>
  </si>
  <si>
    <t>Připojovací í lišty začišťovací okenní lišta,  , pro omítku tl. 9 mm</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</si>
  <si>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</si>
  <si>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</si>
  <si>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</si>
  <si>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Odkaz na mn. položky pořadí 16 : 1050,40500</t>
  </si>
  <si>
    <t>6*3,9+4,4</t>
  </si>
  <si>
    <t>4*3,2+2*2,1+4,8</t>
  </si>
  <si>
    <t>7*3,2+6*4,6+3*1,1+5,8</t>
  </si>
  <si>
    <t>4*3,3+8*3,2</t>
  </si>
  <si>
    <t>62945111201.x</t>
  </si>
  <si>
    <t>D+M Dotvarování a zapravení reprofilační maltou vč. penetrace, v místě odstraněných zárubní, oken, klempířských prvků</t>
  </si>
  <si>
    <t>vč. odstranění nesoudržných částí a očištění povrchu</t>
  </si>
  <si>
    <t xml:space="preserve">  14*(1,5+2*1,8)+2*(1,3+2*1,8)+2*(0,9+2*1,0)+2*(1,1+2*2,3)+1*(1,0+2*0,6)+9*(1,8+2*3,2)+13*(1,3+2*2,3)+1*(1,1+2*0,9)+3*(1,3+2*2,3)</t>
  </si>
  <si>
    <t xml:space="preserve">  12*(1,5+2*2,8)+6*(1,05+2*1,6)+1*(1,05+2*1,5)+1*(1,05+2*1,2)+2*(1,05+2*1,0)+6*(1,0+2*0,8)+1*(0,9+2*1,2)</t>
  </si>
  <si>
    <t xml:space="preserve">  6*(1,5+2*2,8)+1*(1,7+2*2,8)+2*(1,1+2*2,3)+1*(1,6+2*2,8)+5*(1,3+2*2,4)+4*(1,3+2*1,6)+2*(1,1+2*2,4)+2*(1,1+2*2,3)+2*(1,1+2*2,3)+1*(1,6+2*2,3)+1*(1,0+2*0,6)+9*(1,4+2*2,7)+3*(1,3+2*2,7)</t>
  </si>
  <si>
    <t xml:space="preserve">  12*(1,5+2*2,8)+4*(1,7+2*2,8)+6*(1,7+2*2,7)+2*(0,9+2*1,2)+19*(1,5+2*2,1)+1*(1,6+2*2,8)+3*(1,4+2*2,4)+14*(1,3+2*2,4)+4*(1,3+2*1,6)+2*(1,1+2*2,4)+2*(1,1+2*2,3)+2*(1,1+2*2,3)+1*(1,6+2*2,3)+4*(1,4+2*2,7)+3*(1,3+2*2,7)</t>
  </si>
  <si>
    <t xml:space="preserve">  12*(1,5+2*2,8)+5*(1,7+2*2,8)+6*(1,7+2*2,7)+2*(0,9+2*1,2)+19*(1,5+2*2,1)+3*(1,4+2*2,4)+14*(1,3+2*2,4)+4*(1,3+2*1,6)+2*(1,1+2*2,4)+2*(1,1+2*2,3)+2*(1,1+2*2,3)+1*(1,6+2*2,3)+4*(1,4+2*2,7)+3*(1,3+2*2,7)</t>
  </si>
  <si>
    <t xml:space="preserve">  12*(1,5+2*2,8)+5*(1,7+2*2,8)+4*(1,3+2*2,4)+4*(1,3+2*1,6)+8*(1,1+2*2,4)+1*(1,1+2*1,4)+1*(1,1+2*2,3)</t>
  </si>
  <si>
    <t xml:space="preserve">  3*(1,1+2*1,3)+1*(1,4+2*2,6)</t>
  </si>
  <si>
    <t xml:space="preserve">předpoklad šířky ostění: : </t>
  </si>
  <si>
    <t>30 % š. 250+250 mm : (0,3*1925,2)*0,5</t>
  </si>
  <si>
    <t>50 % š. 450+250 mm : (0,5*1925,2)*0,7</t>
  </si>
  <si>
    <t>20 % š. 700+250 mm : (0,2*1925,2)*0,95</t>
  </si>
  <si>
    <t>předpoklad 40 % říms : 0,4*(15,9*0,2+39,1*0,3+16,7*0,2+16,8*0,6+59,9*0,3)</t>
  </si>
  <si>
    <t>622311154RV1</t>
  </si>
  <si>
    <t>Zateplení ostění  , expandovaným polystyrénem, tloušťky 40 mm, zakončené stěrkou s výztužnou tkaninou</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</si>
  <si>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</si>
  <si>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Položka neobsahuje kontaktní nátěr a povrchovou úpravu omítkou.</t>
  </si>
  <si>
    <t>Součinitel tepelné vodivosti izolantu je 0,039 W/mK.</t>
  </si>
  <si>
    <t xml:space="preserve">  14*(1,5)+2*(1,3)+2*(0,9)+2*(1,1)+1*(1,0)+9*(1,8)+13*(1,3)+1*(1,1)+3*(1,3)</t>
  </si>
  <si>
    <t xml:space="preserve">  12*(1,5)+6*(1,05)+1*(1,05)+1*(1,05)+2*(1,05)+6*(1,0)+1*(0,9)</t>
  </si>
  <si>
    <t xml:space="preserve">  6*(1,5)+1*(1,7)+2*(1,1)+1*(1,6)+5*(1,3)+4*(1,3)+2*(1,1)+2*(1,1)+2*(1,1)+1*(1,6)+1*(1,0)+9*(1,4)+3*(1,3)</t>
  </si>
  <si>
    <t xml:space="preserve">  12*(1,5)+4*(1,7)+6*(1,7)+2*(0,9)+19*(1,5)+1*(1,6)+3*(1,4)+14*(1,3)+4*(1,3)+2*(1,1)+2*(1,1)+2*(1,1)+1*(1,6)+4*(1,4)+3*(1,3)</t>
  </si>
  <si>
    <t xml:space="preserve">  12*(1,5)+5*(1,7)+6*(1,7)+2*(0,9)+19*(1,5)+3*(1,4)+14*(1,3)+4*(1,3)+2*(1,1)+2*(1,1)+2*(1,1)+1*(1,6)+4*(1,4)+3*(1,3)</t>
  </si>
  <si>
    <t xml:space="preserve">  12*(1,5)+5*(1,7)+4*(1,3)+4*(1,3)+8*(1,1)+1*(1,1)+1*(1,1)</t>
  </si>
  <si>
    <t xml:space="preserve">  3*(1,1)+1*(1,4)</t>
  </si>
  <si>
    <t xml:space="preserve">  1*(2,0)+1*(1,3)+1*(1,5)+1*(1,0)+1*(1,1)+1*(1,5)</t>
  </si>
  <si>
    <t xml:space="preserve">  1*(1,5)</t>
  </si>
  <si>
    <t xml:space="preserve">vnitřní nadpraží - předpoklad šířky nadpraží: : </t>
  </si>
  <si>
    <t>30 % š. 250 mm : (0,3*441,0)*0,25</t>
  </si>
  <si>
    <t>50 % š. 450 mm : (0,5*441,0)*0,45</t>
  </si>
  <si>
    <t>20 % š. 700 mm : (0,2*441,0)*0,7</t>
  </si>
  <si>
    <t>622474412RT1</t>
  </si>
  <si>
    <t>Omítka vnějších stěn štuková, složitost fasády 1-2, skladba: vápenný postřik, vápenná jádrová vrstva tl. 15 mm,  ,  , vápenný štuk tl. 3 mm</t>
  </si>
  <si>
    <t>předpoklad šířky ostění a nadpraží 250 mm + 250 mm za hranu ostění + 10 % na rohy : 1925,2*0,25</t>
  </si>
  <si>
    <t>zapravení pod parapety a římsami 150 mm : 7*1,1*0,15</t>
  </si>
  <si>
    <t>3*1,1*0,15</t>
  </si>
  <si>
    <t>6*1,0*0,15</t>
  </si>
  <si>
    <t>1*0,9*0,15</t>
  </si>
  <si>
    <t>34*1,7*0,15</t>
  </si>
  <si>
    <t>2*1,1*0,15</t>
  </si>
  <si>
    <t>8*1,3*0,15</t>
  </si>
  <si>
    <t>2*0,9*0,15</t>
  </si>
  <si>
    <t>9*1,8*0,15</t>
  </si>
  <si>
    <t>6*1,3*0,15</t>
  </si>
  <si>
    <t>2*1,6*0,15</t>
  </si>
  <si>
    <t>3*1,8*0,15</t>
  </si>
  <si>
    <t>8*1,2*0,15</t>
  </si>
  <si>
    <t>37*1,5*0,15</t>
  </si>
  <si>
    <t>18*1,9*0,15</t>
  </si>
  <si>
    <t>4*0,9*0,15</t>
  </si>
  <si>
    <t>6*1,6*0,15</t>
  </si>
  <si>
    <t>12*1,7*0,15</t>
  </si>
  <si>
    <t>7*1,6*0,15</t>
  </si>
  <si>
    <t>1*1,4*0,15</t>
  </si>
  <si>
    <t>4*6,5*0,15</t>
  </si>
  <si>
    <t>2*2,5*0,15</t>
  </si>
  <si>
    <t>2*(2*17,0*0,15-(6*1,5*0,15))</t>
  </si>
  <si>
    <t>4*2*1,0*0,15</t>
  </si>
  <si>
    <t>2*19,0*0,15-(6*1,5*0,15+1,7*0,15)</t>
  </si>
  <si>
    <t>2*12,0*0,15-(3*1,5*0,15)</t>
  </si>
  <si>
    <t>2*24,1*0,15-(7*1,5*0,15)</t>
  </si>
  <si>
    <t>2*16,7*0,15-(6*1,7*0,15)</t>
  </si>
  <si>
    <t>2*16,0*0,15-(7*1,3*0,15)</t>
  </si>
  <si>
    <t>2*20,5*0,15-(7*1,3*0,15)</t>
  </si>
  <si>
    <t>2*24,5*0,15-(8*1,5*0,15)</t>
  </si>
  <si>
    <t>62247443200.x</t>
  </si>
  <si>
    <t>Příplatek za tl. jádrové omítky +5 mm, omítka stěn, vč. materiálu</t>
  </si>
  <si>
    <t>Odkaz na mn. položky pořadí 23 : 579,80000</t>
  </si>
  <si>
    <t>62247001.x</t>
  </si>
  <si>
    <t>D+M Sjednocující systémový fasádní nátěr shodné barvy jako omítka okolní stávající</t>
  </si>
  <si>
    <t>Koeficient vč. přetření na stávající povrch: 0,2</t>
  </si>
  <si>
    <t>632411150RT1</t>
  </si>
  <si>
    <t>Potěr ze suchých směsí cementový, tloušťky 50 mm, bez penetrace</t>
  </si>
  <si>
    <t>s rozprostřením a uhlazením</t>
  </si>
  <si>
    <t>2,6*0,5</t>
  </si>
  <si>
    <t>1,9*0,5</t>
  </si>
  <si>
    <t>3*2,1*0,5</t>
  </si>
  <si>
    <t>2*1,7*0,5</t>
  </si>
  <si>
    <t>63241001.x</t>
  </si>
  <si>
    <t>Příplatek za tl. dalších 10 mm cementového potěru, vč. materiálu</t>
  </si>
  <si>
    <t>Odkaz na mn. položky pořadí 26 : 7,10000</t>
  </si>
  <si>
    <t>941955004R00</t>
  </si>
  <si>
    <t>Lešení lehké pracovní pomocné pomocné, o výšce lešeňové podlahy přes 2,5 do 3,5 m</t>
  </si>
  <si>
    <t>800-3</t>
  </si>
  <si>
    <t>270*2,0*1,5</t>
  </si>
  <si>
    <t>950001.x</t>
  </si>
  <si>
    <t>Zakrytí a obalení konstrukcí, nábytku, předmětů před znečištěním vč. pozdějšího odkrytí, včetně dodávky fólie, přelepení páskou</t>
  </si>
  <si>
    <t>předpoklad : 5000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</si>
  <si>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</si>
  <si>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</si>
  <si>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5*1720</t>
  </si>
  <si>
    <t>999281151R00</t>
  </si>
  <si>
    <t>Přesun hmot pro opravy a údržbu objektů pro opravy a údržbu dosavadních objektů včetně vnějších plášťů  výšky do 25 m, nošením</t>
  </si>
  <si>
    <t>Přesun hmot</t>
  </si>
  <si>
    <t>POL7_</t>
  </si>
  <si>
    <t>oborů 801, 803, 811 a 812</t>
  </si>
  <si>
    <t>712391172RT1</t>
  </si>
  <si>
    <t>Textílie na střechách do 10° ochranná, položení - bez dodávky textílie</t>
  </si>
  <si>
    <t>69366198R</t>
  </si>
  <si>
    <t>geotextilie PP; funkce separační, ochranná, výztužná, filtrační; plošná hmotnost 300 g/m2; zpevněná oboustranně</t>
  </si>
  <si>
    <t>SPCM</t>
  </si>
  <si>
    <t>Specifikace</t>
  </si>
  <si>
    <t>POL3_</t>
  </si>
  <si>
    <t>Odkaz na mn. položky pořadí 32 : 5,00000</t>
  </si>
  <si>
    <t>712373111RS1</t>
  </si>
  <si>
    <t xml:space="preserve">Povlakové krytiny střech do 10° termoplasty kotvené do betonu, 6 kotev/m2, pro tl. izolace do 160 mm, bez dodávky fólie,  </t>
  </si>
  <si>
    <t>včetně ukotvení k podkladu hmoždinkami, svaření všech spojů a překrytí kotev fólií.</t>
  </si>
  <si>
    <t>283220012R</t>
  </si>
  <si>
    <t>fólie izolační střešní hydroizolační; tloušťka 1,50 mm; plošná hmotnost 1 850 g/m2; PVC-P, PES výztuž; µ = 15 000,0</t>
  </si>
  <si>
    <t>Odkaz na mn. položky pořadí 34 : 5,00000</t>
  </si>
  <si>
    <t>998712102R00</t>
  </si>
  <si>
    <t>Přesun hmot pro povlakové krytiny v objektech výšky přes 6 do 12 m</t>
  </si>
  <si>
    <t>50 m vodorovně</t>
  </si>
  <si>
    <t>713131131R00</t>
  </si>
  <si>
    <t>Montáž tepelné izolace stěn lepením</t>
  </si>
  <si>
    <t>800-713</t>
  </si>
  <si>
    <t>Očištění povrchu stěny od prachu, nařezání izolačních desek na požadovaný rozměr, nanesení lepicího tmelu, osazení desek.</t>
  </si>
  <si>
    <t>7*1,1*0,12</t>
  </si>
  <si>
    <t>3*1,1*0,17</t>
  </si>
  <si>
    <t>6*1,0*0,17</t>
  </si>
  <si>
    <t>1*0,9*0,17</t>
  </si>
  <si>
    <t>34*1,7*0,43</t>
  </si>
  <si>
    <t>2*1,1*0,22</t>
  </si>
  <si>
    <t>8*1,3*0,12</t>
  </si>
  <si>
    <t>2*0,9*0,12</t>
  </si>
  <si>
    <t>9*1,8*0,12</t>
  </si>
  <si>
    <t>2*1,1*0,12</t>
  </si>
  <si>
    <t>2*1,6*0,17</t>
  </si>
  <si>
    <t>3*1,8*0,12</t>
  </si>
  <si>
    <t>8*1,2*0,12</t>
  </si>
  <si>
    <t>37*1,5*0,12</t>
  </si>
  <si>
    <t>18*1,9*0,22</t>
  </si>
  <si>
    <t>4*0,9*0,22</t>
  </si>
  <si>
    <t>6*1,6*0,12</t>
  </si>
  <si>
    <t>12*1,7*0,22</t>
  </si>
  <si>
    <t>7*1,6*0,12</t>
  </si>
  <si>
    <t>3*1,1*0,12</t>
  </si>
  <si>
    <t>1*1,4*0,12</t>
  </si>
  <si>
    <t>4*6,5*0,22</t>
  </si>
  <si>
    <t>2*2,5*0,6</t>
  </si>
  <si>
    <t>(6+6)*1,5*0,17</t>
  </si>
  <si>
    <t>6*1,5*0,17</t>
  </si>
  <si>
    <t>1*1,7*0,17</t>
  </si>
  <si>
    <t>3*1,5*0,17</t>
  </si>
  <si>
    <t>7*1,5*0,17</t>
  </si>
  <si>
    <t>6*1,7*0,17</t>
  </si>
  <si>
    <t>(7+7)*1,3*0,17</t>
  </si>
  <si>
    <t>8*1,5*0,17</t>
  </si>
  <si>
    <t>283754611R</t>
  </si>
  <si>
    <t>Výrobek izolační pro budovy z extrudovaného polystyrenu (XPS) tvar: deska; tloušťka d = 30,0 mm; OH = 35 kg/m3; lambda = 0,033 W/(m.K); pevnost v tlaku CS 200 kPa; RtF: E</t>
  </si>
  <si>
    <t>Odkaz na mn. položky pořadí 37 : 82,80900</t>
  </si>
  <si>
    <t>713001.x</t>
  </si>
  <si>
    <t>D+M Přestěrkování izolantu bitumenovým lepidlem</t>
  </si>
  <si>
    <t>713141125R00</t>
  </si>
  <si>
    <t>Montáž tepelné izolace plochých střech desky, na lepidlo</t>
  </si>
  <si>
    <t>Včetně očištění podkladu od nesoudržných vrstev.</t>
  </si>
  <si>
    <t>předpoklad : 4,0</t>
  </si>
  <si>
    <t>28375972R</t>
  </si>
  <si>
    <t>Výrobek izolační pro budovy z pěnového polystyrenu (EPS) tvar: spádová deska; označení: S; OH = 25 kg/m3; lambda = 0,035 W/(m.K); pevnost v tlaku CS 150 kPa; RtF: E</t>
  </si>
  <si>
    <t>předpoklad : 4,0*(0,02+0,14/2)</t>
  </si>
  <si>
    <t>998713102R00</t>
  </si>
  <si>
    <t>Přesun hmot pro izolace tepelné v objektech výšky do 12 m</t>
  </si>
  <si>
    <t>764001.x</t>
  </si>
  <si>
    <t>D+M Poplastovaný plech pro ukončení střešní PVC-P folie na stěnu, vč. kotvení do zdiva, zatmelení spár</t>
  </si>
  <si>
    <t>předpoklad : 10,0</t>
  </si>
  <si>
    <t>7730001.x</t>
  </si>
  <si>
    <t>D+M Zapravení poškozené části podlahy s nášlapnou vrstvou z teraco dlažby, vč. přípravy podkladu, penetrace, lepení, soklů - kompletní dodávka. Dekor dle stávající dlažby</t>
  </si>
  <si>
    <t>7730002.x</t>
  </si>
  <si>
    <t>D+M Zapravení poškozené části podlahy s nášlapnou vrstvou z litého teraca, dekor dle stávajícího, vč. přípravy podkladu, penetrace, soklů, broušení, špachtlování, napouštění - kompletní dodávka.</t>
  </si>
  <si>
    <t>0,4*2,6*0,5</t>
  </si>
  <si>
    <t>0,4*1,9*0,5</t>
  </si>
  <si>
    <t>0,4*3*2,1*0,5</t>
  </si>
  <si>
    <t>0,4*2*1,7*0,5</t>
  </si>
  <si>
    <t>7765611001.x</t>
  </si>
  <si>
    <t>D+M Zapravení poškozené části podlahy s nášlapnou vrstvou z linolea, vč. přípravy podkladu, penetrace, lepení, soklů - kompletní dodávka. Dekor dle stávající podlahoviny</t>
  </si>
  <si>
    <t>781101210RT1</t>
  </si>
  <si>
    <t>Příprava podkladu pod obklady penetrace podkladu pod obklady</t>
  </si>
  <si>
    <t>800-771</t>
  </si>
  <si>
    <t>včetně dodávky materiálu.</t>
  </si>
  <si>
    <t>Odkaz na mn. položky pořadí 48 : 363,93093</t>
  </si>
  <si>
    <t>781475110.x</t>
  </si>
  <si>
    <t>Montáž obkladu vnitřního keramického stěn, do tmele, materiál ve specifikaci</t>
  </si>
  <si>
    <t>Odkaz na mn. položky pořadí 12 : 1819,65465*0,2</t>
  </si>
  <si>
    <t>781111111R00</t>
  </si>
  <si>
    <t>Doplňkové práce při provádění obkladů řezání obkladaček diamantovým kotoučem</t>
  </si>
  <si>
    <t>obklady + dlažba (předpoklad) : 980</t>
  </si>
  <si>
    <t>5978001.x</t>
  </si>
  <si>
    <t>Keramický obklad tl. 10 mm, formát i barva dle obkladu stávajícího</t>
  </si>
  <si>
    <t>Koeficient ztratné 15 %: 0,15</t>
  </si>
  <si>
    <t>58554410R</t>
  </si>
  <si>
    <t>malta pro dlažby/obklady lepicí; C2TE S1; pro interiér i exteriér; stěny, podlahy; báze cementová; teplotní odolnost -30 až 70 °C</t>
  </si>
  <si>
    <t>kg</t>
  </si>
  <si>
    <t xml:space="preserve">2 kg/m2 : </t>
  </si>
  <si>
    <t>Odkaz na mn. položky pořadí 48 : 363,93093*2</t>
  </si>
  <si>
    <t>231536502R</t>
  </si>
  <si>
    <t>malta pro dlažby/obklady spárovací, flexibilní; CG2WA; š. spáry do 8 mm; pro interiér i exteriér; stěny, podlahy; báze cementová; přísada minerální plnivo, polymerní; ruční; odolná proti vodě, mrazu, oděru; teplotní odolnost -30 až 70 °C; barva šedá</t>
  </si>
  <si>
    <t xml:space="preserve">  0,7 kg/m2 + ztratné 10 % : 1,1*((294,48815*0,7)/2)</t>
  </si>
  <si>
    <t>celkem ks : 114</t>
  </si>
  <si>
    <t>781101141R00</t>
  </si>
  <si>
    <t>Příprava podkladu před provedením obkladu provedení hydroizolační stěrky jednovrstvé</t>
  </si>
  <si>
    <t>23521588.AR</t>
  </si>
  <si>
    <t>hmota nátěrová izolační syntetická disperze; proti vodě; překlenutí trhlin do 1,00 mm; pro interiér; podklad sádra, dřevo, sádrokarton, pórobeton</t>
  </si>
  <si>
    <t xml:space="preserve">1,5 kg/m2 : </t>
  </si>
  <si>
    <t>Odkaz na mn. položky pořadí 53 : 363,93093*1,5</t>
  </si>
  <si>
    <t>781497121R00</t>
  </si>
  <si>
    <t xml:space="preserve">Lišty k obkladům profil rohový eloxovaný hliník, uložení do tmele,  , výška profilu 6 mm,  </t>
  </si>
  <si>
    <t>0,2*(14*(2*1,5+2*1,8)+2*(2*1,3+2*1,8)+2*(2*0,9+2*1,0)+2*(2*1,1+2*2,3)+1*(2*1,0+2*0,6)+9*(2*1,8+2*3,2)+13*(2*1,3+2*2,3)+1*(2*1,1+2*0,9)+3*(2*1,3+2*2,3))</t>
  </si>
  <si>
    <t>0,2*(12*(2*1,5+2*2,8)+6*(2*1,05+2*1,6)+1*(2*1,05+2*1,5)+1*(2*1,05+2*1,2)+2*(2*1,05+2*1,0)+6*(2*1,0+2*0,8)+1*(2*0,9+2*1,2))</t>
  </si>
  <si>
    <t>0,2*(6*(2*1,5+2*2,8)+1*(2*1,7+2*2,8)+2*(2*1,1+2*2,3)+1*(2*1,6+2*2,8)+5*(2*1,3+2*2,4)+4*(2*1,3+2*1,6)+2*(2*1,1+2*2,4)+2*(2*1,1+2*2,3)+2*(2*1,1+2*2,3)+1*(2*1,6+2*2,3)+1*(2*1,0+2*0,6)+9*(2*1,4+2*2,7)+3*(2*1,3+2*2,7))</t>
  </si>
  <si>
    <t>0,2*(12*(2*1,5+2*2,8)+4*(2*1,7+2*2,8)+6*(2*1,7+2*2,7)+2*(2*0,9+2*1,2)+19*(2*1,5+2*2,1)+1*(2*1,6+2*2,8)+3*(2*1,4+2*2,4)+14*(2*1,3+2*2,4)+4*(2*1,3+2*1,6)+2*(2*1,1+2*2,4)+2*(2*1,1+2*2,3)+2*(2*1,1+2*2,3)+1*(2*1,6+2*2,3)+4*(2*1,4+2*2,7)+3*(2*1,3+2*2,7))</t>
  </si>
  <si>
    <t>0,2*(12*(2*1,5+2*2,8)+5*(2*1,7+2*2,8)+6*(2*1,7+2*2,7)+2*(2*0,9+2*1,2)+19*(2*1,5+2*2,1)+3*(2*1,4+2*2,4)+14*(2*1,3+2*2,4)+4*(2*1,3+2*1,6)+2*(2*1,1+2*2,4)+2*(2*1,1+2*2,3)+2*(2*1,1+2*2,3)+1*(2*1,6+2*2,3)+4*(2*1,4+2*2,7)+3*(2*1,3+2*2,7))</t>
  </si>
  <si>
    <t>0,2*(12*(2*1,5+2*2,8)+5*(2*1,7+2*2,8)+4*(2*1,3+2*2,4)+4*(2*1,3+2*1,6)+8*(2*1,1+2*2,4)+1*(2*1,1+2*1,4)+1*(2*1,1+2*2,3))</t>
  </si>
  <si>
    <t>0,2*(3*(2*1,1+2*1,3)+1*(2*1,4+2*2,6))</t>
  </si>
  <si>
    <t>781497111R00</t>
  </si>
  <si>
    <t xml:space="preserve">Lišty k obkladům profil ukončovací leštěný hliník, uložení do tmele, výška profilu 6 mm,  </t>
  </si>
  <si>
    <t>předpoklad : 210</t>
  </si>
  <si>
    <t>998781103R00</t>
  </si>
  <si>
    <t>Přesun hmot pro obklady keramické v objektech výšky do 24 m</t>
  </si>
  <si>
    <t>784011221RT2</t>
  </si>
  <si>
    <t>Ostatní práce zakrytí předmětů,  , včetně dodávky fólie tl. 0,04 mm</t>
  </si>
  <si>
    <t>800-784</t>
  </si>
  <si>
    <t>zakrytí podlah : 270*6</t>
  </si>
  <si>
    <t>784191201R00</t>
  </si>
  <si>
    <t>Příprava povrchu Penetrace (napouštění) podkladu disperzní, jednonásobná</t>
  </si>
  <si>
    <t>Odkaz na mn. položky pořadí 60 : 1746,86846</t>
  </si>
  <si>
    <t>784195212R00</t>
  </si>
  <si>
    <t>Malby z malířských směsí otěruvzdorných,  , bělost 82 %, dvojnásobné</t>
  </si>
  <si>
    <t>Odkaz na mn. položky pořadí 13 : 1455,72372</t>
  </si>
  <si>
    <t>O0.01.x</t>
  </si>
  <si>
    <t>O0.01 D+M Okno plastové, 1050x1600 mm, 2křídlé otevíravé/výklopný nadsvětlík, Uw=0,7 W/m2K, čiré 3sklo, vč. kování, pákového ovládání nadsvětlíku a příslušenství, dle PD</t>
  </si>
  <si>
    <t>soubor</t>
  </si>
  <si>
    <t>O0.02.x</t>
  </si>
  <si>
    <t>O0.02 D+M Okno plastové, 1050x1500 mm, 2křídlé otevíravé, Uw=0,7 W/m2K, čiré 3sklo, vč. kování a příslušenství, dle PD</t>
  </si>
  <si>
    <t>1</t>
  </si>
  <si>
    <t>O0.03.x</t>
  </si>
  <si>
    <t>O0.03 D+M Okno plastové, 1050x1200 mm, 2křídlé otevíravé, Uw=0,7 W/m2K, čiré 3sklo, vč. kování, ventilační Al mřížky 370x350 mm, příslušenství, dle PD</t>
  </si>
  <si>
    <t>O0.04.x</t>
  </si>
  <si>
    <t>O0.04 D+M Okno plastové, 1050x1000 mm, 2křídlé otevíravé, Uw=0,7 W/m2K, čiré 3sklo, vč. kování, ventilační Al mřížky 370x350 mm, příslušenství, dle PD</t>
  </si>
  <si>
    <t>O0.05.x</t>
  </si>
  <si>
    <t>O0.05 D+M Okno plastové, 1000x800 mm, 1křídlé sklopné, Uw=0,7 W/m2K, čiré 3sklo, vč. kování, pákového ovládání a příslušenství, dle PD</t>
  </si>
  <si>
    <t>O0.06.x</t>
  </si>
  <si>
    <t>O0.06 D+M Okno plastové, 900x1200 mm, 2křídlé sklopné, Uw=0,7 W/m2K, čiré 3sklo, vč. kování, pákového ovládání a příslušenství, dle PD</t>
  </si>
  <si>
    <t>O0.07.x</t>
  </si>
  <si>
    <t>O0.07 D+M Okno dřevěné, 1500x1800 mm, 2křídlé sklopné/otevíravé+sklopné, Uw=0,7 W/m2K, rám z 4vrstvých lepených hranolů, čiré 3sklo, vč. kování a příslušenství, dle PD</t>
  </si>
  <si>
    <t>14</t>
  </si>
  <si>
    <t>O0.08.x</t>
  </si>
  <si>
    <t>O0.08 D+M Okno dřevěné, 1300x1720 mm, 2křídlé otevíravé/sklopný nadsvětlík, Uw=0,7 W/m2K, rám z 4vrstvých lepených hranolů, čiré a mléčné 3sklo, vč. kování a příslušenství, dle PD</t>
  </si>
  <si>
    <t>vč. pákového ovládání</t>
  </si>
  <si>
    <t>O0.09.x</t>
  </si>
  <si>
    <t>O0.09 D+M Okno dřevěné, 900x1000 mm, 1křídlé sklopné, Uw=0,7 W/m2K, rám z 4vrstvých lepených hranolů, čiré 3sklo, vč. kování a příslušenství, dle PD</t>
  </si>
  <si>
    <t>O0.10.x</t>
  </si>
  <si>
    <t>O0.10 D+M Okno dřevěné, 1100x2280 mm, 2křídlé otevíravé/sklopný nadsvětlík, Uw=0,7 W/m2K, rám z 4vrstvých lepených hranolů, čiré 3sklo, vč. kování, pákového ovládání a příslušenství, dle PD</t>
  </si>
  <si>
    <t>O0.11.x</t>
  </si>
  <si>
    <t>O0.11 D+M Okno dřevěné, 950x600 mm, 1křídlé sklopné, Uw=0,7 W/m2K, rám z 4vrstvých lepených hranolů, čiré 3sklo, vč. kování, pákového ovládání a příslušenství, dle PD</t>
  </si>
  <si>
    <t>O0.12.x</t>
  </si>
  <si>
    <t>O0.12 D+M Okno dřevěné, 1800x3150 mm, 3křídlé otevíravé/sklopný a otevíravý nadsvětlík, Uw=0,7 W/m2K, rám z 4vrstvých lepených hranolů, čiré 3sklo, vč. kování a příslušenství, dle PD</t>
  </si>
  <si>
    <t>O0.13.x</t>
  </si>
  <si>
    <t>O0.13 D+M Okno dřevěné, 1250x2280 mm, 2křídlé otevíravé/sklopný nadsvětlík, Uw=0,7 W/m2K, rám z 4vrstvých lepených hranolů, čiré 3sklo, vč. kování a příslušenství, dle PD</t>
  </si>
  <si>
    <t>O0.14.x</t>
  </si>
  <si>
    <t>O0.14 D+M Okno plastové, 1100x860 mm, 1křídlé fixní, Uw=0,7 W/m2K, čiré 3sklo, vč. příslušenství, dle PD</t>
  </si>
  <si>
    <t>O0.15.x</t>
  </si>
  <si>
    <t>O0.15 D+M Okno dřevěné, 1250x2280 mm, 2křídlé otevíravé/sklopný nadsvětlík, Uw=0,7 W/m2K, rám z 4vrstvých lepených hranolů, čiré 3sklo, vč. kování a příslušenství, dle PD</t>
  </si>
  <si>
    <t>O0.16.x</t>
  </si>
  <si>
    <t>O0.15 D+M Okno dřevěné, 1250x1350 mm, 2křídlé otevíravé, Uw=0,7 W/m2K, rám z 4vrstvých lepených hranolů, čiré 3sklo, vč. kování a příslušenství, dle PD</t>
  </si>
  <si>
    <t>O1.01.x</t>
  </si>
  <si>
    <t>O1.01 D+M Okno dřevěné, 1500x2800 mm, 2křídlé otevíravé/sklopné nadsvětlíky, Uw=0,7 W/m2K, rám z 4vrstvých lepených hranolů, čiré 3sklo, vč. kování a příslušenství, dle PD</t>
  </si>
  <si>
    <t>O1.02.x</t>
  </si>
  <si>
    <t>O1.02 D+M Okno dřevěné, 1700x2800 mm, 3křídlé otevíravé/sklopný a otevíravý nadsvětlík, Uw=0,7 W/m2K, rám z 4vrstvých lepených hranolů, čiré 3sklo, vč. kování, dle PD</t>
  </si>
  <si>
    <t>vč. pákového ovládání a příslušenství</t>
  </si>
  <si>
    <t>O1.03.x</t>
  </si>
  <si>
    <t>O1.03 D+M Okno dřevěné, 1050x2300 mm, 2křídlé otevíravé/sklopný nadsvětlík, Uw=0,7 W/m2K, rám z 4vrstvých lepených hranolů, čiré 3sklo, vč. kování a příslušenství, dle PD</t>
  </si>
  <si>
    <t>O1.04.x</t>
  </si>
  <si>
    <t>O1.04 D+M Okno dřevěné, 1600x2750 mm, 3křídlé sklopné, Uw=0,7 W/m2K, rám z 4vrstvých lepených hranolů, čiré 3sklo, vč. kování, pákového ovládání a příslušenství, dle PD</t>
  </si>
  <si>
    <t>O1.05.x</t>
  </si>
  <si>
    <t>O1.05 D+M Okno dřevěné, 1300x2400 mm, 2křídlé otevíravé/sklopný nadsvětlík, Uw=0,7 W/m2K, rám z 4vrstvých lepených hranolů, čiré 3sklo, vč. kování, pákového ovládání a příslušenství, dle PD</t>
  </si>
  <si>
    <t>5</t>
  </si>
  <si>
    <t>O1.06.x</t>
  </si>
  <si>
    <t>O1.06 D+M Okno dřevěné, 1300x1600 mm, 2křídlé otevíravé, Uw=0,7 W/m2K, rám z 4vrstvých lepených hranolů, čiré 3sklo, vč. kování, příslušenství, dle PD</t>
  </si>
  <si>
    <t>4</t>
  </si>
  <si>
    <t>O1.07.x</t>
  </si>
  <si>
    <t>O1.07 D+M Okno dřevěné, 1040x2325 mm, 1křídlé otevíravé/sklopný nadsvětlík, Uw=0,7 W/m2K, rám z 4vrstvých lepených hranolů, čiré 3sklo, vč. kování, pákového ovládání a příslušenství, dle PD</t>
  </si>
  <si>
    <t>O1.08.x</t>
  </si>
  <si>
    <t>O1.08 D+M Okno dřevěné, 1100x2280 mm, 2křídlé otevíravé/sklopný nadsvětlík, Uw=0,7 W/m2K, rám z 4vrstvých lepených hranolů, čiré a mléčné 3sklo, vč. kování a příslušenství, dle PD</t>
  </si>
  <si>
    <t>O1.09.x</t>
  </si>
  <si>
    <t>O1.09 D+M Okno dřevěné, 1100x2280 mm, 2křídlé otevíravé/sklopný nadsvětlík, Uw=0,7 W/m2K, rám z 4vrstvých lepených hranolů, čiré 3sklo, vč. kování, pákového ovládání a příslušenství, dle PD</t>
  </si>
  <si>
    <t>O1.10.x</t>
  </si>
  <si>
    <t>O1.10 D+M Okno dřevěné, 1550x2280 mm, 3křídlé otevíravé/sklopný a otevíravý nadsvětlík, Uw=0,7 W/m2K, rám z 4vrstvých lepených hranolů, čiré 3sklo, vč. kování a příslušenství, dle PD</t>
  </si>
  <si>
    <t>O1.11.x</t>
  </si>
  <si>
    <t>O1.11 D+M Okno dřevěné, 950x600 mm, 1křídlé sklopné, Uw=0,7 W/m2K, rám z 4vrstvých lepených hranolů, čiré 3sklo, vč. kování, pákového ovládání a příslušenství, dle PD</t>
  </si>
  <si>
    <t>O1.12.x</t>
  </si>
  <si>
    <t>O1.12 D+M Okno dřevěné, 1330x2650 mm, 2křídlé otevíravé/sklopný nadsvětlík, Uw=0,7 W/m2K, rám z 4vrstvých lepených hranolů, čiré 3sklo, vč. kování a příslušenství, dle PD</t>
  </si>
  <si>
    <t>O1.13.x</t>
  </si>
  <si>
    <t>O1.13 D+M Okno dřevěné, 1280x2650 mm, 2křídlé otevíravé/sklopný nadsvětlík, Uw=0,7 W/m2K, rám z 4vrstvých lepených hranolů, čiré 3sklo, vč. kování a příslušenství, dle PD</t>
  </si>
  <si>
    <t>O2.01.x</t>
  </si>
  <si>
    <t>O2.01 D+M Okno dřevěné, 1500x2800 mm, 2křídlé otevíravé/sklopné nadsvětlíky, Uw=0,7 W/m2K, rám z 4vrstvých lepených hranolů, čiré 3sklo, vč. kování a příslušenství, dle PD</t>
  </si>
  <si>
    <t>12</t>
  </si>
  <si>
    <t>O2.02.x</t>
  </si>
  <si>
    <t>O2.02 D+M Okno dřevěné, 1700x2800 mm, 3křídlé otevíravé/sklopný a otevíravý nadsvětlík, Uw=0,7 W/m2K, rám z 4vrstvých lepených hranolů, čiré 3sklo, vč. kování, dle PD</t>
  </si>
  <si>
    <t>O2.03.x</t>
  </si>
  <si>
    <t>O2.03 D+M Okno dřevěné, 1700x2700 mm, 3křídlé otevíravé/sklopný a otevíravý nadsvětlík, Uw=0,7 W/m2K, rám z 4vrstvých lepených hranolů, čiré 3sklo, vč. kování, dle PD</t>
  </si>
  <si>
    <t>O2.04.x</t>
  </si>
  <si>
    <t>O2.04 D+M Okno dřevěné, 900x1200 mm, 2křídlé sklopné, Uw=0,7 W/m2K, rám z 4vrstvých lepených hranolů, čiré 3sklo, vč. kování, pákového ovládání a příslušenství, dle PD</t>
  </si>
  <si>
    <t>O2.05.x</t>
  </si>
  <si>
    <t>O2.05 D+M Okno dřevěné, 1500x2100 mm, 2křídlé sklopné/otevíravé+sklopné, Uw=0,7 W/m2K, rám z 4vrstvých lepených hranolů, čiré 3sklo, vč. kování a příslušenství, dle PD</t>
  </si>
  <si>
    <t>19</t>
  </si>
  <si>
    <t>O2.06.x</t>
  </si>
  <si>
    <t>O2.06 D+M Okno dřevěné, 1600x2750 mm, 3křídlé sklopné, Uw=0,7 W/m2K, rám z 4vrstvých lepených hranolů, čiré 3sklo, vč. kování, pákového ovládání a příslušenství, dle PD</t>
  </si>
  <si>
    <t>O2.07.x</t>
  </si>
  <si>
    <t>O2.07 D+M Okno dřevěné, 1350x2400 mm, 2křídlé otevíravé/sklopný nadsvětlík, Uw=0,7 W/m2K, rám z 4vrstvých lepených hranolů, čiré 3sklo, vč. kování a příslušenství, dle PD</t>
  </si>
  <si>
    <t>O2.08.x</t>
  </si>
  <si>
    <t>O2.08 D+M Okno dřevěné, 1300x2400 mm, 2křídlé otevíravé/sklopný nadsvětlík, Uw=0,7 W/m2K, rám z 4vrstvých lepených hranolů, čiré 3sklo, vč. kování a příslušenství, dle PD</t>
  </si>
  <si>
    <t>7</t>
  </si>
  <si>
    <t>O2.09.x</t>
  </si>
  <si>
    <t>O2.09 D+M Okno dřevěné, 1300x1600 mm, 2křídlé otevíravé, Uw=0,7 W/m2K, rám z 4vrstvých lepených hranolů, čiré 3sklo, vč. kování, příslušenství, dle PD</t>
  </si>
  <si>
    <t>O2.10.x</t>
  </si>
  <si>
    <t>O2.10 D+M Okno dřevěné, 1040x2325 mm, 1křídlé otevíravé/sklopný nadsvětlík, Uw=0,7 W/m2K, rám z 4vrstvých lepených hranolů, čiré 3sklo, vč. kování, pákového ovládání a příslušenství, dle PD</t>
  </si>
  <si>
    <t>O2.11.x</t>
  </si>
  <si>
    <t>O2.11 D+M Okno dřevěné, 1100x2280 mm, 2křídlé otevíravé/sklopný nadsvětlík, Uw=0,7 W/m2K, rám z 4vrstvých lepených hranolů, čiré a mléčné 3sklo, vč. kování a příslušenství, dle PD</t>
  </si>
  <si>
    <t>O2.12.x</t>
  </si>
  <si>
    <t>O2.12 D+M Okno dřevěné, 1100x2280 mm, 2křídlé otevíravé/sklopný nadsvětlík, Uw=0,7 W/m2K, rám z 4vrstvých lepených hranolů, čiré 3sklo, vč. kování, pákového ovládání a příslušenství, dle PD</t>
  </si>
  <si>
    <t>O2.13.x</t>
  </si>
  <si>
    <t>O2.13 D+M Okno dřevěné, 1550x2280 mm, 3křídlé otevíravé/sklopný a otevíravý nadsvětlík, Uw=0,7 W/m2K, rám z 4vrstvých lepených hranolů, čiré 3sklo, vč. kování a příslušenství, dle PD</t>
  </si>
  <si>
    <t>O2.14.x</t>
  </si>
  <si>
    <t>O2.14 D+M Okno dřevěné, 1330x2650 mm, 2křídlé otevíravé/sklopný nadsvětlík, Uw=0,7 W/m2K, rám z 4vrstvých lepených hranolů, čiré 3sklo, vč. kování a příslušenství, dle PD</t>
  </si>
  <si>
    <t>O2.15.x</t>
  </si>
  <si>
    <t>O2.15 D+M Okno dřevěné, 1280x2650 mm, 2křídlé otevíravé/sklopný nadsvětlík, Uw=0,7 W/m2K, rám z 4vrstvých lepených hranolů, čiré 3sklo, vč. kování a příslušenství, dle PD</t>
  </si>
  <si>
    <t>O3.01.x</t>
  </si>
  <si>
    <t>O3.01 D+M Okno dřevěné, 1500x2800 mm, 2křídlé otevíravé/sklopné nadsvětlíky, Uw=0,7 W/m2K, rám z 4vrstvých lepených hranolů, čiré 3sklo, vč. kování a příslušenství, dle PD</t>
  </si>
  <si>
    <t>O3.02.x</t>
  </si>
  <si>
    <t>O3.02 D+M Okno dřevěné, 1700x2800 mm, 3křídlé otevíravé/sklopný a otevíravý nadsvětlík, Uw=0,7 W/m2K, rám z 4vrstvých lepených hranolů, čiré 3sklo, vč. kování, dle PD</t>
  </si>
  <si>
    <t>O3.03.x</t>
  </si>
  <si>
    <t>O3.03 D+M Okno dřevěné, 1700x2700 mm, 3křídlé otevíravé/sklopný a otevíravý nadsvětlík, Uw=0,7 W/m2K, rám z 4vrstvých lepených hranolů, čiré 3sklo, vč. kování, dle PD</t>
  </si>
  <si>
    <t>O3.04.x</t>
  </si>
  <si>
    <t>O3.04 D+M Okno dřevěné, 900x1200 mm, 2křídlé sklopné, Uw=0,7 W/m2K, rám z 4vrstvých lepených hranolů, čiré 3sklo, vč. kování, pákového ovládání a příslušenství, dle PD</t>
  </si>
  <si>
    <t>O3.05.x</t>
  </si>
  <si>
    <t>O3.05 D+M Okno dřevěné, 1500x2100 mm, 2křídlé sklopné/otevíravé+sklopné, Uw=0,7 W/m2K, rám z 4vrstvých lepených hranolů, čiré 3sklo, vč. kování a příslušenství, dle PD</t>
  </si>
  <si>
    <t>O3.06.x</t>
  </si>
  <si>
    <t>O3.06 D+M Okno dřevěné, 1350x2400 mm, 2křídlé otevíravé/sklopný nadsvětlík, Uw=0,7 W/m2K, rám z 4vrstvých lepených hranolů, čiré 3sklo, vč. kování a příslušenství, dle PD</t>
  </si>
  <si>
    <t>O3.07.x</t>
  </si>
  <si>
    <t>O3.07 D+M Okno dřevěné, 1300x2400 mm, 2křídlé otevíravé/sklopný nadsvětlík, Uw=0,7 W/m2K, rám z 4vrstvých lepených hranolů, čiré 3sklo, vč. kování a příslušenství, dle PD</t>
  </si>
  <si>
    <t>O3.08.x</t>
  </si>
  <si>
    <t>O3.08 D+M Okno dřevěné, 1300x1600 mm, 2křídlé otevíravé, Uw=0,7 W/m2K, rám z 4vrstvých lepených hranolů, čiré 3sklo, vč. kování, příslušenství, dle PD</t>
  </si>
  <si>
    <t>O3.09.x</t>
  </si>
  <si>
    <t>O3.09 D+M Okno dřevěné, 1040x2325 mm, 1křídlé otevíravé/sklopný nadsvětlík, Uw=0,7 W/m2K, rám z 4vrstvých lepených hranolů, čiré 3sklo, vč. kování, pákového ovládání a příslušenství, dle PD</t>
  </si>
  <si>
    <t>O3.10.x</t>
  </si>
  <si>
    <t>O3.10 D+M Okno dřevěné, 1100x2280 mm, 2křídlé otevíravé/sklopný nadsvětlík, Uw=0,7 W/m2K, rám z 4vrstvých lepených hranolů, čiré a mléčné 3sklo, vč. kování a příslušenství, dle PD</t>
  </si>
  <si>
    <t>O3.11.x</t>
  </si>
  <si>
    <t>O3.11 D+M Okno dřevěné, 1100x2280 mm, 2křídlé otevíravé/sklopný nadsvětlík, Uw=0,7 W/m2K, rám z 4vrstvých lepených hranolů, čiré 3sklo, vč. kování, pákového ovládání a příslušenství, dle PD</t>
  </si>
  <si>
    <t>O3.12.x</t>
  </si>
  <si>
    <t>O3.12 D+M Okno dřevěné, 1550x2280 mm, 3křídlé otevíravé/sklopný a otevíravý nadsvětlík, Uw=0,7 W/m2K, rám z 4vrstvých lepených hranolů, čiré 3sklo, vč. kování a příslušenství, dle PD</t>
  </si>
  <si>
    <t>O3.13.x</t>
  </si>
  <si>
    <t>O3.13 D+M Okno dřevěné, 1330x2650 mm, 2křídlé otevíravé/sklopný nadsvětlík, Uw=0,7 W/m2K, rám z 4vrstvých lepených hranolů, čiré 3sklo, vč. kování a příslušenství, dle PD</t>
  </si>
  <si>
    <t>O3.14.x</t>
  </si>
  <si>
    <t>O3.14 D+M Okno dřevěné, 1280x2650 mm, 2křídlé otevíravé/sklopný nadsvětlík, Uw=0,7 W/m2K, rám z 4vrstvých lepených hranolů, čiré 3sklo, vč. kování a příslušenství, dle PD</t>
  </si>
  <si>
    <t>O4.01.x</t>
  </si>
  <si>
    <t>O4.01 D+M Okno dřevěné, 1500x2800 mm, 2křídlé otevíravé/sklopné nadsvětlíky, Uw=0,7 W/m2K, rám z 4vrstvých lepených hranolů, čiré 3sklo, vč. kování a příslušenství, dle PD</t>
  </si>
  <si>
    <t>O4.02.x</t>
  </si>
  <si>
    <t>O4.02 D+M Okno dřevěné, 1700x2800 mm, 3křídlé otevíravé/sklopný a otevíravý nadsvětlík, Uw=0,7 W/m2K, rám z 4vrstvých lepených hranolů, čiré 3sklo, vč. kování, dle PD</t>
  </si>
  <si>
    <t>O4.03.x</t>
  </si>
  <si>
    <t>O4.03 D+M Okno dřevěné, 1300x2400 mm, 2křídlé otevíravé/sklopný nadsvětlík, Uw=0,7 W/m2K, rám z 4vrstvých lepených hranolů, čiré 3sklo, vč. kování a příslušenství, dle PD</t>
  </si>
  <si>
    <t>O4.04.x</t>
  </si>
  <si>
    <t>O4.04 D+M Okno dřevěné, 1300x1600 mm, 2křídlé otevíravé, Uw=0,7 W/m2K, rám z 4vrstvých lepených hranolů, čiré 3sklo, vč. kování, příslušenství, dle PD</t>
  </si>
  <si>
    <t>O4.05.x</t>
  </si>
  <si>
    <t>O4.05 D+M Okno dřevěné, 1040x2325 mm, 1křídlé otevíravé/sklopný nadsvětlík, Uw=0,7 W/m2K, rám z 4vrstvých lepených hranolů, čiré 3sklo, vč. kování, pákového ovládání a příslušenství, dle PD</t>
  </si>
  <si>
    <t>O4.06.x</t>
  </si>
  <si>
    <t>O4.06 D+M Okno dřevěné, 1100x1400 mm, 2křídlé otevíravé, Uw=0,7 W/m2K, mléčné 3sklo, rám z 4vrstvých lepených hranolů, vč. kování, pákového ovládání a příslušenství, dle PD</t>
  </si>
  <si>
    <t>O4.07.x</t>
  </si>
  <si>
    <t>O4.07 D+M Okno dřevěné, 1100x2280 mm, 2křídlé otevíravé/sklopný nadsvětlík, Uw=0,7 W/m2K, rám z 4vrstvých lepených hranolů, čiré a mléčné 3sklo, vč. kování a příslušenství, dle PD</t>
  </si>
  <si>
    <t>O5.01.x</t>
  </si>
  <si>
    <t>O5.01 D+M Okno dřevěné, 1050x1250 mm, 2křídlé otevíravé, Uw=0,7 W/m2K, rám z 4vrstvých lepených hranolů, čiré 3sklo, vč. kování, příslušenství, dle PD</t>
  </si>
  <si>
    <t>O5.02.x</t>
  </si>
  <si>
    <t>O5.02 D+M Okno dřevěné, 1340x2600 mm, 3křídlé otevíravé/sklopný a otevíravý nadsvětlík, Uw=0,7 W/m2K, rám z 4vrstvých lepených hranolů, čiré 3sklo, vč. kování, dle PD</t>
  </si>
  <si>
    <t>648991113R00</t>
  </si>
  <si>
    <t>Osazení parapetních desek z plastických hmot šířky nad 200 mm</t>
  </si>
  <si>
    <t>a poloplastických hmot na montážní pěnu, zapravení omítky pod parapetem, těsnění spáry mezi parapetem a rámem okna, dodávka silikonu.</t>
  </si>
  <si>
    <t>O0.01 : 6*1,05</t>
  </si>
  <si>
    <t>O0.02 : 1*1,05</t>
  </si>
  <si>
    <t>O0.03 : 1*1,05</t>
  </si>
  <si>
    <t>O0.04 : 2*1,05</t>
  </si>
  <si>
    <t>O0.05 : 6*1,0</t>
  </si>
  <si>
    <t>O0.06 : 1*0,9</t>
  </si>
  <si>
    <t>O0.07 : 14*1,5</t>
  </si>
  <si>
    <t>O0.08 : 2*1,3</t>
  </si>
  <si>
    <t>O0.09 : 2*0,9</t>
  </si>
  <si>
    <t>O0.10 : 2*1,1</t>
  </si>
  <si>
    <t>O0.11 : 1*0,95</t>
  </si>
  <si>
    <t>O0.12 : 9*1,8</t>
  </si>
  <si>
    <t>O0.13 : 3*1,25</t>
  </si>
  <si>
    <t>O0.14 : 1*1,1</t>
  </si>
  <si>
    <t>O0.15 : 3*1,25</t>
  </si>
  <si>
    <t>O1.01 : 6*1,5</t>
  </si>
  <si>
    <t>O1.02 : 1*1,7</t>
  </si>
  <si>
    <t>O1.03 : 2*1,05</t>
  </si>
  <si>
    <t>O1.04 : 1*1,6</t>
  </si>
  <si>
    <t>O1.05 : 5*1,3</t>
  </si>
  <si>
    <t>O1.06 : 4*1,3</t>
  </si>
  <si>
    <t>O1.07 : 2*1,04</t>
  </si>
  <si>
    <t>O1.08 : 2*1,1</t>
  </si>
  <si>
    <t>O1.09 : 2*1,1</t>
  </si>
  <si>
    <t>O1.10 : 1*1,55</t>
  </si>
  <si>
    <t>O1.11 : 1*0,95</t>
  </si>
  <si>
    <t>O1.12 : 4*1,33</t>
  </si>
  <si>
    <t>O1.13 : 3*1,28</t>
  </si>
  <si>
    <t>O2.01 : 12*1,5</t>
  </si>
  <si>
    <t>O2.02 : 4*1,7</t>
  </si>
  <si>
    <t>O2.03 : 6*1,7</t>
  </si>
  <si>
    <t>O2.04 : 2*0,9</t>
  </si>
  <si>
    <t>O2.05 : 19*1,5</t>
  </si>
  <si>
    <t>O2.06 : 1*1,6</t>
  </si>
  <si>
    <t>O2.07 : 3*1,35</t>
  </si>
  <si>
    <t>O2.08 : 7*1,3</t>
  </si>
  <si>
    <t>O2.09 : 4*1,3</t>
  </si>
  <si>
    <t>O2.10 : 2*1,04</t>
  </si>
  <si>
    <t>O2.11 : 2*1,1</t>
  </si>
  <si>
    <t>O2.12 : 2*1,1</t>
  </si>
  <si>
    <t>O2.13 : 1*1,55</t>
  </si>
  <si>
    <t>O2.14 : 4*1,33</t>
  </si>
  <si>
    <t>O2.15 : 3*1,28</t>
  </si>
  <si>
    <t>O3.01 : 12*1,5</t>
  </si>
  <si>
    <t>O3.02 : 5*1,7</t>
  </si>
  <si>
    <t>O3.03 : 6*1,7</t>
  </si>
  <si>
    <t>O3.04 : 2*0,9</t>
  </si>
  <si>
    <t>O3.05 : 19*1,5</t>
  </si>
  <si>
    <t>O3.06 : 3*1,35</t>
  </si>
  <si>
    <t>O3.07 : 7*1,3</t>
  </si>
  <si>
    <t>O3.08 : 4*1,3</t>
  </si>
  <si>
    <t>O3.09 : 2*1,04</t>
  </si>
  <si>
    <t>O3.10 : 2*1,1</t>
  </si>
  <si>
    <t>O3.11 : 2*1,1</t>
  </si>
  <si>
    <t>O3.12 : 1*1,55</t>
  </si>
  <si>
    <t>O3.13 : 4*1,33</t>
  </si>
  <si>
    <t>O3.14 : 3*1,28</t>
  </si>
  <si>
    <t>O4.01 : 12*1,5</t>
  </si>
  <si>
    <t>O4.02 : 5*1,7</t>
  </si>
  <si>
    <t>O4.03 : 4*1,3</t>
  </si>
  <si>
    <t>O4.04 : 4*1,3</t>
  </si>
  <si>
    <t>O4.05 : 2*1,04</t>
  </si>
  <si>
    <t>O4.06 : 1*1,1</t>
  </si>
  <si>
    <t>O4.07 : 1*1,1</t>
  </si>
  <si>
    <t>O5.01 : 3*1,05</t>
  </si>
  <si>
    <t>O5.02 : 1*1,34</t>
  </si>
  <si>
    <t>60775371.x</t>
  </si>
  <si>
    <t>Vnitřní parapet, voděodolná DTD 17 mm, povrch laminát tl. 0,6 mm CPL/HPL, RAL 9010, vč. PVC krytek, hranovacích pásek, dle PD</t>
  </si>
  <si>
    <t>spodní strana – impregnovaný protitah, zadní hrana – hranovací páska, boční hrana – pvc krytka, hranovací páska, abs hrana</t>
  </si>
  <si>
    <t>Odkaz na mn. položky pořadí 68 : 365,64000</t>
  </si>
  <si>
    <t>D0.02.x</t>
  </si>
  <si>
    <t>D0.02 D+M Dveře vchodové dřevěné, 1300x2100 mm, 1křídlé, s prahem, Ud=max.1,6 W/m2K, rám z 4vrstveného lepeného profilu, čiré bezp. 3sklo, vč. kování, PÚ a příslušenství, dle PD</t>
  </si>
  <si>
    <t>elektromechanický samozavírací zámek, paniková klika, příprava a napojení na el. vrátného, madlo, zavírač, podlahová zarážka, dle PD</t>
  </si>
  <si>
    <t>D0.03.x</t>
  </si>
  <si>
    <t>D0.03 D+M Dveře vchodové plastové, 1500x3200 mm, 2křídlé, nadsvětlík, s prahem, Ud=max.1,6 W/m2K, čiré 3sklo, vč. kování a příslušenství, dle PD</t>
  </si>
  <si>
    <t>D0.04.x</t>
  </si>
  <si>
    <t>D0.04 D+M Dveře vchodové plastové, 950x2020 mm, 1křídlé, s prahem, Ud=max.1,6 W/m2K, paniková klika, zavírač, podlahová zarážka, vč. kování a příslušenství, dle PD</t>
  </si>
  <si>
    <t>D0.05.x</t>
  </si>
  <si>
    <t>D0.05 D+M Dveře vchodové plastové, 1100x2020 mm, 1křídlé, s prahem, Ud=max.1,6 W/m2K, paniková klika, zavírač, podlahová zarážka, vč. kování a příslušenství, dle PD</t>
  </si>
  <si>
    <t>D0.06.x</t>
  </si>
  <si>
    <t>D0.06 D+M Dveře vchodové plastové, 1500x2700 mm, 2křídlé, nadsvětlík, s prahem, Ud=max.1,6 W/m2K, čiré 3sklo, paniková klika, zavírač, podlahová zarážka, vč. kování a příslušenství, dle PD</t>
  </si>
  <si>
    <t>D2.01.x</t>
  </si>
  <si>
    <t>D2.01 D+M Dveře balkonové dřevěné, 1500x3350 mm, 2křídlé, s prahem, Ud=max.1,6 W/m2K, rám z 4vrstveného lepeného profilu, čiré bezpeč. 3sklo, vč. kování, PÚ a příslušenství, dle PD</t>
  </si>
  <si>
    <t>zavírač, podlahová zarážka, dle PD</t>
  </si>
  <si>
    <t>K01.x</t>
  </si>
  <si>
    <t>K01 D+M Vnější parapetní plech, RŠ 200 mm, délka 1050 mm, lakovaný Pz plech, jádro tl. 0,6 mm, RAL 8025, lepeno, vč. parapetního profilu s tkaninou, vč. kotvení a příslušenství, dle PD</t>
  </si>
  <si>
    <t>vč. PVC krytek</t>
  </si>
  <si>
    <t>K02.x</t>
  </si>
  <si>
    <t>K02 D+M Vnější parapetní plech, RŠ 250 mm, délka 1050 mm, lakovaný Pz plech, jádro tl. 0,6 mm, RAL 8025, lepeno, vč. parapetního profilu s tkaninou, vč. kotvení a příslušenství, dle PD</t>
  </si>
  <si>
    <t>K03.x</t>
  </si>
  <si>
    <t>K03 D+M Vnější parapetní plech, RŠ 250 mm, délka 1000 mm, lakovaný Pz plech, jádro tl. 0,6 mm, RAL 8025, lepeno, vč. parapetního profilu s tkaninou, vč. kotvení a příslušenství, dle PD</t>
  </si>
  <si>
    <t>K04.x</t>
  </si>
  <si>
    <t>K04 D+M Vnější parapetní plech, RŠ 250 mm, délka 900 mm, lakovaný Pz plech, jádro tl. 0,6 mm, RAL 8025, lepeno, vč. parapetního profilu s tkaninou, vč. kotvení a příslušenství, dle PD</t>
  </si>
  <si>
    <t>K05.x</t>
  </si>
  <si>
    <t>K05 D+M Vnější parapetní plech, RŠ 505 mm, délka 1700 mm, lakovaný Pz plech, jádro tl. 0,6 mm, RAL 8025, lepeno, vč. parapetního profilu s tkaninou, vč. kotvení a příslušenství, dle PD</t>
  </si>
  <si>
    <t>34</t>
  </si>
  <si>
    <t>K06.x</t>
  </si>
  <si>
    <t>K06 D+M Vnější parapetní plech, RŠ 300 mm, délka 1050 mm, lakovaný Pz plech, jádro tl. 0,6 mm, RAL 8025, lepeno, vč. parapetního profilu s tkaninou, vč. kotvení a příslušenství, dle PD</t>
  </si>
  <si>
    <t>K07.x</t>
  </si>
  <si>
    <t>K07 D+M Vnější parapetní plech, RŠ 200 mm, délka 1300 mm, lakovaný Pz plech, jádro tl. 0,6 mm, RAL 8025, lepeno, vč. parapetního profilu s tkaninou, vč. kotvení a příslušenství, dle PD</t>
  </si>
  <si>
    <t>8</t>
  </si>
  <si>
    <t>K08.x</t>
  </si>
  <si>
    <t>K08 D+M Vnější parapetní plech, RŠ 200 mm, délka 900 mm, lakovaný Pz plech, jádro tl. 0,6 mm, RAL 8025, lepeno, vč. parapetního profilu s tkaninou, vč. kotvení a příslušenství, dle PD</t>
  </si>
  <si>
    <t>K09.x</t>
  </si>
  <si>
    <t>K09 D+M Vnější parapetní plech, RŠ 200 mm, délka 1800 mm, lakovaný Pz plech, jádro tl. 0,6 mm, RAL 8025, lepeno, vč. parapetního profilu s tkaninou, vč. kotvení a příslušenství, dle PD</t>
  </si>
  <si>
    <t>K10.x</t>
  </si>
  <si>
    <t>K10 D+M Vnější parapetní plech, RŠ 200 mm, délka 1250 mm, lakovaný Pz plech, jádro tl. 0,6 mm, RAL 8025, lepeno, vč. parapetního profilu s tkaninou, vč. kotvení a příslušenství, dle PD</t>
  </si>
  <si>
    <t>K11.x</t>
  </si>
  <si>
    <t>K11 D+M Vnější parapetní plech, RŠ 500 mm, délka 1200 mm, lakovaný Pz plech, jádro tl. 0,6 mm, RAL 8025, lepeno, vč. parapetního profilu s tkaninou, vč. kotvení a příslušenství, dle PD</t>
  </si>
  <si>
    <t>K12.x</t>
  </si>
  <si>
    <t>K12 D+M Vnější parapetní plech, RŠ 250 mm, délka 1600 mm, lakovaný Pz plech, jádro tl. 0,6 mm, RAL 8025, lepeno, vč. parapetního profilu s tkaninou, vč. kotvení a příslušenství, dle PD</t>
  </si>
  <si>
    <t>K13.x</t>
  </si>
  <si>
    <t>K13 D+M Vnější parapetní plech, RŠ 200 mm, délka 1300 mm, lakovaný Pz plech, jádro tl. 0,6 mm, RAL 8025, lepeno, vč. parapetního profilu s tkaninou, vč. kotvení a příslušenství, dle PD</t>
  </si>
  <si>
    <t>K14.x</t>
  </si>
  <si>
    <t>K14 D+M Vnější parapetní plech, RŠ 200 mm, délka 1750 mm, lakovaný Pz plech, jádro tl. 0,6 mm, RAL 8025, lepeno, vč. parapetního profilu s tkaninou, vč. kotvení a příslušenství, dle PD</t>
  </si>
  <si>
    <t>K15.x</t>
  </si>
  <si>
    <t>K15 D+M Vnější parapetní plech, RŠ 200 mm, délka 1200 mm, lakovaný Pz plech, jádro tl. 0,6 mm, RAL 8025, lepeno, vč. parapetního profilu s tkaninou, vč. kotvení a příslušenství, dle PD</t>
  </si>
  <si>
    <t>K16.x</t>
  </si>
  <si>
    <t>K16 D+M Vnější parapetní plech, RŠ 200 mm, délka 1500 mm, lakovaný Pz plech, jádro tl. 0,6 mm, RAL 8025, lepeno, vč. parapetního profilu s tkaninou, vč. kotvení a příslušenství, dle PD</t>
  </si>
  <si>
    <t>37</t>
  </si>
  <si>
    <t>K17.x</t>
  </si>
  <si>
    <t>K17 D+M Vnější parapetní plech, RŠ 250 mm, délka 1600 mm, lakovaný Pz plech, jádro tl. 0,6 mm, RAL 8025, lepeno, vč. parapetního profilu s tkaninou, vč. kotvení a příslušenství, dle PD</t>
  </si>
  <si>
    <t>K18.x</t>
  </si>
  <si>
    <t>K18 D+M Vnější parapetní plech, RŠ 300 mm, délka 1900 mm, lakovaný Pz plech, jádro tl. 0,6 mm, RAL 8025, lepeno, vč. parapetního profilu s tkaninou, vč. kotvení a příslušenství, dle PD</t>
  </si>
  <si>
    <t>18</t>
  </si>
  <si>
    <t>K19.x</t>
  </si>
  <si>
    <t>K19 D+M Vnější parapetní plech, RŠ 300 mm, délka 900 mm, lakovaný Pz plech, jádro tl. 0,6 mm, RAL 8025, lepeno, vč. parapetního profilu s tkaninou, vč. kotvení a příslušenství, dle PD</t>
  </si>
  <si>
    <t>K20.x</t>
  </si>
  <si>
    <t>K20 D+M Vnější parapetní plech, RŠ 200 mm, délka 1550 mm, lakovaný Pz plech, jádro tl. 0,6 mm, RAL 8025, lepeno, vč. parapetního profilu s tkaninou, vč. kotvení a příslušenství, dle PD</t>
  </si>
  <si>
    <t>K21.x</t>
  </si>
  <si>
    <t>K21 D+M Vnější parapetní plech, RŠ 300 mm, délka 1700 mm, lakovaný Pz plech, jádro tl. 0,6 mm, RAL 8025, lepeno, vč. parapetního profilu s tkaninou, vč. kotvení a příslušenství, dle PD</t>
  </si>
  <si>
    <t>K22.x</t>
  </si>
  <si>
    <t>K22 D+M Vnější parapetní plech, RŠ 200 mm, délka 1530 mm, lakovaný Pz plech, jádro tl. 0,6 mm, RAL 8025, lepeno, vč. parapetního profilu s tkaninou, vč. kotvení a příslušenství, dle PD</t>
  </si>
  <si>
    <t>K23.x</t>
  </si>
  <si>
    <t>K23 D+M Vnější parapetní plech, RŠ 200 mm, délka 1050 mm, lakovaný Pz plech, jádro tl. 0,6 mm, RAL 8025, lepeno, vč. parapetního profilu s tkaninou, vč. kotvení a příslušenství, dle PD</t>
  </si>
  <si>
    <t>K24.x</t>
  </si>
  <si>
    <t>K24 D+M Vnější parapetní plech, RŠ 200 mm, délka 1340 mm, lakovaný Pz plech, jádro tl. 0,6 mm, RAL 8025, lepeno, vč. parapetního profilu s tkaninou, vč. kotvení a příslušenství, dle PD</t>
  </si>
  <si>
    <t>K25.x</t>
  </si>
  <si>
    <t>K25 D+M Vnější parapetní plech, RŠ 200 mm, délka 900 mm, lakovaný Pz plech, jádro tl. 0,6 mm, RAL 8025, lepeno, vč. parapetního profilu s tkaninou, vč. kotvení a příslušenství, dle PD</t>
  </si>
  <si>
    <t>K26.x</t>
  </si>
  <si>
    <t>K26 D+M Vnější parapetní plech, RŠ 300 mm, délka 6425 mm, lakovaný Pz plech, jádro tl. 0,6 mm, RAL 8025, lepeno, vč. parapetního profilu s tkaninou, vč. kotvení a příslušenství, dle PD</t>
  </si>
  <si>
    <t>K27.x</t>
  </si>
  <si>
    <t>K27 D+M Vnější průběžná římsa, RŠ 200 mm, délka 15900 mm, lakovaný Pz plech, jádro tl. 0,6 mm, RAL 8025, lepeno, vč. parapetního profilu s tkaninou, vč. kotvení a příslušenství, dle PD</t>
  </si>
  <si>
    <t>K28.x</t>
  </si>
  <si>
    <t>K28 D+M Vnější průběžná římsa, RŠ 300 mm, délka 39050 mm, lakovaný Pz plech, jádro tl. 0,6 mm, RAL 8025, lepeno, vč. parapetního profilu s tkaninou, vč. kotvení a příslušenství, dle PD</t>
  </si>
  <si>
    <t>K29.x</t>
  </si>
  <si>
    <t>K29 D+M Vnější průběžná římsa, RŠ 200 mm, délka 16650 mm, lakovaný Pz plech, jádro tl. 0,6 mm, RAL 8025, lepeno, vč. parapetního profilu s tkaninou, vč. kotvení a příslušenství, dle PD</t>
  </si>
  <si>
    <t>K30.x</t>
  </si>
  <si>
    <t>K30 D+M Vnější parapet nepravidelného tvaru, RŠ 1000 mm, délka 2500 mm, lakovaný Pz plech, lepeno, jádro tl. 0,6 mm, RAL 8025, vč. parapetního profilu s tkaninou, vč. kotvení a příslušenství, dle PD</t>
  </si>
  <si>
    <t>K31.x</t>
  </si>
  <si>
    <t>K31 D+M Vnější průběžná římsa, RŠ 600 mm, délka 16800 mm, lakovaný Pz plech, jádro tl. 0,6 mm, RAL 8025, lepeno, vč. parapetního profilu s tkaninou, vč. kotvení a příslušenství, dle PD</t>
  </si>
  <si>
    <t>K32.x</t>
  </si>
  <si>
    <t>K32 D+M Vnější průběžná římsa, RŠ 300 mm, délka 59900 mm, lakovaný Pz plech, jádro tl. 0,6 mm, RAL 8025, lepeno, vč. parapetního profilu s tkaninou, vč. kotvení a příslušenství, dle PD</t>
  </si>
  <si>
    <t>K33.x</t>
  </si>
  <si>
    <t>K33 D+M Podokapový žlab, z ohýbaného Pz plechu, pr. 100 mm, tl. 1,0 mm, PÚ vícevrstvým polyesterovým lakem, vč. kotvení a příslušenství, dle PD</t>
  </si>
  <si>
    <t>K34.x</t>
  </si>
  <si>
    <t>K34 D+M Svod, z ohýbaného Pz plechu, pr. 100 mm, tl. 1,0 mm, PÚ vícevrstvým polyesterovým lakem, vč. kotvení a příslušenství, dle PD</t>
  </si>
  <si>
    <t>3,5</t>
  </si>
  <si>
    <t>Z02.x</t>
  </si>
  <si>
    <t>Z02 D+M Ochranná ocelová mříž, 950x1500 mm, z plného čtvercového profilu 10 mm, co nejpodobnější mříži stávající, vč. kotvení a příslušenství, dle PD</t>
  </si>
  <si>
    <t>Z03.x</t>
  </si>
  <si>
    <t>Z03 D+M Ochranná ocelová mříž, 950x1400 mm, z plného čtvercového profilu 10 mm, co nejpodobnější mříži stávající, vč. kotvení a příslušenství, dle PD</t>
  </si>
  <si>
    <t>Z04.x</t>
  </si>
  <si>
    <t>Z04 D+M Ochranná ocelová mříž, 950x900 mm, z plného čtvercového profilu 10 mm, co nejpodobnější mříži stávající, vč. kotvení a příslušenství, dle PD</t>
  </si>
  <si>
    <t>Z05.x</t>
  </si>
  <si>
    <t>Z05 D+M Ochranná ocelová mříž, 1150x2200 mm, z plného čtvercového profilu 10 mm, co nejpodobnější mříži stávající, vč. kotvení a příslušenství, dle PD</t>
  </si>
  <si>
    <t>786622211RT2.x</t>
  </si>
  <si>
    <t>D+M Žaluzie horizontální vnitřní AL lamely šířky 25 mm, horní nosič z lakovaného pozinku, boční vedení silikonovým lankem, ovládání řetízkem s brzdou, dle PD</t>
  </si>
  <si>
    <t>O0.01 : 6*(2*0,5*1,1)</t>
  </si>
  <si>
    <t>O0.02 : 1*(2*0,5*1,4)</t>
  </si>
  <si>
    <t>O0.03 : 1*(0,5*0,9+0,5*0,5)</t>
  </si>
  <si>
    <t>O0.04 : 2*(0,4*0,9+0,5*0,5)</t>
  </si>
  <si>
    <t>O0.07 : 14*(1,4*1,2+1,4*0,4)</t>
  </si>
  <si>
    <t>O0.13 : 3*(2*0,6*1,4)</t>
  </si>
  <si>
    <t>O0.15 : 3*(2*0,6*1,4)</t>
  </si>
  <si>
    <t>O1.01 : 6*(2*0,7*1,8)</t>
  </si>
  <si>
    <t>O1.02 : 1*(3*0,5*1,8)</t>
  </si>
  <si>
    <t>O1.03 : 2*(2*0,5*1,5)</t>
  </si>
  <si>
    <t>O1.12 : 4*(2*0,6*1,7)</t>
  </si>
  <si>
    <t>O1.13 : 3*(2*0,6*1,7)</t>
  </si>
  <si>
    <t>O2.01 : 12*(2*0,7*1,8)</t>
  </si>
  <si>
    <t>O2.02 : 4*(3*0,5*1,8)</t>
  </si>
  <si>
    <t>O2.03 : 6*(3*0,5*1,7)</t>
  </si>
  <si>
    <t>O2.05 : 19*(1,4*1,5+1,4*0,4)</t>
  </si>
  <si>
    <t>O2.07 : 3*(2*0,6*1,5)</t>
  </si>
  <si>
    <t>O2.08 : 7*(2*0,6*1,5)</t>
  </si>
  <si>
    <t>O2.14 : 4*(2*0,6*1,7)</t>
  </si>
  <si>
    <t>O2.15 : 3*(2*0,6*1,7)</t>
  </si>
  <si>
    <t>O3.01 : 12*(2*0,7*1,8)</t>
  </si>
  <si>
    <t>O3.02 : 5*(3*0,5*1,8)</t>
  </si>
  <si>
    <t>O3.03 : 6*(3*0,5*1,7)</t>
  </si>
  <si>
    <t>O3.05 : 19*(1,4*1,5+1,4*0,4)</t>
  </si>
  <si>
    <t>O3.06 : 3*(2*0,6*1,5)</t>
  </si>
  <si>
    <t>O3.07 : 7*(2*0,6*1,5)</t>
  </si>
  <si>
    <t>O3.13 : 4*(2*0,6*1,7)</t>
  </si>
  <si>
    <t>O3.14 : 3*(0,6*1,7)</t>
  </si>
  <si>
    <t>O4.01 : 12*(2*0,7*1,8)</t>
  </si>
  <si>
    <t>O4.02 : 5*(3*0,5*1,8)</t>
  </si>
  <si>
    <t>O4.03 : 4*(2*0,6*1,5)</t>
  </si>
  <si>
    <t>VN002</t>
  </si>
  <si>
    <t>Vybudování zařízení staveniště</t>
  </si>
  <si>
    <t>POL99_8</t>
  </si>
  <si>
    <t>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t>
  </si>
  <si>
    <t>VN003</t>
  </si>
  <si>
    <t>Provoz zařízení staveniště</t>
  </si>
  <si>
    <t>Vybavení objektů zařízení staveniště , náklady na energie spotřebované dodavatelem v rámci provozu zařízení staveniště, osvětlení staveniště, náklady na potřebný úklid v prostorách zařízení staveniště, náklady na nutnou údržbu a opravy na objektech zařízení staveniště a na přípojkách energií.</t>
  </si>
  <si>
    <t>VN004</t>
  </si>
  <si>
    <t>Odstranění zařízení staveniště</t>
  </si>
  <si>
    <t>Do této položky patří odstranění objektů zařízení staveniště včetně přípojek energií a jejich odvoz. Položka zahrnuje i náklady na úpravu povrchů po odstranění zařízení staveniště a úklid ploch, na kterých bylo zařízení staveniště provozováno. Zajištění odstranění dočasných komunikací, sjezdů a nájezdů pro realizaci stavby</t>
  </si>
  <si>
    <t>VN005</t>
  </si>
  <si>
    <t>Zajištění ohlášení všech staveb zařízení staveniště</t>
  </si>
  <si>
    <t>dle §104 zákona č. 183/2006 Sb.</t>
  </si>
  <si>
    <t>VN006</t>
  </si>
  <si>
    <t>Zajištění oplocení prostoru ZS po dobu výstavby, montáž a demontáž, i v prostoru dvora</t>
  </si>
  <si>
    <t>VN007</t>
  </si>
  <si>
    <t>Zajištění ostrahy stavby a staveniště po dobu realizace stavby</t>
  </si>
  <si>
    <t>VN008</t>
  </si>
  <si>
    <t>Předání a převzetí staveniště</t>
  </si>
  <si>
    <t>VN009</t>
  </si>
  <si>
    <t>Dočasná ochrana stávajících zpevněných ploch v rámci zařízení staveniště</t>
  </si>
  <si>
    <t>VN010</t>
  </si>
  <si>
    <t>Bezpečnostní a hygienická opatření na staveništi</t>
  </si>
  <si>
    <t>Náklady na ochranu staveniště před vstupem nepovolaných osob (vč. studentů),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</si>
  <si>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VN011</t>
  </si>
  <si>
    <t>Provoz objednatele</t>
  </si>
  <si>
    <t>Náklady na ztížené provádění stavebních prací v důsledku nepřerušeného provozu na staveništi nebo v případech nepřerušeného provozu v objektech v nichž se stavební práce provádí.</t>
  </si>
  <si>
    <t>ON 001</t>
  </si>
  <si>
    <t>Provozní vlivy</t>
  </si>
  <si>
    <t>ON 003</t>
  </si>
  <si>
    <t>Dočasná ochrana prvků a zařízení v objektu</t>
  </si>
  <si>
    <t>veškeré práce v okolí těchto prvků a zařízení budou prováděny s maximální opatrností</t>
  </si>
  <si>
    <t>předpoklad: 600 m2 zakrývací plachty</t>
  </si>
  <si>
    <t>ON 004</t>
  </si>
  <si>
    <t>Vytýčení stávajících inženýrských sítí a objektů, jejich ochrana po dobu výstavby, případná aktualizace příslušných vyjádření správců sítí</t>
  </si>
  <si>
    <t>1 ks kabelu veřejného osvětlení, 1 ks horkovodu tepláren, 22 ks podzemních kabelových vedení NN a 2 ks kabelů VN, 2 ks sdělovacího vedení viz. C.3 Koordinační situační výkres. Nutnost vytyčení inženýrských sítí vyplývá z vyjádření správců těchto sítí, které jsou přílohou PD</t>
  </si>
  <si>
    <t>ON 006</t>
  </si>
  <si>
    <t>Čištění přilehlých komunikací a prostor dotčených výstavbou</t>
  </si>
  <si>
    <t>ON 010</t>
  </si>
  <si>
    <t>Příplatek za přesun hmot nošením pro PSV a výplně otvorů</t>
  </si>
  <si>
    <t>ON 011</t>
  </si>
  <si>
    <t>Zajištění výroby a instalace informačních tabulí ke stavbě</t>
  </si>
  <si>
    <t>Informační tabule se základními údaji o stavbě (kde bude uveden zhotovitel, TDI, autor dokumentace, investor atd.) - 1 ks</t>
  </si>
  <si>
    <t>ON 012</t>
  </si>
  <si>
    <t>Zajištění kontrolního a zkušebního plánu stavby před zahájením stavby, bude předloženo ke kontrole AD a TDI</t>
  </si>
  <si>
    <t>ON 013</t>
  </si>
  <si>
    <t>Stavební a funkční zkoušky stanovené SoD nebo právními předpisy</t>
  </si>
  <si>
    <t>ON 014</t>
  </si>
  <si>
    <t>Individuální funkční zkoušky které jsou pro provedení díla nezbytné, a které nejsou obsaženy v seznamu prací nebo právních předpisech</t>
  </si>
  <si>
    <t>ON 017</t>
  </si>
  <si>
    <t>Opatření závěsu vedení trolejí reflexní chráničkou, zvýšená pracnost v okolí závěsu, práce u závěsu trolejí bude probíhat se zvýšenou opatrností</t>
  </si>
  <si>
    <t>ON 018</t>
  </si>
  <si>
    <t>Fotodokumentace před zahájením stavby a během celého průběhu výstavby</t>
  </si>
  <si>
    <t>včetně zajištění fotodokumentace veškerých konstrukcí, které budou v průběhu výstavby skryty nebo zakryty. Zajištění fotodokumentace stávajícího stavu přístupových komunikací.</t>
  </si>
  <si>
    <t>ON 019</t>
  </si>
  <si>
    <t>Bezpečnostní opatření na ochranu majetku v rozsahu platné legislativy a dle SoD, zejména zařízení nacházejících se v prostoru staveniště</t>
  </si>
  <si>
    <t>ON 020</t>
  </si>
  <si>
    <t>Zajištění průzkumů, zkoušek, měření, atestů, sond a revizí apod. uvedených v rozhodnutích, právních předpisech a v PD, nezbytně nutných k provedení díla</t>
  </si>
  <si>
    <t>ON 021</t>
  </si>
  <si>
    <t>Uvedení pozemků a všech povrchů dotčených stavbou do původního stavu, (obnova zpevněných ploch dotčených stavbou, porostů a travin)</t>
  </si>
  <si>
    <t>ON 022</t>
  </si>
  <si>
    <t>Pasportizace území stavby a jejího okolí, zejména stavu příjezdových komunikací staveništní dopravy</t>
  </si>
  <si>
    <t>zejména fotodokumentace - před zahájením i v průběhu stavby</t>
  </si>
  <si>
    <t>ON 023</t>
  </si>
  <si>
    <t>Náklady na provedení vzorků, např. barevnost výplní otvorů, klempířských prvků, k předložení AD</t>
  </si>
  <si>
    <t>viz technická zpráva D.1.1</t>
  </si>
  <si>
    <t>ON 024</t>
  </si>
  <si>
    <t>Dokumentace skutečného provedení stavby</t>
  </si>
  <si>
    <t>zhotovení DSPS dle podmínek investora, DSPS v digitální formě včetně tištěné formy v počtu dle SoD, DSPS  celé PD i jejích dílčích částí. Není možné provádět přepisy a opravy do papírové podoby PD.</t>
  </si>
  <si>
    <t>ON 025</t>
  </si>
  <si>
    <t>Dílenská a výrobní (realizační) dokumentace, k předložení AD</t>
  </si>
  <si>
    <t>ON 028</t>
  </si>
  <si>
    <t>Pomocné práce zajištění nebo zřízení ochrany inženýrských sítí</t>
  </si>
  <si>
    <t>Práce vzniklé při zajištění podmínek plynoucích z vyjádření správců inženýrských sítí při realizaci stavby. Činnost v ochranném pásmu trafostanice ve vlastnictví E.GD.</t>
  </si>
  <si>
    <t>ON 029</t>
  </si>
  <si>
    <t>Pronájem mobilního jeřábu, po dobu nutnou k provedení díla</t>
  </si>
  <si>
    <t>určení pro nosnost do 25 t</t>
  </si>
  <si>
    <t>ON 031</t>
  </si>
  <si>
    <t>Pronájem mobilní vysokozdvižné plošiny, po dobu nutnou k provedení díla</t>
  </si>
  <si>
    <t>ON 030</t>
  </si>
  <si>
    <t>Užívání veřejných ploch a prostranství</t>
  </si>
  <si>
    <t>Náklady a poplatky spojené s užíváním veřejných ploch a prostranství, pokud jsou stavebními pracemi nebo souvisejícími činnostmi dotčeny, a to včetně užívání ploch v souvislosti s uložením stavebního materiálu nebo stavebního odpadu.</t>
  </si>
  <si>
    <t>ON 038</t>
  </si>
  <si>
    <t>Schválení dílenské dokumentace autorem projektové dokumentace</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</si>
  <si>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</si>
  <si>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ON 040</t>
  </si>
  <si>
    <t>Zajištění ochrany inženýrských sítí pro přejezd stavební techniky ocelovými plechy či panely</t>
  </si>
  <si>
    <t>1 ks kabelu veřejného osvětlení, 1 ks horkovodu tepláren, 22 ks podzemních kabelových vedení NN a 2 ks kabelů VN, 2 ks sdělovacího vedení viz. C.3 Koordinační situační výkres.</t>
  </si>
  <si>
    <t>ON 041</t>
  </si>
  <si>
    <t>Pronájem stavebních výtahů, dle organizace výstavby stavby a plánů BOZP</t>
  </si>
  <si>
    <t>ON 044</t>
  </si>
  <si>
    <t>Úklid po dokončení stavebních prací, včetně potřebných prostředků</t>
  </si>
  <si>
    <t>ON 045</t>
  </si>
  <si>
    <t>Protiprašné opatření, oddělení provozu stavby a školského zařízení po celou dobu stavby</t>
  </si>
  <si>
    <t>Realizace zástěn na chodbách pro oddělení jednotlivých etap při realizaci bouracích prací. Předpokládaná plocha jedné zástěny 12 m2.</t>
  </si>
  <si>
    <t>ON 046</t>
  </si>
  <si>
    <t>Vypracování plánu BOZP, k předložení AD, TDI a koordinátorovi BOZP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</si>
</sst>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4"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
      <sz val="8"/>
      <color indexed="14"/>
      <name val="Arial CE"/>
      <family val="2"/>
      <charset val="238"/>
    </font>
    <font>
      <sz val="8"/>
      <color indexed="21"/>
      <name val="Arial CE"/>
      <family val="2"/>
      <charset val="238"/>
    </font>
    <font>
      <sz val="8"/>
      <color rgb="FFDE3801"/>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0" fontId="17" fillId="0" borderId="18" xfId="0" applyNumberFormat="1" applyFont="1" applyBorder="1" applyAlignment="1">
      <alignment vertical="top" wrapText="1"/>
    </xf>
    <xf numFmtId="0" fontId="19" fillId="0" borderId="18" xfId="0" applyNumberFormat="1" applyFont="1" applyBorder="1" applyAlignment="1">
      <alignment vertical="top" wrapText="1"/>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2" fillId="0" borderId="0" xfId="0" applyNumberFormat="1" applyFont="1" applyBorder="1" applyAlignment="1">
      <alignment horizontal="center" vertical="top" wrapText="1" shrinkToFit="1"/>
    </xf>
    <xf numFmtId="165" fontId="22" fillId="0" borderId="0" xfId="0" applyNumberFormat="1" applyFont="1" applyBorder="1" applyAlignment="1">
      <alignment vertical="top" wrapText="1" shrinkToFit="1"/>
    </xf>
    <xf numFmtId="165" fontId="23" fillId="0" borderId="0" xfId="0" applyNumberFormat="1" applyFont="1" applyBorder="1" applyAlignment="1">
      <alignment horizontal="center" vertical="top" wrapText="1" shrinkToFit="1"/>
    </xf>
    <xf numFmtId="165" fontId="23" fillId="0" borderId="0" xfId="0" applyNumberFormat="1" applyFont="1" applyBorder="1" applyAlignment="1">
      <alignment vertical="top" wrapText="1" shrinkToFit="1"/>
    </xf>
    <xf numFmtId="0" fontId="19" fillId="0" borderId="0"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165" fontId="21" fillId="0" borderId="0" xfId="0" quotePrefix="1" applyNumberFormat="1" applyFont="1" applyBorder="1" applyAlignment="1">
      <alignment horizontal="left" vertical="top" wrapText="1"/>
    </xf>
    <xf numFmtId="165" fontId="22" fillId="0" borderId="0" xfId="0" applyNumberFormat="1" applyFont="1" applyBorder="1" applyAlignment="1">
      <alignment horizontal="left" vertical="top" wrapText="1"/>
    </xf>
    <xf numFmtId="165" fontId="22" fillId="0" borderId="0" xfId="0" quotePrefix="1" applyNumberFormat="1" applyFont="1" applyBorder="1" applyAlignment="1">
      <alignment horizontal="left" vertical="top" wrapText="1"/>
    </xf>
    <xf numFmtId="165" fontId="23" fillId="0" borderId="0" xfId="0" quotePrefix="1" applyNumberFormat="1" applyFont="1" applyBorder="1" applyAlignment="1">
      <alignment horizontal="left" vertical="top" wrapText="1"/>
    </xf>
    <xf numFmtId="0" fontId="19" fillId="0" borderId="0" xfId="0" applyNumberFormat="1" applyFont="1" applyBorder="1" applyAlignment="1">
      <alignment horizontal="left" vertical="top" wrapText="1"/>
    </xf>
    <xf numFmtId="49" fontId="17" fillId="0" borderId="43" xfId="0" applyNumberFormat="1" applyFont="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uiFz2Fv5/HNhZrvX/Q7qDr/zff3Mw7hWYP2HIUlok6JKYGDZsAaHSpa2UIffwcueBSj+asi5/RmwRoNNkuXtAw==" saltValue="sLqDVGqfev5K+aOETsdXR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86"/>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6" t="s">
        <v>24</v>
      </c>
      <c r="B16" s="38" t="s">
        <v>24</v>
      </c>
      <c r="C16" s="62"/>
      <c r="D16" s="63"/>
      <c r="E16" s="83"/>
      <c r="F16" s="84"/>
      <c r="G16" s="83"/>
      <c r="H16" s="84"/>
      <c r="I16" s="83">
        <f>SUMIF(F61:F82,A16,I61:I82)+SUMIF(F61:F82,"PSU",I61:I82)</f>
        <v>0</v>
      </c>
      <c r="J16" s="85"/>
    </row>
    <row r="17" spans="1:10" ht="23.25" customHeight="1" x14ac:dyDescent="0.2">
      <c r="A17" s="196" t="s">
        <v>25</v>
      </c>
      <c r="B17" s="38" t="s">
        <v>25</v>
      </c>
      <c r="C17" s="62"/>
      <c r="D17" s="63"/>
      <c r="E17" s="83"/>
      <c r="F17" s="84"/>
      <c r="G17" s="83"/>
      <c r="H17" s="84"/>
      <c r="I17" s="83">
        <f>SUMIF(F61:F82,A17,I61:I82)</f>
        <v>0</v>
      </c>
      <c r="J17" s="85"/>
    </row>
    <row r="18" spans="1:10" ht="23.25" customHeight="1" x14ac:dyDescent="0.2">
      <c r="A18" s="196" t="s">
        <v>26</v>
      </c>
      <c r="B18" s="38" t="s">
        <v>26</v>
      </c>
      <c r="C18" s="62"/>
      <c r="D18" s="63"/>
      <c r="E18" s="83"/>
      <c r="F18" s="84"/>
      <c r="G18" s="83"/>
      <c r="H18" s="84"/>
      <c r="I18" s="83">
        <f>SUMIF(F61:F82,A18,I61:I82)</f>
        <v>0</v>
      </c>
      <c r="J18" s="85"/>
    </row>
    <row r="19" spans="1:10" ht="23.25" customHeight="1" x14ac:dyDescent="0.2">
      <c r="A19" s="196" t="s">
        <v>113</v>
      </c>
      <c r="B19" s="38" t="s">
        <v>27</v>
      </c>
      <c r="C19" s="62"/>
      <c r="D19" s="63"/>
      <c r="E19" s="83"/>
      <c r="F19" s="84"/>
      <c r="G19" s="83"/>
      <c r="H19" s="84"/>
      <c r="I19" s="83">
        <f>SUMIF(F61:F82,A19,I61:I82)</f>
        <v>0</v>
      </c>
      <c r="J19" s="85"/>
    </row>
    <row r="20" spans="1:10" ht="23.25" customHeight="1" x14ac:dyDescent="0.2">
      <c r="A20" s="196" t="s">
        <v>114</v>
      </c>
      <c r="B20" s="38" t="s">
        <v>28</v>
      </c>
      <c r="C20" s="62"/>
      <c r="D20" s="63"/>
      <c r="E20" s="83"/>
      <c r="F20" s="84"/>
      <c r="G20" s="83"/>
      <c r="H20" s="84"/>
      <c r="I20" s="83">
        <f>SUMIF(F61:F82,A20,I61:I82)</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100">
        <f>ZakladDPHSniVypocet</f>
        <v>0</v>
      </c>
      <c r="H23" s="101"/>
      <c r="I23" s="101"/>
      <c r="J23" s="40" t="str">
        <f t="shared" ref="J23:J28" si="0">Mena</f>
        <v>CZK</v>
      </c>
    </row>
    <row r="24" spans="1:10" ht="23.25" customHeight="1" x14ac:dyDescent="0.2">
      <c r="A24" s="2">
        <f>(A23-INT(A23))*100</f>
        <v>0</v>
      </c>
      <c r="B24" s="38" t="s">
        <v>13</v>
      </c>
      <c r="C24" s="62"/>
      <c r="D24" s="63"/>
      <c r="E24" s="67">
        <f>SazbaDPH1</f>
        <v>15</v>
      </c>
      <c r="F24" s="39" t="s">
        <v>0</v>
      </c>
      <c r="G24" s="98">
        <f>A23</f>
        <v>0</v>
      </c>
      <c r="H24" s="99"/>
      <c r="I24" s="99"/>
      <c r="J24" s="40" t="str">
        <f t="shared" si="0"/>
        <v>CZK</v>
      </c>
    </row>
    <row r="25" spans="1:10" ht="23.25" customHeight="1" x14ac:dyDescent="0.2">
      <c r="A25" s="2">
        <f>ZakladDPHZakl*SazbaDPH2/100</f>
        <v>0</v>
      </c>
      <c r="B25" s="38" t="s">
        <v>14</v>
      </c>
      <c r="C25" s="62"/>
      <c r="D25" s="63"/>
      <c r="E25" s="67">
        <v>21</v>
      </c>
      <c r="F25" s="39" t="s">
        <v>0</v>
      </c>
      <c r="G25" s="100">
        <f>ZakladDPHZaklVypocet</f>
        <v>0</v>
      </c>
      <c r="H25" s="101"/>
      <c r="I25" s="101"/>
      <c r="J25" s="40" t="str">
        <f t="shared" si="0"/>
        <v>CZK</v>
      </c>
    </row>
    <row r="26" spans="1:10" ht="23.25" customHeight="1" x14ac:dyDescent="0.2">
      <c r="A26" s="2">
        <f>(A25-INT(A25))*100</f>
        <v>0</v>
      </c>
      <c r="B26" s="32" t="s">
        <v>15</v>
      </c>
      <c r="C26" s="68"/>
      <c r="D26" s="54"/>
      <c r="E26" s="69">
        <f>SazbaDPH2</f>
        <v>21</v>
      </c>
      <c r="F26" s="30" t="s">
        <v>0</v>
      </c>
      <c r="G26" s="80">
        <f>A25</f>
        <v>0</v>
      </c>
      <c r="H26" s="81"/>
      <c r="I26" s="81"/>
      <c r="J26" s="37" t="str">
        <f t="shared" si="0"/>
        <v>CZK</v>
      </c>
    </row>
    <row r="27" spans="1:10" ht="23.25" customHeight="1" thickBot="1" x14ac:dyDescent="0.25">
      <c r="A27" s="2">
        <f>ZakladDPHSni+DPHSni+ZakladDPHZakl+DPHZakl</f>
        <v>0</v>
      </c>
      <c r="B27" s="31" t="s">
        <v>4</v>
      </c>
      <c r="C27" s="70"/>
      <c r="D27" s="71"/>
      <c r="E27" s="70"/>
      <c r="F27" s="16"/>
      <c r="G27" s="82">
        <f>CenaCelkem-(ZakladDPHSni+DPHSni+ZakladDPHZakl+DPHZakl)</f>
        <v>0</v>
      </c>
      <c r="H27" s="82"/>
      <c r="I27" s="82"/>
      <c r="J27" s="41"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58</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45</v>
      </c>
      <c r="C39" s="145"/>
      <c r="D39" s="145"/>
      <c r="E39" s="145"/>
      <c r="F39" s="146">
        <f>'SO.03 D.1.1 BP Pol'!AE412+'SO.03 D.1.1 NS Pol'!AE434+'SO.03 D.1.1 VP Pol'!AE519+'SO.03 VRN Pol'!AE70</f>
        <v>0</v>
      </c>
      <c r="G39" s="147">
        <f>'SO.03 D.1.1 BP Pol'!AF412+'SO.03 D.1.1 NS Pol'!AF434+'SO.03 D.1.1 VP Pol'!AF519+'SO.03 VRN Pol'!AF70</f>
        <v>0</v>
      </c>
      <c r="H39" s="148">
        <f>(F39*SazbaDPH1/100)+(G39*SazbaDPH2/100)</f>
        <v>0</v>
      </c>
      <c r="I39" s="148">
        <f>F39+G39+H39</f>
        <v>0</v>
      </c>
      <c r="J39" s="149" t="str">
        <f>IF(CenaCelkemVypocet=0,"",I39/CenaCelkemVypocet*100)</f>
        <v/>
      </c>
    </row>
    <row r="40" spans="1:10" ht="25.5" customHeight="1" x14ac:dyDescent="0.2">
      <c r="A40" s="134">
        <v>2</v>
      </c>
      <c r="B40" s="150"/>
      <c r="C40" s="151" t="s">
        <v>46</v>
      </c>
      <c r="D40" s="151"/>
      <c r="E40" s="151"/>
      <c r="F40" s="152"/>
      <c r="G40" s="153"/>
      <c r="H40" s="153">
        <f>(F40*SazbaDPH1/100)+(G40*SazbaDPH2/100)</f>
        <v>0</v>
      </c>
      <c r="I40" s="153"/>
      <c r="J40" s="154"/>
    </row>
    <row r="41" spans="1:10" ht="25.5" customHeight="1" x14ac:dyDescent="0.2">
      <c r="A41" s="134">
        <v>2</v>
      </c>
      <c r="B41" s="150" t="s">
        <v>47</v>
      </c>
      <c r="C41" s="151" t="s">
        <v>48</v>
      </c>
      <c r="D41" s="151"/>
      <c r="E41" s="151"/>
      <c r="F41" s="152">
        <f>'SO.03 D.1.1 BP Pol'!AE412+'SO.03 D.1.1 NS Pol'!AE434+'SO.03 D.1.1 VP Pol'!AE519+'SO.03 VRN Pol'!AE70</f>
        <v>0</v>
      </c>
      <c r="G41" s="153">
        <f>'SO.03 D.1.1 BP Pol'!AF412+'SO.03 D.1.1 NS Pol'!AF434+'SO.03 D.1.1 VP Pol'!AF519+'SO.03 VRN Pol'!AF70</f>
        <v>0</v>
      </c>
      <c r="H41" s="153">
        <f>(F41*SazbaDPH1/100)+(G41*SazbaDPH2/100)</f>
        <v>0</v>
      </c>
      <c r="I41" s="153">
        <f>F41+G41+H41</f>
        <v>0</v>
      </c>
      <c r="J41" s="154" t="str">
        <f>IF(CenaCelkemVypocet=0,"",I41/CenaCelkemVypocet*100)</f>
        <v/>
      </c>
    </row>
    <row r="42" spans="1:10" ht="25.5" customHeight="1" x14ac:dyDescent="0.2">
      <c r="A42" s="134">
        <v>3</v>
      </c>
      <c r="B42" s="155" t="s">
        <v>49</v>
      </c>
      <c r="C42" s="145" t="s">
        <v>50</v>
      </c>
      <c r="D42" s="145"/>
      <c r="E42" s="145"/>
      <c r="F42" s="156">
        <f>'SO.03 D.1.1 BP Pol'!AE412</f>
        <v>0</v>
      </c>
      <c r="G42" s="148">
        <f>'SO.03 D.1.1 BP Pol'!AF412</f>
        <v>0</v>
      </c>
      <c r="H42" s="148">
        <f>(F42*SazbaDPH1/100)+(G42*SazbaDPH2/100)</f>
        <v>0</v>
      </c>
      <c r="I42" s="148">
        <f>F42+G42+H42</f>
        <v>0</v>
      </c>
      <c r="J42" s="149" t="str">
        <f>IF(CenaCelkemVypocet=0,"",I42/CenaCelkemVypocet*100)</f>
        <v/>
      </c>
    </row>
    <row r="43" spans="1:10" ht="25.5" customHeight="1" x14ac:dyDescent="0.2">
      <c r="A43" s="134">
        <v>3</v>
      </c>
      <c r="B43" s="155" t="s">
        <v>51</v>
      </c>
      <c r="C43" s="145" t="s">
        <v>52</v>
      </c>
      <c r="D43" s="145"/>
      <c r="E43" s="145"/>
      <c r="F43" s="156">
        <f>'SO.03 D.1.1 NS Pol'!AE434</f>
        <v>0</v>
      </c>
      <c r="G43" s="148">
        <f>'SO.03 D.1.1 NS Pol'!AF434</f>
        <v>0</v>
      </c>
      <c r="H43" s="148">
        <f>(F43*SazbaDPH1/100)+(G43*SazbaDPH2/100)</f>
        <v>0</v>
      </c>
      <c r="I43" s="148">
        <f>F43+G43+H43</f>
        <v>0</v>
      </c>
      <c r="J43" s="149" t="str">
        <f>IF(CenaCelkemVypocet=0,"",I43/CenaCelkemVypocet*100)</f>
        <v/>
      </c>
    </row>
    <row r="44" spans="1:10" ht="25.5" customHeight="1" x14ac:dyDescent="0.2">
      <c r="A44" s="134">
        <v>3</v>
      </c>
      <c r="B44" s="155" t="s">
        <v>53</v>
      </c>
      <c r="C44" s="145" t="s">
        <v>54</v>
      </c>
      <c r="D44" s="145"/>
      <c r="E44" s="145"/>
      <c r="F44" s="156">
        <f>'SO.03 D.1.1 VP Pol'!AE519</f>
        <v>0</v>
      </c>
      <c r="G44" s="148">
        <f>'SO.03 D.1.1 VP Pol'!AF519</f>
        <v>0</v>
      </c>
      <c r="H44" s="148">
        <f>(F44*SazbaDPH1/100)+(G44*SazbaDPH2/100)</f>
        <v>0</v>
      </c>
      <c r="I44" s="148">
        <f>F44+G44+H44</f>
        <v>0</v>
      </c>
      <c r="J44" s="149" t="str">
        <f>IF(CenaCelkemVypocet=0,"",I44/CenaCelkemVypocet*100)</f>
        <v/>
      </c>
    </row>
    <row r="45" spans="1:10" ht="25.5" customHeight="1" x14ac:dyDescent="0.2">
      <c r="A45" s="134">
        <v>3</v>
      </c>
      <c r="B45" s="155" t="s">
        <v>55</v>
      </c>
      <c r="C45" s="145" t="s">
        <v>56</v>
      </c>
      <c r="D45" s="145"/>
      <c r="E45" s="145"/>
      <c r="F45" s="156">
        <f>'SO.03 VRN Pol'!AE70</f>
        <v>0</v>
      </c>
      <c r="G45" s="148">
        <f>'SO.03 VRN Pol'!AF70</f>
        <v>0</v>
      </c>
      <c r="H45" s="148">
        <f>(F45*SazbaDPH1/100)+(G45*SazbaDPH2/100)</f>
        <v>0</v>
      </c>
      <c r="I45" s="148">
        <f>F45+G45+H45</f>
        <v>0</v>
      </c>
      <c r="J45" s="149" t="str">
        <f>IF(CenaCelkemVypocet=0,"",I45/CenaCelkemVypocet*100)</f>
        <v/>
      </c>
    </row>
    <row r="46" spans="1:10" ht="25.5" customHeight="1" x14ac:dyDescent="0.2">
      <c r="A46" s="134"/>
      <c r="B46" s="157" t="s">
        <v>57</v>
      </c>
      <c r="C46" s="158"/>
      <c r="D46" s="158"/>
      <c r="E46" s="159"/>
      <c r="F46" s="160">
        <f>SUMIF(A39:A45,"=1",F39:F45)</f>
        <v>0</v>
      </c>
      <c r="G46" s="161">
        <f>SUMIF(A39:A45,"=1",G39:G45)</f>
        <v>0</v>
      </c>
      <c r="H46" s="161">
        <f>SUMIF(A39:A45,"=1",H39:H45)</f>
        <v>0</v>
      </c>
      <c r="I46" s="161">
        <f>SUMIF(A39:A45,"=1",I39:I45)</f>
        <v>0</v>
      </c>
      <c r="J46" s="162">
        <f>SUMIF(A39:A45,"=1",J39:J45)</f>
        <v>0</v>
      </c>
    </row>
    <row r="48" spans="1:10" x14ac:dyDescent="0.2">
      <c r="A48" t="s">
        <v>59</v>
      </c>
      <c r="B48" t="s">
        <v>60</v>
      </c>
    </row>
    <row r="49" spans="1:52" ht="255" x14ac:dyDescent="0.2">
      <c r="B49" s="174" t="s">
        <v>61</v>
      </c>
      <c r="C49" s="174"/>
      <c r="D49" s="174"/>
      <c r="E49" s="174"/>
      <c r="F49" s="174"/>
      <c r="G49" s="174"/>
      <c r="H49" s="174"/>
      <c r="I49" s="174"/>
      <c r="J49" s="174"/>
      <c r="AZ49" s="173" t="str">
        <f>B49</f>
        <v>Všechny položky musí obsahovat dodávku i montáž, popř. softwarové vybavení, včetně drobného spojovacího a kotvícího materiálu (např. kotvy, závěsy, chráničky,...). Zhotovitel musí do ceny zahrnout veškeré náklady, aby cena byla konečná a zahrnovala celou dodávku a montáž akce. Dodávka akce se předpokládá včetně kompletní montáže, veškerého souvisejícího doplňkového, podružného a montážního materiálu tak, aby celé zařízení bylo funkční a splňovalo všechny předpisy, normy, zákony ale i technologické postupy zvolených výrobců, které se na ně vztahují. Všechna zařízení, systémy rozvody, instalace a konstrukce budou oceňovány a dodávány plně funkční, tj. včetně všech komponentů, upevňovacích prvků, podpor, prostupů, apod.. Do všech činností musí zhotovitel zohlednit stavební přípomoc (např. drážky prostupy, respektive není-li uvedeno jinak). Zhotovitel bere na vědomí, že musí v ceně zohlednit jak dílčí tak celkové revize, zkoušky, regulace, atd.. Projektová dokumentace textová a grafická je nadřazena výkazu výměr, respektive rozpočtu nákladů. Zhotovitel je do ceny povinen zahrnout veškeré náklady spojené s případnou etapizací, realizací stavby za provozu a ve ztížených podmínkách. Zhotovitel musí v ceně zohlednit provizorní opatření vedoucí k zajištění stavby před vnějšími vlivy, zejména pak déšť, sníh, vítr. Zhotovitel bere na vědomí, že stavba musí probíhat po částech, tak aby nedošlo k poškození stavby klimatickými vlivy. Zhotovitel musí provést na svůj náklad i zaškolení obsluhy a údržby na všech částech dodávky. Zhotovitel musí zohlednit náklady na přesun hmot a odvoz sutě a odpadů, včetně uložení (předpokládá se odpad z drážek, prostupů, atd.). Zhotovitel musí v ceně zohlednit náklady na pomocné lešení, konstrukce a stroje, které bude potřebovat pro realizaci díla. Jsou-li v zadávací dokumentaci, nebo jejich přílohách uvedeny konkrétní obchodní názvy, jedná se pouze o vymezení požadovaného standardu a zadavatel umožňuje i jiné, technicky a kvalitativně srovnatelné řešení. Položky označené .x jsou individuální kalkulací (např. 766624043R00.x).</v>
      </c>
    </row>
    <row r="50" spans="1:52" ht="25.5" x14ac:dyDescent="0.2">
      <c r="B50" s="174" t="s">
        <v>62</v>
      </c>
      <c r="C50" s="174"/>
      <c r="D50" s="174"/>
      <c r="E50" s="174"/>
      <c r="F50" s="174"/>
      <c r="G50" s="174"/>
      <c r="H50" s="174"/>
      <c r="I50" s="174"/>
      <c r="J50" s="174"/>
      <c r="AZ50" s="173" t="str">
        <f>B50</f>
        <v>Materiál pro dozdívky, dobetonávky, zapravení omítek, náhradu obkladů apod. bude na stavbu dovážen postupně na základě skutečně potřebného množství.</v>
      </c>
    </row>
    <row r="51" spans="1:52" x14ac:dyDescent="0.2">
      <c r="A51" t="s">
        <v>63</v>
      </c>
      <c r="B51" t="s">
        <v>64</v>
      </c>
    </row>
    <row r="52" spans="1:52" x14ac:dyDescent="0.2">
      <c r="A52" t="s">
        <v>65</v>
      </c>
      <c r="B52" t="s">
        <v>66</v>
      </c>
    </row>
    <row r="53" spans="1:52" x14ac:dyDescent="0.2">
      <c r="A53" t="s">
        <v>65</v>
      </c>
      <c r="B53" t="s">
        <v>67</v>
      </c>
    </row>
    <row r="54" spans="1:52" x14ac:dyDescent="0.2">
      <c r="A54" t="s">
        <v>65</v>
      </c>
      <c r="B54" t="s">
        <v>68</v>
      </c>
    </row>
    <row r="55" spans="1:52" x14ac:dyDescent="0.2">
      <c r="A55" t="s">
        <v>65</v>
      </c>
      <c r="B55" t="s">
        <v>69</v>
      </c>
    </row>
    <row r="58" spans="1:52" ht="15.75" x14ac:dyDescent="0.25">
      <c r="B58" s="175" t="s">
        <v>70</v>
      </c>
    </row>
    <row r="60" spans="1:52" ht="25.5" customHeight="1" x14ac:dyDescent="0.2">
      <c r="A60" s="177"/>
      <c r="B60" s="180" t="s">
        <v>17</v>
      </c>
      <c r="C60" s="180" t="s">
        <v>5</v>
      </c>
      <c r="D60" s="181"/>
      <c r="E60" s="181"/>
      <c r="F60" s="182" t="s">
        <v>71</v>
      </c>
      <c r="G60" s="182"/>
      <c r="H60" s="182"/>
      <c r="I60" s="182" t="s">
        <v>29</v>
      </c>
      <c r="J60" s="182" t="s">
        <v>0</v>
      </c>
    </row>
    <row r="61" spans="1:52" ht="36.75" customHeight="1" x14ac:dyDescent="0.2">
      <c r="A61" s="178"/>
      <c r="B61" s="183" t="s">
        <v>72</v>
      </c>
      <c r="C61" s="184" t="s">
        <v>73</v>
      </c>
      <c r="D61" s="185"/>
      <c r="E61" s="185"/>
      <c r="F61" s="192" t="s">
        <v>24</v>
      </c>
      <c r="G61" s="193"/>
      <c r="H61" s="193"/>
      <c r="I61" s="193">
        <f>'SO.03 D.1.1 NS Pol'!G8</f>
        <v>0</v>
      </c>
      <c r="J61" s="189" t="str">
        <f>IF(I83=0,"",I61/I83*100)</f>
        <v/>
      </c>
    </row>
    <row r="62" spans="1:52" ht="36.75" customHeight="1" x14ac:dyDescent="0.2">
      <c r="A62" s="178"/>
      <c r="B62" s="183" t="s">
        <v>74</v>
      </c>
      <c r="C62" s="184" t="s">
        <v>75</v>
      </c>
      <c r="D62" s="185"/>
      <c r="E62" s="185"/>
      <c r="F62" s="192" t="s">
        <v>24</v>
      </c>
      <c r="G62" s="193"/>
      <c r="H62" s="193"/>
      <c r="I62" s="193">
        <f>'SO.03 D.1.1 NS Pol'!G66</f>
        <v>0</v>
      </c>
      <c r="J62" s="189" t="str">
        <f>IF(I83=0,"",I62/I83*100)</f>
        <v/>
      </c>
    </row>
    <row r="63" spans="1:52" ht="36.75" customHeight="1" x14ac:dyDescent="0.2">
      <c r="A63" s="178"/>
      <c r="B63" s="183" t="s">
        <v>76</v>
      </c>
      <c r="C63" s="184" t="s">
        <v>77</v>
      </c>
      <c r="D63" s="185"/>
      <c r="E63" s="185"/>
      <c r="F63" s="192" t="s">
        <v>24</v>
      </c>
      <c r="G63" s="193"/>
      <c r="H63" s="193"/>
      <c r="I63" s="193">
        <f>'SO.03 D.1.1 NS Pol'!G76</f>
        <v>0</v>
      </c>
      <c r="J63" s="189" t="str">
        <f>IF(I83=0,"",I63/I83*100)</f>
        <v/>
      </c>
    </row>
    <row r="64" spans="1:52" ht="36.75" customHeight="1" x14ac:dyDescent="0.2">
      <c r="A64" s="178"/>
      <c r="B64" s="183" t="s">
        <v>78</v>
      </c>
      <c r="C64" s="184" t="s">
        <v>79</v>
      </c>
      <c r="D64" s="185"/>
      <c r="E64" s="185"/>
      <c r="F64" s="192" t="s">
        <v>24</v>
      </c>
      <c r="G64" s="193"/>
      <c r="H64" s="193"/>
      <c r="I64" s="193">
        <f>'SO.03 D.1.1 NS Pol'!G142</f>
        <v>0</v>
      </c>
      <c r="J64" s="189" t="str">
        <f>IF(I83=0,"",I64/I83*100)</f>
        <v/>
      </c>
    </row>
    <row r="65" spans="1:10" ht="36.75" customHeight="1" x14ac:dyDescent="0.2">
      <c r="A65" s="178"/>
      <c r="B65" s="183" t="s">
        <v>80</v>
      </c>
      <c r="C65" s="184" t="s">
        <v>81</v>
      </c>
      <c r="D65" s="185"/>
      <c r="E65" s="185"/>
      <c r="F65" s="192" t="s">
        <v>24</v>
      </c>
      <c r="G65" s="193"/>
      <c r="H65" s="193"/>
      <c r="I65" s="193">
        <f>'SO.03 D.1.1 NS Pol'!G258</f>
        <v>0</v>
      </c>
      <c r="J65" s="189" t="str">
        <f>IF(I83=0,"",I65/I83*100)</f>
        <v/>
      </c>
    </row>
    <row r="66" spans="1:10" ht="36.75" customHeight="1" x14ac:dyDescent="0.2">
      <c r="A66" s="178"/>
      <c r="B66" s="183" t="s">
        <v>82</v>
      </c>
      <c r="C66" s="184" t="s">
        <v>83</v>
      </c>
      <c r="D66" s="185"/>
      <c r="E66" s="185"/>
      <c r="F66" s="192" t="s">
        <v>24</v>
      </c>
      <c r="G66" s="193"/>
      <c r="H66" s="193"/>
      <c r="I66" s="193">
        <f>'SO.03 D.1.1 VP Pol'!G8</f>
        <v>0</v>
      </c>
      <c r="J66" s="189" t="str">
        <f>IF(I83=0,"",I66/I83*100)</f>
        <v/>
      </c>
    </row>
    <row r="67" spans="1:10" ht="36.75" customHeight="1" x14ac:dyDescent="0.2">
      <c r="A67" s="178"/>
      <c r="B67" s="183" t="s">
        <v>84</v>
      </c>
      <c r="C67" s="184" t="s">
        <v>85</v>
      </c>
      <c r="D67" s="185"/>
      <c r="E67" s="185"/>
      <c r="F67" s="192" t="s">
        <v>24</v>
      </c>
      <c r="G67" s="193"/>
      <c r="H67" s="193"/>
      <c r="I67" s="193">
        <f>'SO.03 D.1.1 NS Pol'!G268</f>
        <v>0</v>
      </c>
      <c r="J67" s="189" t="str">
        <f>IF(I83=0,"",I67/I83*100)</f>
        <v/>
      </c>
    </row>
    <row r="68" spans="1:10" ht="36.75" customHeight="1" x14ac:dyDescent="0.2">
      <c r="A68" s="178"/>
      <c r="B68" s="183" t="s">
        <v>86</v>
      </c>
      <c r="C68" s="184" t="s">
        <v>87</v>
      </c>
      <c r="D68" s="185"/>
      <c r="E68" s="185"/>
      <c r="F68" s="192" t="s">
        <v>24</v>
      </c>
      <c r="G68" s="193"/>
      <c r="H68" s="193"/>
      <c r="I68" s="193">
        <f>'SO.03 D.1.1 NS Pol'!G272</f>
        <v>0</v>
      </c>
      <c r="J68" s="189" t="str">
        <f>IF(I83=0,"",I68/I83*100)</f>
        <v/>
      </c>
    </row>
    <row r="69" spans="1:10" ht="36.75" customHeight="1" x14ac:dyDescent="0.2">
      <c r="A69" s="178"/>
      <c r="B69" s="183" t="s">
        <v>88</v>
      </c>
      <c r="C69" s="184" t="s">
        <v>89</v>
      </c>
      <c r="D69" s="185"/>
      <c r="E69" s="185"/>
      <c r="F69" s="192" t="s">
        <v>24</v>
      </c>
      <c r="G69" s="193"/>
      <c r="H69" s="193"/>
      <c r="I69" s="193">
        <f>'SO.03 D.1.1 BP Pol'!G8</f>
        <v>0</v>
      </c>
      <c r="J69" s="189" t="str">
        <f>IF(I83=0,"",I69/I83*100)</f>
        <v/>
      </c>
    </row>
    <row r="70" spans="1:10" ht="36.75" customHeight="1" x14ac:dyDescent="0.2">
      <c r="A70" s="178"/>
      <c r="B70" s="183" t="s">
        <v>90</v>
      </c>
      <c r="C70" s="184" t="s">
        <v>91</v>
      </c>
      <c r="D70" s="185"/>
      <c r="E70" s="185"/>
      <c r="F70" s="192" t="s">
        <v>24</v>
      </c>
      <c r="G70" s="193"/>
      <c r="H70" s="193"/>
      <c r="I70" s="193">
        <f>'SO.03 D.1.1 NS Pol'!G279+'SO.03 D.1.1 VP Pol'!G338</f>
        <v>0</v>
      </c>
      <c r="J70" s="189" t="str">
        <f>IF(I83=0,"",I70/I83*100)</f>
        <v/>
      </c>
    </row>
    <row r="71" spans="1:10" ht="36.75" customHeight="1" x14ac:dyDescent="0.2">
      <c r="A71" s="178"/>
      <c r="B71" s="183" t="s">
        <v>92</v>
      </c>
      <c r="C71" s="184" t="s">
        <v>93</v>
      </c>
      <c r="D71" s="185"/>
      <c r="E71" s="185"/>
      <c r="F71" s="192" t="s">
        <v>25</v>
      </c>
      <c r="G71" s="193"/>
      <c r="H71" s="193"/>
      <c r="I71" s="193">
        <f>'SO.03 D.1.1 BP Pol'!G242+'SO.03 D.1.1 NS Pol'!G282</f>
        <v>0</v>
      </c>
      <c r="J71" s="189" t="str">
        <f>IF(I83=0,"",I71/I83*100)</f>
        <v/>
      </c>
    </row>
    <row r="72" spans="1:10" ht="36.75" customHeight="1" x14ac:dyDescent="0.2">
      <c r="A72" s="178"/>
      <c r="B72" s="183" t="s">
        <v>94</v>
      </c>
      <c r="C72" s="184" t="s">
        <v>95</v>
      </c>
      <c r="D72" s="185"/>
      <c r="E72" s="185"/>
      <c r="F72" s="192" t="s">
        <v>25</v>
      </c>
      <c r="G72" s="193"/>
      <c r="H72" s="193"/>
      <c r="I72" s="193">
        <f>'SO.03 D.1.1 NS Pol'!G297</f>
        <v>0</v>
      </c>
      <c r="J72" s="189" t="str">
        <f>IF(I83=0,"",I72/I83*100)</f>
        <v/>
      </c>
    </row>
    <row r="73" spans="1:10" ht="36.75" customHeight="1" x14ac:dyDescent="0.2">
      <c r="A73" s="178"/>
      <c r="B73" s="183" t="s">
        <v>96</v>
      </c>
      <c r="C73" s="184" t="s">
        <v>97</v>
      </c>
      <c r="D73" s="185"/>
      <c r="E73" s="185"/>
      <c r="F73" s="192" t="s">
        <v>25</v>
      </c>
      <c r="G73" s="193"/>
      <c r="H73" s="193"/>
      <c r="I73" s="193">
        <f>'SO.03 D.1.1 BP Pol'!G248+'SO.03 D.1.1 NS Pol'!G351+'SO.03 D.1.1 VP Pol'!G341</f>
        <v>0</v>
      </c>
      <c r="J73" s="189" t="str">
        <f>IF(I83=0,"",I73/I83*100)</f>
        <v/>
      </c>
    </row>
    <row r="74" spans="1:10" ht="36.75" customHeight="1" x14ac:dyDescent="0.2">
      <c r="A74" s="178"/>
      <c r="B74" s="183" t="s">
        <v>98</v>
      </c>
      <c r="C74" s="184" t="s">
        <v>99</v>
      </c>
      <c r="D74" s="185"/>
      <c r="E74" s="185"/>
      <c r="F74" s="192" t="s">
        <v>25</v>
      </c>
      <c r="G74" s="193"/>
      <c r="H74" s="193"/>
      <c r="I74" s="193">
        <f>'SO.03 D.1.1 VP Pol'!G471</f>
        <v>0</v>
      </c>
      <c r="J74" s="189" t="str">
        <f>IF(I83=0,"",I74/I83*100)</f>
        <v/>
      </c>
    </row>
    <row r="75" spans="1:10" ht="36.75" customHeight="1" x14ac:dyDescent="0.2">
      <c r="A75" s="178"/>
      <c r="B75" s="183" t="s">
        <v>100</v>
      </c>
      <c r="C75" s="184" t="s">
        <v>101</v>
      </c>
      <c r="D75" s="185"/>
      <c r="E75" s="185"/>
      <c r="F75" s="192" t="s">
        <v>25</v>
      </c>
      <c r="G75" s="193"/>
      <c r="H75" s="193"/>
      <c r="I75" s="193">
        <f>'SO.03 D.1.1 NS Pol'!G355</f>
        <v>0</v>
      </c>
      <c r="J75" s="189" t="str">
        <f>IF(I83=0,"",I75/I83*100)</f>
        <v/>
      </c>
    </row>
    <row r="76" spans="1:10" ht="36.75" customHeight="1" x14ac:dyDescent="0.2">
      <c r="A76" s="178"/>
      <c r="B76" s="183" t="s">
        <v>102</v>
      </c>
      <c r="C76" s="184" t="s">
        <v>103</v>
      </c>
      <c r="D76" s="185"/>
      <c r="E76" s="185"/>
      <c r="F76" s="192" t="s">
        <v>25</v>
      </c>
      <c r="G76" s="193"/>
      <c r="H76" s="193"/>
      <c r="I76" s="193">
        <f>'SO.03 D.1.1 BP Pol'!G289+'SO.03 D.1.1 NS Pol'!G370</f>
        <v>0</v>
      </c>
      <c r="J76" s="189" t="str">
        <f>IF(I83=0,"",I76/I83*100)</f>
        <v/>
      </c>
    </row>
    <row r="77" spans="1:10" ht="36.75" customHeight="1" x14ac:dyDescent="0.2">
      <c r="A77" s="178"/>
      <c r="B77" s="183" t="s">
        <v>104</v>
      </c>
      <c r="C77" s="184" t="s">
        <v>105</v>
      </c>
      <c r="D77" s="185"/>
      <c r="E77" s="185"/>
      <c r="F77" s="192" t="s">
        <v>25</v>
      </c>
      <c r="G77" s="193"/>
      <c r="H77" s="193"/>
      <c r="I77" s="193">
        <f>'SO.03 D.1.1 NS Pol'!G378</f>
        <v>0</v>
      </c>
      <c r="J77" s="189" t="str">
        <f>IF(I83=0,"",I77/I83*100)</f>
        <v/>
      </c>
    </row>
    <row r="78" spans="1:10" ht="36.75" customHeight="1" x14ac:dyDescent="0.2">
      <c r="A78" s="178"/>
      <c r="B78" s="183" t="s">
        <v>106</v>
      </c>
      <c r="C78" s="184" t="s">
        <v>107</v>
      </c>
      <c r="D78" s="185"/>
      <c r="E78" s="185"/>
      <c r="F78" s="192" t="s">
        <v>25</v>
      </c>
      <c r="G78" s="193"/>
      <c r="H78" s="193"/>
      <c r="I78" s="193">
        <f>'SO.03 D.1.1 NS Pol'!G423</f>
        <v>0</v>
      </c>
      <c r="J78" s="189" t="str">
        <f>IF(I83=0,"",I78/I83*100)</f>
        <v/>
      </c>
    </row>
    <row r="79" spans="1:10" ht="36.75" customHeight="1" x14ac:dyDescent="0.2">
      <c r="A79" s="178"/>
      <c r="B79" s="183" t="s">
        <v>108</v>
      </c>
      <c r="C79" s="184" t="s">
        <v>109</v>
      </c>
      <c r="D79" s="185"/>
      <c r="E79" s="185"/>
      <c r="F79" s="192" t="s">
        <v>25</v>
      </c>
      <c r="G79" s="193"/>
      <c r="H79" s="193"/>
      <c r="I79" s="193">
        <f>'SO.03 D.1.1 BP Pol'!G297+'SO.03 D.1.1 VP Pol'!G484</f>
        <v>0</v>
      </c>
      <c r="J79" s="189" t="str">
        <f>IF(I83=0,"",I79/I83*100)</f>
        <v/>
      </c>
    </row>
    <row r="80" spans="1:10" ht="36.75" customHeight="1" x14ac:dyDescent="0.2">
      <c r="A80" s="178"/>
      <c r="B80" s="183" t="s">
        <v>110</v>
      </c>
      <c r="C80" s="184" t="s">
        <v>111</v>
      </c>
      <c r="D80" s="185"/>
      <c r="E80" s="185"/>
      <c r="F80" s="192" t="s">
        <v>112</v>
      </c>
      <c r="G80" s="193"/>
      <c r="H80" s="193"/>
      <c r="I80" s="193">
        <f>'SO.03 D.1.1 BP Pol'!G335</f>
        <v>0</v>
      </c>
      <c r="J80" s="189" t="str">
        <f>IF(I83=0,"",I80/I83*100)</f>
        <v/>
      </c>
    </row>
    <row r="81" spans="1:10" ht="36.75" customHeight="1" x14ac:dyDescent="0.2">
      <c r="A81" s="178"/>
      <c r="B81" s="183" t="s">
        <v>113</v>
      </c>
      <c r="C81" s="184" t="s">
        <v>27</v>
      </c>
      <c r="D81" s="185"/>
      <c r="E81" s="185"/>
      <c r="F81" s="192" t="s">
        <v>113</v>
      </c>
      <c r="G81" s="193"/>
      <c r="H81" s="193"/>
      <c r="I81" s="193">
        <f>'SO.03 VRN Pol'!G8</f>
        <v>0</v>
      </c>
      <c r="J81" s="189" t="str">
        <f>IF(I83=0,"",I81/I83*100)</f>
        <v/>
      </c>
    </row>
    <row r="82" spans="1:10" ht="36.75" customHeight="1" x14ac:dyDescent="0.2">
      <c r="A82" s="178"/>
      <c r="B82" s="183" t="s">
        <v>114</v>
      </c>
      <c r="C82" s="184" t="s">
        <v>28</v>
      </c>
      <c r="D82" s="185"/>
      <c r="E82" s="185"/>
      <c r="F82" s="192" t="s">
        <v>114</v>
      </c>
      <c r="G82" s="193"/>
      <c r="H82" s="193"/>
      <c r="I82" s="193">
        <f>'SO.03 VRN Pol'!G25</f>
        <v>0</v>
      </c>
      <c r="J82" s="189" t="str">
        <f>IF(I83=0,"",I82/I83*100)</f>
        <v/>
      </c>
    </row>
    <row r="83" spans="1:10" ht="25.5" customHeight="1" x14ac:dyDescent="0.2">
      <c r="A83" s="179"/>
      <c r="B83" s="186" t="s">
        <v>1</v>
      </c>
      <c r="C83" s="187"/>
      <c r="D83" s="188"/>
      <c r="E83" s="188"/>
      <c r="F83" s="194"/>
      <c r="G83" s="195"/>
      <c r="H83" s="195"/>
      <c r="I83" s="195">
        <f>SUM(I61:I82)</f>
        <v>0</v>
      </c>
      <c r="J83" s="190">
        <f>SUM(J61:J82)</f>
        <v>0</v>
      </c>
    </row>
    <row r="84" spans="1:10" x14ac:dyDescent="0.2">
      <c r="F84" s="133"/>
      <c r="G84" s="133"/>
      <c r="H84" s="133"/>
      <c r="I84" s="133"/>
      <c r="J84" s="191"/>
    </row>
    <row r="85" spans="1:10" x14ac:dyDescent="0.2">
      <c r="F85" s="133"/>
      <c r="G85" s="133"/>
      <c r="H85" s="133"/>
      <c r="I85" s="133"/>
      <c r="J85" s="191"/>
    </row>
    <row r="86" spans="1:10" x14ac:dyDescent="0.2">
      <c r="F86" s="133"/>
      <c r="G86" s="133"/>
      <c r="H86" s="133"/>
      <c r="I86" s="133"/>
      <c r="J86" s="191"/>
    </row>
  </sheetData>
  <sheetProtection algorithmName="SHA-512" hashValue="agz/B94yhOV0+0XWawse2H2B1z5NCB+NIeiEgSYgEX+Tskh8e+obTznqlNt+7yGAs+KF1k9MlAiL7jWlfUaOvQ==" saltValue="Q5hzRoc4NsJBzMZrwZD/j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3">
    <mergeCell ref="C81:E81"/>
    <mergeCell ref="C82:E82"/>
    <mergeCell ref="C76:E76"/>
    <mergeCell ref="C77:E77"/>
    <mergeCell ref="C78:E78"/>
    <mergeCell ref="C79:E79"/>
    <mergeCell ref="C80:E80"/>
    <mergeCell ref="C71:E71"/>
    <mergeCell ref="C72:E72"/>
    <mergeCell ref="C73:E73"/>
    <mergeCell ref="C74:E74"/>
    <mergeCell ref="C75:E75"/>
    <mergeCell ref="C66:E66"/>
    <mergeCell ref="C67:E67"/>
    <mergeCell ref="C68:E68"/>
    <mergeCell ref="C69:E69"/>
    <mergeCell ref="C70:E70"/>
    <mergeCell ref="C61:E61"/>
    <mergeCell ref="C62:E62"/>
    <mergeCell ref="C63:E63"/>
    <mergeCell ref="C64:E64"/>
    <mergeCell ref="C65:E65"/>
    <mergeCell ref="C44:E44"/>
    <mergeCell ref="C45:E45"/>
    <mergeCell ref="B46:E46"/>
    <mergeCell ref="B49:J49"/>
    <mergeCell ref="B50:J50"/>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5"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K5YfKhbCDK61OiM64/oxTwqlNLi12+u2KvGU6/0BYkQa1poGFnoder33N+UeAlcLwOcYqXvSMCKufxVmw82rvw==" saltValue="WrsXRfFNobW0HIhf4ybRGQ=="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115</v>
      </c>
      <c r="B1" s="197"/>
      <c r="C1" s="197"/>
      <c r="D1" s="197"/>
      <c r="E1" s="197"/>
      <c r="F1" s="197"/>
      <c r="G1" s="197"/>
      <c r="AG1" t="s">
        <v>116</v>
      </c>
    </row>
    <row r="2" spans="1:60" ht="24.95" customHeight="1" x14ac:dyDescent="0.2">
      <c r="A2" s="198" t="s">
        <v>7</v>
      </c>
      <c r="B2" s="49" t="s">
        <v>43</v>
      </c>
      <c r="C2" s="201" t="s">
        <v>44</v>
      </c>
      <c r="D2" s="199"/>
      <c r="E2" s="199"/>
      <c r="F2" s="199"/>
      <c r="G2" s="200"/>
      <c r="AG2" t="s">
        <v>117</v>
      </c>
    </row>
    <row r="3" spans="1:60" ht="24.95" customHeight="1" x14ac:dyDescent="0.2">
      <c r="A3" s="198" t="s">
        <v>8</v>
      </c>
      <c r="B3" s="49" t="s">
        <v>47</v>
      </c>
      <c r="C3" s="201" t="s">
        <v>48</v>
      </c>
      <c r="D3" s="199"/>
      <c r="E3" s="199"/>
      <c r="F3" s="199"/>
      <c r="G3" s="200"/>
      <c r="AC3" s="176" t="s">
        <v>117</v>
      </c>
      <c r="AG3" t="s">
        <v>118</v>
      </c>
    </row>
    <row r="4" spans="1:60" ht="24.95" customHeight="1" x14ac:dyDescent="0.2">
      <c r="A4" s="202" t="s">
        <v>9</v>
      </c>
      <c r="B4" s="203" t="s">
        <v>49</v>
      </c>
      <c r="C4" s="204" t="s">
        <v>50</v>
      </c>
      <c r="D4" s="205"/>
      <c r="E4" s="205"/>
      <c r="F4" s="205"/>
      <c r="G4" s="206"/>
      <c r="AG4" t="s">
        <v>119</v>
      </c>
    </row>
    <row r="5" spans="1:60" x14ac:dyDescent="0.2">
      <c r="D5" s="10"/>
    </row>
    <row r="6" spans="1:60" ht="38.25" x14ac:dyDescent="0.2">
      <c r="A6" s="208" t="s">
        <v>120</v>
      </c>
      <c r="B6" s="210" t="s">
        <v>121</v>
      </c>
      <c r="C6" s="210" t="s">
        <v>122</v>
      </c>
      <c r="D6" s="209" t="s">
        <v>123</v>
      </c>
      <c r="E6" s="208" t="s">
        <v>124</v>
      </c>
      <c r="F6" s="207" t="s">
        <v>125</v>
      </c>
      <c r="G6" s="208" t="s">
        <v>29</v>
      </c>
      <c r="H6" s="211" t="s">
        <v>30</v>
      </c>
      <c r="I6" s="211" t="s">
        <v>126</v>
      </c>
      <c r="J6" s="211" t="s">
        <v>31</v>
      </c>
      <c r="K6" s="211" t="s">
        <v>127</v>
      </c>
      <c r="L6" s="211" t="s">
        <v>128</v>
      </c>
      <c r="M6" s="211" t="s">
        <v>129</v>
      </c>
      <c r="N6" s="211" t="s">
        <v>130</v>
      </c>
      <c r="O6" s="211" t="s">
        <v>131</v>
      </c>
      <c r="P6" s="211" t="s">
        <v>132</v>
      </c>
      <c r="Q6" s="211" t="s">
        <v>133</v>
      </c>
      <c r="R6" s="211" t="s">
        <v>134</v>
      </c>
      <c r="S6" s="211" t="s">
        <v>135</v>
      </c>
      <c r="T6" s="211" t="s">
        <v>136</v>
      </c>
      <c r="U6" s="211" t="s">
        <v>137</v>
      </c>
      <c r="V6" s="211" t="s">
        <v>138</v>
      </c>
      <c r="W6" s="211" t="s">
        <v>139</v>
      </c>
      <c r="X6" s="211" t="s">
        <v>140</v>
      </c>
      <c r="Y6" s="211" t="s">
        <v>141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142</v>
      </c>
      <c r="B8" s="227" t="s">
        <v>88</v>
      </c>
      <c r="C8" s="243" t="s">
        <v>89</v>
      </c>
      <c r="D8" s="228"/>
      <c r="E8" s="229"/>
      <c r="F8" s="230"/>
      <c r="G8" s="230">
        <f>SUMIF(AG9:AG241,"&lt;&gt;NOR",G9:G241)</f>
        <v>0</v>
      </c>
      <c r="H8" s="230"/>
      <c r="I8" s="230">
        <f>SUM(I9:I241)</f>
        <v>0</v>
      </c>
      <c r="J8" s="230"/>
      <c r="K8" s="230">
        <f>SUM(K9:K241)</f>
        <v>0</v>
      </c>
      <c r="L8" s="230"/>
      <c r="M8" s="230">
        <f>SUM(M9:M241)</f>
        <v>0</v>
      </c>
      <c r="N8" s="229"/>
      <c r="O8" s="229">
        <f>SUM(O9:O241)</f>
        <v>0.8</v>
      </c>
      <c r="P8" s="229"/>
      <c r="Q8" s="229">
        <f>SUM(Q9:Q241)</f>
        <v>174.14999999999998</v>
      </c>
      <c r="R8" s="230"/>
      <c r="S8" s="230"/>
      <c r="T8" s="231"/>
      <c r="U8" s="225"/>
      <c r="V8" s="225">
        <f>SUM(V9:V241)</f>
        <v>1271.28</v>
      </c>
      <c r="W8" s="225"/>
      <c r="X8" s="225"/>
      <c r="Y8" s="225"/>
      <c r="AG8" t="s">
        <v>143</v>
      </c>
    </row>
    <row r="9" spans="1:60" outlineLevel="1" x14ac:dyDescent="0.2">
      <c r="A9" s="233">
        <v>1</v>
      </c>
      <c r="B9" s="234" t="s">
        <v>144</v>
      </c>
      <c r="C9" s="244" t="s">
        <v>145</v>
      </c>
      <c r="D9" s="235" t="s">
        <v>146</v>
      </c>
      <c r="E9" s="236">
        <v>1.1000000000000001</v>
      </c>
      <c r="F9" s="237"/>
      <c r="G9" s="238">
        <f>ROUND(E9*F9,2)</f>
        <v>0</v>
      </c>
      <c r="H9" s="237"/>
      <c r="I9" s="238">
        <f>ROUND(E9*H9,2)</f>
        <v>0</v>
      </c>
      <c r="J9" s="237"/>
      <c r="K9" s="238">
        <f>ROUND(E9*J9,2)</f>
        <v>0</v>
      </c>
      <c r="L9" s="238">
        <v>21</v>
      </c>
      <c r="M9" s="238">
        <f>G9*(1+L9/100)</f>
        <v>0</v>
      </c>
      <c r="N9" s="236">
        <v>6.7000000000000002E-4</v>
      </c>
      <c r="O9" s="236">
        <f>ROUND(E9*N9,2)</f>
        <v>0</v>
      </c>
      <c r="P9" s="236">
        <v>5.5E-2</v>
      </c>
      <c r="Q9" s="236">
        <f>ROUND(E9*P9,2)</f>
        <v>0.06</v>
      </c>
      <c r="R9" s="238" t="s">
        <v>147</v>
      </c>
      <c r="S9" s="238" t="s">
        <v>148</v>
      </c>
      <c r="T9" s="239" t="s">
        <v>148</v>
      </c>
      <c r="U9" s="222">
        <v>0.38</v>
      </c>
      <c r="V9" s="222">
        <f>ROUND(E9*U9,2)</f>
        <v>0.42</v>
      </c>
      <c r="W9" s="222"/>
      <c r="X9" s="222" t="s">
        <v>149</v>
      </c>
      <c r="Y9" s="222" t="s">
        <v>150</v>
      </c>
      <c r="Z9" s="212"/>
      <c r="AA9" s="212"/>
      <c r="AB9" s="212"/>
      <c r="AC9" s="212"/>
      <c r="AD9" s="212"/>
      <c r="AE9" s="212"/>
      <c r="AF9" s="212"/>
      <c r="AG9" s="212" t="s">
        <v>151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2" x14ac:dyDescent="0.2">
      <c r="A10" s="219"/>
      <c r="B10" s="220"/>
      <c r="C10" s="245" t="s">
        <v>152</v>
      </c>
      <c r="D10" s="241"/>
      <c r="E10" s="241"/>
      <c r="F10" s="241"/>
      <c r="G10" s="24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153</v>
      </c>
      <c r="AH10" s="212"/>
      <c r="AI10" s="212"/>
      <c r="AJ10" s="212"/>
      <c r="AK10" s="212"/>
      <c r="AL10" s="212"/>
      <c r="AM10" s="212"/>
      <c r="AN10" s="212"/>
      <c r="AO10" s="212"/>
      <c r="AP10" s="212"/>
      <c r="AQ10" s="212"/>
      <c r="AR10" s="212"/>
      <c r="AS10" s="212"/>
      <c r="AT10" s="212"/>
      <c r="AU10" s="212"/>
      <c r="AV10" s="212"/>
      <c r="AW10" s="212"/>
      <c r="AX10" s="212"/>
      <c r="AY10" s="212"/>
      <c r="AZ10" s="212"/>
      <c r="BA10" s="240" t="str">
        <f>C10</f>
        <v>nebo vybourání otvorů jakýchkoliv rozměrů, včetně pomocného lešení o výšce podlahy do 1900 mm a pro zatížení do 1,5 kPa  (150 kg/m2),</v>
      </c>
      <c r="BB10" s="212"/>
      <c r="BC10" s="212"/>
      <c r="BD10" s="212"/>
      <c r="BE10" s="212"/>
      <c r="BF10" s="212"/>
      <c r="BG10" s="212"/>
      <c r="BH10" s="212"/>
    </row>
    <row r="11" spans="1:60" outlineLevel="2" x14ac:dyDescent="0.2">
      <c r="A11" s="219"/>
      <c r="B11" s="220"/>
      <c r="C11" s="246" t="s">
        <v>154</v>
      </c>
      <c r="D11" s="223"/>
      <c r="E11" s="224"/>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155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46" t="s">
        <v>156</v>
      </c>
      <c r="D12" s="223"/>
      <c r="E12" s="224">
        <v>1.1000000000000001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155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33">
        <v>2</v>
      </c>
      <c r="B13" s="234" t="s">
        <v>157</v>
      </c>
      <c r="C13" s="244" t="s">
        <v>158</v>
      </c>
      <c r="D13" s="235" t="s">
        <v>159</v>
      </c>
      <c r="E13" s="236">
        <v>1512</v>
      </c>
      <c r="F13" s="237"/>
      <c r="G13" s="238">
        <f>ROUND(E13*F13,2)</f>
        <v>0</v>
      </c>
      <c r="H13" s="237"/>
      <c r="I13" s="238">
        <f>ROUND(E13*H13,2)</f>
        <v>0</v>
      </c>
      <c r="J13" s="237"/>
      <c r="K13" s="238">
        <f>ROUND(E13*J13,2)</f>
        <v>0</v>
      </c>
      <c r="L13" s="238">
        <v>21</v>
      </c>
      <c r="M13" s="238">
        <f>G13*(1+L13/100)</f>
        <v>0</v>
      </c>
      <c r="N13" s="236">
        <v>0</v>
      </c>
      <c r="O13" s="236">
        <f>ROUND(E13*N13,2)</f>
        <v>0</v>
      </c>
      <c r="P13" s="236">
        <v>0</v>
      </c>
      <c r="Q13" s="236">
        <f>ROUND(E13*P13,2)</f>
        <v>0</v>
      </c>
      <c r="R13" s="238" t="s">
        <v>147</v>
      </c>
      <c r="S13" s="238" t="s">
        <v>148</v>
      </c>
      <c r="T13" s="239" t="s">
        <v>148</v>
      </c>
      <c r="U13" s="222">
        <v>0.03</v>
      </c>
      <c r="V13" s="222">
        <f>ROUND(E13*U13,2)</f>
        <v>45.36</v>
      </c>
      <c r="W13" s="222"/>
      <c r="X13" s="222" t="s">
        <v>149</v>
      </c>
      <c r="Y13" s="222" t="s">
        <v>150</v>
      </c>
      <c r="Z13" s="212"/>
      <c r="AA13" s="212"/>
      <c r="AB13" s="212"/>
      <c r="AC13" s="212"/>
      <c r="AD13" s="212"/>
      <c r="AE13" s="212"/>
      <c r="AF13" s="212"/>
      <c r="AG13" s="212" t="s">
        <v>151</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45" t="s">
        <v>160</v>
      </c>
      <c r="D14" s="241"/>
      <c r="E14" s="241"/>
      <c r="F14" s="241"/>
      <c r="G14" s="241"/>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153</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6" t="s">
        <v>154</v>
      </c>
      <c r="D15" s="223"/>
      <c r="E15" s="224"/>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155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46" t="s">
        <v>161</v>
      </c>
      <c r="D16" s="223"/>
      <c r="E16" s="224">
        <v>252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155</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6" t="s">
        <v>162</v>
      </c>
      <c r="D17" s="223"/>
      <c r="E17" s="224">
        <v>180</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155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3" x14ac:dyDescent="0.2">
      <c r="A18" s="219"/>
      <c r="B18" s="220"/>
      <c r="C18" s="246" t="s">
        <v>163</v>
      </c>
      <c r="D18" s="223"/>
      <c r="E18" s="224">
        <v>12</v>
      </c>
      <c r="F18" s="222"/>
      <c r="G18" s="222"/>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155</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3" x14ac:dyDescent="0.2">
      <c r="A19" s="219"/>
      <c r="B19" s="220"/>
      <c r="C19" s="246" t="s">
        <v>164</v>
      </c>
      <c r="D19" s="223"/>
      <c r="E19" s="224">
        <v>12</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155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46" t="s">
        <v>165</v>
      </c>
      <c r="D20" s="223"/>
      <c r="E20" s="224">
        <v>6</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155</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3" x14ac:dyDescent="0.2">
      <c r="A21" s="219"/>
      <c r="B21" s="220"/>
      <c r="C21" s="246" t="s">
        <v>166</v>
      </c>
      <c r="D21" s="223"/>
      <c r="E21" s="224">
        <v>4</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155</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3" x14ac:dyDescent="0.2">
      <c r="A22" s="219"/>
      <c r="B22" s="220"/>
      <c r="C22" s="246" t="s">
        <v>167</v>
      </c>
      <c r="D22" s="223"/>
      <c r="E22" s="224">
        <v>36</v>
      </c>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155</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6" t="s">
        <v>168</v>
      </c>
      <c r="D23" s="223"/>
      <c r="E23" s="224">
        <v>84</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155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46" t="s">
        <v>169</v>
      </c>
      <c r="D24" s="223"/>
      <c r="E24" s="224">
        <v>56</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155</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3" x14ac:dyDescent="0.2">
      <c r="A25" s="219"/>
      <c r="B25" s="220"/>
      <c r="C25" s="246" t="s">
        <v>170</v>
      </c>
      <c r="D25" s="223"/>
      <c r="E25" s="224">
        <v>36</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155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6" t="s">
        <v>171</v>
      </c>
      <c r="D26" s="223"/>
      <c r="E26" s="224">
        <v>56</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155</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3" x14ac:dyDescent="0.2">
      <c r="A27" s="219"/>
      <c r="B27" s="220"/>
      <c r="C27" s="246" t="s">
        <v>166</v>
      </c>
      <c r="D27" s="223"/>
      <c r="E27" s="224">
        <v>4</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155</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3" x14ac:dyDescent="0.2">
      <c r="A28" s="219"/>
      <c r="B28" s="220"/>
      <c r="C28" s="246" t="s">
        <v>163</v>
      </c>
      <c r="D28" s="223"/>
      <c r="E28" s="224">
        <v>12</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155</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46" t="s">
        <v>166</v>
      </c>
      <c r="D29" s="223"/>
      <c r="E29" s="224">
        <v>4</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155</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3" x14ac:dyDescent="0.2">
      <c r="A30" s="219"/>
      <c r="B30" s="220"/>
      <c r="C30" s="246" t="s">
        <v>172</v>
      </c>
      <c r="D30" s="223"/>
      <c r="E30" s="224">
        <v>64</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155</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3" x14ac:dyDescent="0.2">
      <c r="A31" s="219"/>
      <c r="B31" s="220"/>
      <c r="C31" s="246" t="s">
        <v>173</v>
      </c>
      <c r="D31" s="223"/>
      <c r="E31" s="224">
        <v>8</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155</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46" t="s">
        <v>174</v>
      </c>
      <c r="D32" s="223"/>
      <c r="E32" s="224">
        <v>32</v>
      </c>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155</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6" t="s">
        <v>175</v>
      </c>
      <c r="D33" s="223"/>
      <c r="E33" s="224">
        <v>12</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155</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3" x14ac:dyDescent="0.2">
      <c r="A34" s="219"/>
      <c r="B34" s="220"/>
      <c r="C34" s="246" t="s">
        <v>176</v>
      </c>
      <c r="D34" s="223"/>
      <c r="E34" s="224">
        <v>6</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155</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46" t="s">
        <v>177</v>
      </c>
      <c r="D35" s="223"/>
      <c r="E35" s="224">
        <v>14</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155</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46" t="s">
        <v>178</v>
      </c>
      <c r="D36" s="223"/>
      <c r="E36" s="224">
        <v>12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155</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3" x14ac:dyDescent="0.2">
      <c r="A37" s="219"/>
      <c r="B37" s="220"/>
      <c r="C37" s="246" t="s">
        <v>179</v>
      </c>
      <c r="D37" s="223"/>
      <c r="E37" s="224">
        <v>10</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155</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3" x14ac:dyDescent="0.2">
      <c r="A38" s="219"/>
      <c r="B38" s="220"/>
      <c r="C38" s="246" t="s">
        <v>180</v>
      </c>
      <c r="D38" s="223"/>
      <c r="E38" s="224">
        <v>6</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155</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6" t="s">
        <v>181</v>
      </c>
      <c r="D39" s="223"/>
      <c r="E39" s="224">
        <v>144</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155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46" t="s">
        <v>182</v>
      </c>
      <c r="D40" s="223"/>
      <c r="E40" s="224">
        <v>168</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155</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46" t="s">
        <v>183</v>
      </c>
      <c r="D41" s="223"/>
      <c r="E41" s="224">
        <v>48</v>
      </c>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155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46" t="s">
        <v>184</v>
      </c>
      <c r="D42" s="223"/>
      <c r="E42" s="224">
        <v>60</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155</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46" t="s">
        <v>185</v>
      </c>
      <c r="D43" s="223"/>
      <c r="E43" s="224">
        <v>36</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155</v>
      </c>
      <c r="AH43" s="212">
        <v>0</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46" t="s">
        <v>186</v>
      </c>
      <c r="D44" s="223"/>
      <c r="E44" s="224">
        <v>18</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155</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46" t="s">
        <v>187</v>
      </c>
      <c r="D45" s="223"/>
      <c r="E45" s="224">
        <v>16</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155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46" t="s">
        <v>188</v>
      </c>
      <c r="D46" s="223"/>
      <c r="E46" s="224">
        <v>48</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155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6" t="s">
        <v>189</v>
      </c>
      <c r="D47" s="223"/>
      <c r="E47" s="224">
        <v>54</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155</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6" t="s">
        <v>190</v>
      </c>
      <c r="D48" s="223"/>
      <c r="E48" s="224">
        <v>2</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155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3">
        <v>3</v>
      </c>
      <c r="B49" s="234" t="s">
        <v>191</v>
      </c>
      <c r="C49" s="244" t="s">
        <v>192</v>
      </c>
      <c r="D49" s="235" t="s">
        <v>159</v>
      </c>
      <c r="E49" s="236">
        <v>38</v>
      </c>
      <c r="F49" s="237"/>
      <c r="G49" s="238">
        <f>ROUND(E49*F49,2)</f>
        <v>0</v>
      </c>
      <c r="H49" s="237"/>
      <c r="I49" s="238">
        <f>ROUND(E49*H49,2)</f>
        <v>0</v>
      </c>
      <c r="J49" s="237"/>
      <c r="K49" s="238">
        <f>ROUND(E49*J49,2)</f>
        <v>0</v>
      </c>
      <c r="L49" s="238">
        <v>21</v>
      </c>
      <c r="M49" s="238">
        <f>G49*(1+L49/100)</f>
        <v>0</v>
      </c>
      <c r="N49" s="236">
        <v>0</v>
      </c>
      <c r="O49" s="236">
        <f>ROUND(E49*N49,2)</f>
        <v>0</v>
      </c>
      <c r="P49" s="236">
        <v>0</v>
      </c>
      <c r="Q49" s="236">
        <f>ROUND(E49*P49,2)</f>
        <v>0</v>
      </c>
      <c r="R49" s="238" t="s">
        <v>147</v>
      </c>
      <c r="S49" s="238" t="s">
        <v>148</v>
      </c>
      <c r="T49" s="239" t="s">
        <v>148</v>
      </c>
      <c r="U49" s="222">
        <v>0.06</v>
      </c>
      <c r="V49" s="222">
        <f>ROUND(E49*U49,2)</f>
        <v>2.2799999999999998</v>
      </c>
      <c r="W49" s="222"/>
      <c r="X49" s="222" t="s">
        <v>149</v>
      </c>
      <c r="Y49" s="222" t="s">
        <v>150</v>
      </c>
      <c r="Z49" s="212"/>
      <c r="AA49" s="212"/>
      <c r="AB49" s="212"/>
      <c r="AC49" s="212"/>
      <c r="AD49" s="212"/>
      <c r="AE49" s="212"/>
      <c r="AF49" s="212"/>
      <c r="AG49" s="212" t="s">
        <v>151</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45" t="s">
        <v>160</v>
      </c>
      <c r="D50" s="241"/>
      <c r="E50" s="241"/>
      <c r="F50" s="241"/>
      <c r="G50" s="241"/>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153</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6" t="s">
        <v>154</v>
      </c>
      <c r="D51" s="223"/>
      <c r="E51" s="224"/>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155</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6" t="s">
        <v>193</v>
      </c>
      <c r="D52" s="223"/>
      <c r="E52" s="224">
        <v>6</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155</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6" t="s">
        <v>177</v>
      </c>
      <c r="D53" s="223"/>
      <c r="E53" s="224">
        <v>14</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155</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46" t="s">
        <v>194</v>
      </c>
      <c r="D54" s="223"/>
      <c r="E54" s="224">
        <v>18</v>
      </c>
      <c r="F54" s="222"/>
      <c r="G54" s="222"/>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155</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33.75" outlineLevel="1" x14ac:dyDescent="0.2">
      <c r="A55" s="233">
        <v>4</v>
      </c>
      <c r="B55" s="234" t="s">
        <v>195</v>
      </c>
      <c r="C55" s="244" t="s">
        <v>196</v>
      </c>
      <c r="D55" s="235" t="s">
        <v>159</v>
      </c>
      <c r="E55" s="236">
        <v>1550</v>
      </c>
      <c r="F55" s="237"/>
      <c r="G55" s="238">
        <f>ROUND(E55*F55,2)</f>
        <v>0</v>
      </c>
      <c r="H55" s="237"/>
      <c r="I55" s="238">
        <f>ROUND(E55*H55,2)</f>
        <v>0</v>
      </c>
      <c r="J55" s="237"/>
      <c r="K55" s="238">
        <f>ROUND(E55*J55,2)</f>
        <v>0</v>
      </c>
      <c r="L55" s="238">
        <v>21</v>
      </c>
      <c r="M55" s="238">
        <f>G55*(1+L55/100)</f>
        <v>0</v>
      </c>
      <c r="N55" s="236">
        <v>0</v>
      </c>
      <c r="O55" s="236">
        <f>ROUND(E55*N55,2)</f>
        <v>0</v>
      </c>
      <c r="P55" s="236">
        <v>0</v>
      </c>
      <c r="Q55" s="236">
        <f>ROUND(E55*P55,2)</f>
        <v>0</v>
      </c>
      <c r="R55" s="238"/>
      <c r="S55" s="238" t="s">
        <v>197</v>
      </c>
      <c r="T55" s="239" t="s">
        <v>198</v>
      </c>
      <c r="U55" s="222">
        <v>0</v>
      </c>
      <c r="V55" s="222">
        <f>ROUND(E55*U55,2)</f>
        <v>0</v>
      </c>
      <c r="W55" s="222"/>
      <c r="X55" s="222" t="s">
        <v>149</v>
      </c>
      <c r="Y55" s="222" t="s">
        <v>150</v>
      </c>
      <c r="Z55" s="212"/>
      <c r="AA55" s="212"/>
      <c r="AB55" s="212"/>
      <c r="AC55" s="212"/>
      <c r="AD55" s="212"/>
      <c r="AE55" s="212"/>
      <c r="AF55" s="212"/>
      <c r="AG55" s="212" t="s">
        <v>151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6" t="s">
        <v>199</v>
      </c>
      <c r="D56" s="223"/>
      <c r="E56" s="224">
        <v>1512</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155</v>
      </c>
      <c r="AH56" s="212">
        <v>5</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6" t="s">
        <v>200</v>
      </c>
      <c r="D57" s="223"/>
      <c r="E57" s="224">
        <v>38</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155</v>
      </c>
      <c r="AH57" s="212">
        <v>5</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3">
        <v>5</v>
      </c>
      <c r="B58" s="234" t="s">
        <v>201</v>
      </c>
      <c r="C58" s="244" t="s">
        <v>202</v>
      </c>
      <c r="D58" s="235" t="s">
        <v>146</v>
      </c>
      <c r="E58" s="236">
        <v>1.2</v>
      </c>
      <c r="F58" s="237"/>
      <c r="G58" s="238">
        <f>ROUND(E58*F58,2)</f>
        <v>0</v>
      </c>
      <c r="H58" s="237"/>
      <c r="I58" s="238">
        <f>ROUND(E58*H58,2)</f>
        <v>0</v>
      </c>
      <c r="J58" s="237"/>
      <c r="K58" s="238">
        <f>ROUND(E58*J58,2)</f>
        <v>0</v>
      </c>
      <c r="L58" s="238">
        <v>21</v>
      </c>
      <c r="M58" s="238">
        <f>G58*(1+L58/100)</f>
        <v>0</v>
      </c>
      <c r="N58" s="236">
        <v>2.1900000000000001E-3</v>
      </c>
      <c r="O58" s="236">
        <f>ROUND(E58*N58,2)</f>
        <v>0</v>
      </c>
      <c r="P58" s="236">
        <v>4.1000000000000002E-2</v>
      </c>
      <c r="Q58" s="236">
        <f>ROUND(E58*P58,2)</f>
        <v>0.05</v>
      </c>
      <c r="R58" s="238" t="s">
        <v>147</v>
      </c>
      <c r="S58" s="238" t="s">
        <v>148</v>
      </c>
      <c r="T58" s="239" t="s">
        <v>148</v>
      </c>
      <c r="U58" s="222">
        <v>0.52</v>
      </c>
      <c r="V58" s="222">
        <f>ROUND(E58*U58,2)</f>
        <v>0.62</v>
      </c>
      <c r="W58" s="222"/>
      <c r="X58" s="222" t="s">
        <v>149</v>
      </c>
      <c r="Y58" s="222" t="s">
        <v>150</v>
      </c>
      <c r="Z58" s="212"/>
      <c r="AA58" s="212"/>
      <c r="AB58" s="212"/>
      <c r="AC58" s="212"/>
      <c r="AD58" s="212"/>
      <c r="AE58" s="212"/>
      <c r="AF58" s="212"/>
      <c r="AG58" s="212" t="s">
        <v>151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5" t="s">
        <v>203</v>
      </c>
      <c r="D59" s="241"/>
      <c r="E59" s="241"/>
      <c r="F59" s="241"/>
      <c r="G59" s="241"/>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153</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2" x14ac:dyDescent="0.2">
      <c r="A60" s="219"/>
      <c r="B60" s="220"/>
      <c r="C60" s="246" t="s">
        <v>154</v>
      </c>
      <c r="D60" s="223"/>
      <c r="E60" s="224"/>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155</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46" t="s">
        <v>204</v>
      </c>
      <c r="D61" s="223"/>
      <c r="E61" s="224">
        <v>1.2</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155</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33">
        <v>6</v>
      </c>
      <c r="B62" s="234" t="s">
        <v>205</v>
      </c>
      <c r="C62" s="244" t="s">
        <v>206</v>
      </c>
      <c r="D62" s="235" t="s">
        <v>146</v>
      </c>
      <c r="E62" s="236">
        <v>5.4</v>
      </c>
      <c r="F62" s="237"/>
      <c r="G62" s="238">
        <f>ROUND(E62*F62,2)</f>
        <v>0</v>
      </c>
      <c r="H62" s="237"/>
      <c r="I62" s="238">
        <f>ROUND(E62*H62,2)</f>
        <v>0</v>
      </c>
      <c r="J62" s="237"/>
      <c r="K62" s="238">
        <f>ROUND(E62*J62,2)</f>
        <v>0</v>
      </c>
      <c r="L62" s="238">
        <v>21</v>
      </c>
      <c r="M62" s="238">
        <f>G62*(1+L62/100)</f>
        <v>0</v>
      </c>
      <c r="N62" s="236">
        <v>1E-3</v>
      </c>
      <c r="O62" s="236">
        <f>ROUND(E62*N62,2)</f>
        <v>0.01</v>
      </c>
      <c r="P62" s="236">
        <v>3.1E-2</v>
      </c>
      <c r="Q62" s="236">
        <f>ROUND(E62*P62,2)</f>
        <v>0.17</v>
      </c>
      <c r="R62" s="238" t="s">
        <v>147</v>
      </c>
      <c r="S62" s="238" t="s">
        <v>148</v>
      </c>
      <c r="T62" s="239" t="s">
        <v>148</v>
      </c>
      <c r="U62" s="222">
        <v>0.33</v>
      </c>
      <c r="V62" s="222">
        <f>ROUND(E62*U62,2)</f>
        <v>1.78</v>
      </c>
      <c r="W62" s="222"/>
      <c r="X62" s="222" t="s">
        <v>149</v>
      </c>
      <c r="Y62" s="222" t="s">
        <v>150</v>
      </c>
      <c r="Z62" s="212"/>
      <c r="AA62" s="212"/>
      <c r="AB62" s="212"/>
      <c r="AC62" s="212"/>
      <c r="AD62" s="212"/>
      <c r="AE62" s="212"/>
      <c r="AF62" s="212"/>
      <c r="AG62" s="212" t="s">
        <v>151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5" t="s">
        <v>203</v>
      </c>
      <c r="D63" s="241"/>
      <c r="E63" s="241"/>
      <c r="F63" s="241"/>
      <c r="G63" s="241"/>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153</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2" x14ac:dyDescent="0.2">
      <c r="A64" s="219"/>
      <c r="B64" s="220"/>
      <c r="C64" s="246" t="s">
        <v>154</v>
      </c>
      <c r="D64" s="223"/>
      <c r="E64" s="224"/>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155</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46" t="s">
        <v>207</v>
      </c>
      <c r="D65" s="223"/>
      <c r="E65" s="224">
        <v>5.4</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155</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33">
        <v>7</v>
      </c>
      <c r="B66" s="234" t="s">
        <v>208</v>
      </c>
      <c r="C66" s="244" t="s">
        <v>209</v>
      </c>
      <c r="D66" s="235" t="s">
        <v>146</v>
      </c>
      <c r="E66" s="236">
        <v>165.6</v>
      </c>
      <c r="F66" s="237"/>
      <c r="G66" s="238">
        <f>ROUND(E66*F66,2)</f>
        <v>0</v>
      </c>
      <c r="H66" s="237"/>
      <c r="I66" s="238">
        <f>ROUND(E66*H66,2)</f>
        <v>0</v>
      </c>
      <c r="J66" s="237"/>
      <c r="K66" s="238">
        <f>ROUND(E66*J66,2)</f>
        <v>0</v>
      </c>
      <c r="L66" s="238">
        <v>21</v>
      </c>
      <c r="M66" s="238">
        <f>G66*(1+L66/100)</f>
        <v>0</v>
      </c>
      <c r="N66" s="236">
        <v>9.2000000000000003E-4</v>
      </c>
      <c r="O66" s="236">
        <f>ROUND(E66*N66,2)</f>
        <v>0.15</v>
      </c>
      <c r="P66" s="236">
        <v>2.7E-2</v>
      </c>
      <c r="Q66" s="236">
        <f>ROUND(E66*P66,2)</f>
        <v>4.47</v>
      </c>
      <c r="R66" s="238" t="s">
        <v>147</v>
      </c>
      <c r="S66" s="238" t="s">
        <v>148</v>
      </c>
      <c r="T66" s="239" t="s">
        <v>148</v>
      </c>
      <c r="U66" s="222">
        <v>0.26</v>
      </c>
      <c r="V66" s="222">
        <f>ROUND(E66*U66,2)</f>
        <v>43.06</v>
      </c>
      <c r="W66" s="222"/>
      <c r="X66" s="222" t="s">
        <v>149</v>
      </c>
      <c r="Y66" s="222" t="s">
        <v>150</v>
      </c>
      <c r="Z66" s="212"/>
      <c r="AA66" s="212"/>
      <c r="AB66" s="212"/>
      <c r="AC66" s="212"/>
      <c r="AD66" s="212"/>
      <c r="AE66" s="212"/>
      <c r="AF66" s="212"/>
      <c r="AG66" s="212" t="s">
        <v>151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45" t="s">
        <v>203</v>
      </c>
      <c r="D67" s="241"/>
      <c r="E67" s="241"/>
      <c r="F67" s="241"/>
      <c r="G67" s="241"/>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153</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6" t="s">
        <v>154</v>
      </c>
      <c r="D68" s="223"/>
      <c r="E68" s="224"/>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155</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46" t="s">
        <v>210</v>
      </c>
      <c r="D69" s="223"/>
      <c r="E69" s="224">
        <v>18.899999999999999</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155</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6" t="s">
        <v>211</v>
      </c>
      <c r="D70" s="223"/>
      <c r="E70" s="224">
        <v>8.1</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155</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3" x14ac:dyDescent="0.2">
      <c r="A71" s="219"/>
      <c r="B71" s="220"/>
      <c r="C71" s="246" t="s">
        <v>212</v>
      </c>
      <c r="D71" s="223"/>
      <c r="E71" s="224">
        <v>44.1</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155</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6" t="s">
        <v>213</v>
      </c>
      <c r="D72" s="223"/>
      <c r="E72" s="224">
        <v>16.2</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155</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46" t="s">
        <v>214</v>
      </c>
      <c r="D73" s="223"/>
      <c r="E73" s="224">
        <v>56.7</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155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6" t="s">
        <v>215</v>
      </c>
      <c r="D74" s="223"/>
      <c r="E74" s="224">
        <v>21.6</v>
      </c>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155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33">
        <v>8</v>
      </c>
      <c r="B75" s="234" t="s">
        <v>216</v>
      </c>
      <c r="C75" s="244" t="s">
        <v>217</v>
      </c>
      <c r="D75" s="235" t="s">
        <v>146</v>
      </c>
      <c r="E75" s="236">
        <v>8.9600000000000009</v>
      </c>
      <c r="F75" s="237"/>
      <c r="G75" s="238">
        <f>ROUND(E75*F75,2)</f>
        <v>0</v>
      </c>
      <c r="H75" s="237"/>
      <c r="I75" s="238">
        <f>ROUND(E75*H75,2)</f>
        <v>0</v>
      </c>
      <c r="J75" s="237"/>
      <c r="K75" s="238">
        <f>ROUND(E75*J75,2)</f>
        <v>0</v>
      </c>
      <c r="L75" s="238">
        <v>21</v>
      </c>
      <c r="M75" s="238">
        <f>G75*(1+L75/100)</f>
        <v>0</v>
      </c>
      <c r="N75" s="236">
        <v>8.1999999999999998E-4</v>
      </c>
      <c r="O75" s="236">
        <f>ROUND(E75*N75,2)</f>
        <v>0.01</v>
      </c>
      <c r="P75" s="236">
        <v>2.3E-2</v>
      </c>
      <c r="Q75" s="236">
        <f>ROUND(E75*P75,2)</f>
        <v>0.21</v>
      </c>
      <c r="R75" s="238" t="s">
        <v>147</v>
      </c>
      <c r="S75" s="238" t="s">
        <v>148</v>
      </c>
      <c r="T75" s="239" t="s">
        <v>148</v>
      </c>
      <c r="U75" s="222">
        <v>0.22</v>
      </c>
      <c r="V75" s="222">
        <f>ROUND(E75*U75,2)</f>
        <v>1.97</v>
      </c>
      <c r="W75" s="222"/>
      <c r="X75" s="222" t="s">
        <v>149</v>
      </c>
      <c r="Y75" s="222" t="s">
        <v>150</v>
      </c>
      <c r="Z75" s="212"/>
      <c r="AA75" s="212"/>
      <c r="AB75" s="212"/>
      <c r="AC75" s="212"/>
      <c r="AD75" s="212"/>
      <c r="AE75" s="212"/>
      <c r="AF75" s="212"/>
      <c r="AG75" s="212" t="s">
        <v>151</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45" t="s">
        <v>203</v>
      </c>
      <c r="D76" s="241"/>
      <c r="E76" s="241"/>
      <c r="F76" s="241"/>
      <c r="G76" s="241"/>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153</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46" t="s">
        <v>154</v>
      </c>
      <c r="D77" s="223"/>
      <c r="E77" s="224"/>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155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6" t="s">
        <v>218</v>
      </c>
      <c r="D78" s="223"/>
      <c r="E78" s="224">
        <v>8.9600000000000009</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155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3">
        <v>9</v>
      </c>
      <c r="B79" s="234" t="s">
        <v>219</v>
      </c>
      <c r="C79" s="244" t="s">
        <v>220</v>
      </c>
      <c r="D79" s="235" t="s">
        <v>146</v>
      </c>
      <c r="E79" s="236">
        <v>1.8</v>
      </c>
      <c r="F79" s="237"/>
      <c r="G79" s="238">
        <f>ROUND(E79*F79,2)</f>
        <v>0</v>
      </c>
      <c r="H79" s="237"/>
      <c r="I79" s="238">
        <f>ROUND(E79*H79,2)</f>
        <v>0</v>
      </c>
      <c r="J79" s="237"/>
      <c r="K79" s="238">
        <f>ROUND(E79*J79,2)</f>
        <v>0</v>
      </c>
      <c r="L79" s="238">
        <v>21</v>
      </c>
      <c r="M79" s="238">
        <f>G79*(1+L79/100)</f>
        <v>0</v>
      </c>
      <c r="N79" s="236">
        <v>2.1900000000000001E-3</v>
      </c>
      <c r="O79" s="236">
        <f>ROUND(E79*N79,2)</f>
        <v>0</v>
      </c>
      <c r="P79" s="236">
        <v>7.4999999999999997E-2</v>
      </c>
      <c r="Q79" s="236">
        <f>ROUND(E79*P79,2)</f>
        <v>0.14000000000000001</v>
      </c>
      <c r="R79" s="238" t="s">
        <v>147</v>
      </c>
      <c r="S79" s="238" t="s">
        <v>148</v>
      </c>
      <c r="T79" s="239" t="s">
        <v>148</v>
      </c>
      <c r="U79" s="222">
        <v>0.96</v>
      </c>
      <c r="V79" s="222">
        <f>ROUND(E79*U79,2)</f>
        <v>1.73</v>
      </c>
      <c r="W79" s="222"/>
      <c r="X79" s="222" t="s">
        <v>149</v>
      </c>
      <c r="Y79" s="222" t="s">
        <v>150</v>
      </c>
      <c r="Z79" s="212"/>
      <c r="AA79" s="212"/>
      <c r="AB79" s="212"/>
      <c r="AC79" s="212"/>
      <c r="AD79" s="212"/>
      <c r="AE79" s="212"/>
      <c r="AF79" s="212"/>
      <c r="AG79" s="212" t="s">
        <v>151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5" t="s">
        <v>203</v>
      </c>
      <c r="D80" s="241"/>
      <c r="E80" s="241"/>
      <c r="F80" s="241"/>
      <c r="G80" s="241"/>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153</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6" t="s">
        <v>154</v>
      </c>
      <c r="D81" s="223"/>
      <c r="E81" s="224"/>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155</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46" t="s">
        <v>221</v>
      </c>
      <c r="D82" s="223"/>
      <c r="E82" s="224">
        <v>1.8</v>
      </c>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155</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33">
        <v>10</v>
      </c>
      <c r="B83" s="234" t="s">
        <v>222</v>
      </c>
      <c r="C83" s="244" t="s">
        <v>223</v>
      </c>
      <c r="D83" s="235" t="s">
        <v>146</v>
      </c>
      <c r="E83" s="236">
        <v>22.87</v>
      </c>
      <c r="F83" s="237"/>
      <c r="G83" s="238">
        <f>ROUND(E83*F83,2)</f>
        <v>0</v>
      </c>
      <c r="H83" s="237"/>
      <c r="I83" s="238">
        <f>ROUND(E83*H83,2)</f>
        <v>0</v>
      </c>
      <c r="J83" s="237"/>
      <c r="K83" s="238">
        <f>ROUND(E83*J83,2)</f>
        <v>0</v>
      </c>
      <c r="L83" s="238">
        <v>21</v>
      </c>
      <c r="M83" s="238">
        <f>G83*(1+L83/100)</f>
        <v>0</v>
      </c>
      <c r="N83" s="236">
        <v>1E-3</v>
      </c>
      <c r="O83" s="236">
        <f>ROUND(E83*N83,2)</f>
        <v>0.02</v>
      </c>
      <c r="P83" s="236">
        <v>6.2E-2</v>
      </c>
      <c r="Q83" s="236">
        <f>ROUND(E83*P83,2)</f>
        <v>1.42</v>
      </c>
      <c r="R83" s="238" t="s">
        <v>147</v>
      </c>
      <c r="S83" s="238" t="s">
        <v>148</v>
      </c>
      <c r="T83" s="239" t="s">
        <v>148</v>
      </c>
      <c r="U83" s="222">
        <v>0.61</v>
      </c>
      <c r="V83" s="222">
        <f>ROUND(E83*U83,2)</f>
        <v>13.95</v>
      </c>
      <c r="W83" s="222"/>
      <c r="X83" s="222" t="s">
        <v>149</v>
      </c>
      <c r="Y83" s="222" t="s">
        <v>150</v>
      </c>
      <c r="Z83" s="212"/>
      <c r="AA83" s="212"/>
      <c r="AB83" s="212"/>
      <c r="AC83" s="212"/>
      <c r="AD83" s="212"/>
      <c r="AE83" s="212"/>
      <c r="AF83" s="212"/>
      <c r="AG83" s="212" t="s">
        <v>151</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45" t="s">
        <v>203</v>
      </c>
      <c r="D84" s="241"/>
      <c r="E84" s="241"/>
      <c r="F84" s="241"/>
      <c r="G84" s="241"/>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153</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2" x14ac:dyDescent="0.2">
      <c r="A85" s="219"/>
      <c r="B85" s="220"/>
      <c r="C85" s="246" t="s">
        <v>154</v>
      </c>
      <c r="D85" s="223"/>
      <c r="E85" s="224"/>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155</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46" t="s">
        <v>224</v>
      </c>
      <c r="D86" s="223"/>
      <c r="E86" s="224">
        <v>3.96</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155</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46" t="s">
        <v>225</v>
      </c>
      <c r="D87" s="223"/>
      <c r="E87" s="224">
        <v>1.65</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155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6" t="s">
        <v>226</v>
      </c>
      <c r="D88" s="223"/>
      <c r="E88" s="224">
        <v>10.56</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155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46" t="s">
        <v>227</v>
      </c>
      <c r="D89" s="223"/>
      <c r="E89" s="224">
        <v>1.32</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155</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6" t="s">
        <v>228</v>
      </c>
      <c r="D90" s="223"/>
      <c r="E90" s="224">
        <v>3.84</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155</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6" t="s">
        <v>229</v>
      </c>
      <c r="D91" s="223"/>
      <c r="E91" s="224">
        <v>1.54</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155</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
      <c r="A92" s="233">
        <v>11</v>
      </c>
      <c r="B92" s="234" t="s">
        <v>230</v>
      </c>
      <c r="C92" s="244" t="s">
        <v>231</v>
      </c>
      <c r="D92" s="235" t="s">
        <v>146</v>
      </c>
      <c r="E92" s="236">
        <v>291.5</v>
      </c>
      <c r="F92" s="237"/>
      <c r="G92" s="238">
        <f>ROUND(E92*F92,2)</f>
        <v>0</v>
      </c>
      <c r="H92" s="237"/>
      <c r="I92" s="238">
        <f>ROUND(E92*H92,2)</f>
        <v>0</v>
      </c>
      <c r="J92" s="237"/>
      <c r="K92" s="238">
        <f>ROUND(E92*J92,2)</f>
        <v>0</v>
      </c>
      <c r="L92" s="238">
        <v>21</v>
      </c>
      <c r="M92" s="238">
        <f>G92*(1+L92/100)</f>
        <v>0</v>
      </c>
      <c r="N92" s="236">
        <v>9.2000000000000003E-4</v>
      </c>
      <c r="O92" s="236">
        <f>ROUND(E92*N92,2)</f>
        <v>0.27</v>
      </c>
      <c r="P92" s="236">
        <v>5.3999999999999999E-2</v>
      </c>
      <c r="Q92" s="236">
        <f>ROUND(E92*P92,2)</f>
        <v>15.74</v>
      </c>
      <c r="R92" s="238" t="s">
        <v>147</v>
      </c>
      <c r="S92" s="238" t="s">
        <v>148</v>
      </c>
      <c r="T92" s="239" t="s">
        <v>148</v>
      </c>
      <c r="U92" s="222">
        <v>0.47</v>
      </c>
      <c r="V92" s="222">
        <f>ROUND(E92*U92,2)</f>
        <v>137.01</v>
      </c>
      <c r="W92" s="222"/>
      <c r="X92" s="222" t="s">
        <v>149</v>
      </c>
      <c r="Y92" s="222" t="s">
        <v>150</v>
      </c>
      <c r="Z92" s="212"/>
      <c r="AA92" s="212"/>
      <c r="AB92" s="212"/>
      <c r="AC92" s="212"/>
      <c r="AD92" s="212"/>
      <c r="AE92" s="212"/>
      <c r="AF92" s="212"/>
      <c r="AG92" s="212" t="s">
        <v>151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45" t="s">
        <v>203</v>
      </c>
      <c r="D93" s="241"/>
      <c r="E93" s="241"/>
      <c r="F93" s="241"/>
      <c r="G93" s="241"/>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153</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6" t="s">
        <v>154</v>
      </c>
      <c r="D94" s="223"/>
      <c r="E94" s="224"/>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155</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46" t="s">
        <v>232</v>
      </c>
      <c r="D95" s="223"/>
      <c r="E95" s="224">
        <v>5.0599999999999996</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155</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46" t="s">
        <v>233</v>
      </c>
      <c r="D96" s="223"/>
      <c r="E96" s="224">
        <v>43.68</v>
      </c>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155</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46" t="s">
        <v>234</v>
      </c>
      <c r="D97" s="223"/>
      <c r="E97" s="224">
        <v>17.71</v>
      </c>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155</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46" t="s">
        <v>235</v>
      </c>
      <c r="D98" s="223"/>
      <c r="E98" s="224">
        <v>11.04</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155</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3" x14ac:dyDescent="0.2">
      <c r="A99" s="219"/>
      <c r="B99" s="220"/>
      <c r="C99" s="246" t="s">
        <v>236</v>
      </c>
      <c r="D99" s="223"/>
      <c r="E99" s="224">
        <v>29.12</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155</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46" t="s">
        <v>237</v>
      </c>
      <c r="D100" s="223"/>
      <c r="E100" s="224">
        <v>20.239999999999998</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155</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46" t="s">
        <v>238</v>
      </c>
      <c r="D101" s="223"/>
      <c r="E101" s="224">
        <v>21.12</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155</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46" t="s">
        <v>239</v>
      </c>
      <c r="D102" s="223"/>
      <c r="E102" s="224">
        <v>3.64</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155</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46" t="s">
        <v>240</v>
      </c>
      <c r="D103" s="223"/>
      <c r="E103" s="224">
        <v>73.709999999999994</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155</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6" t="s">
        <v>241</v>
      </c>
      <c r="D104" s="223"/>
      <c r="E104" s="224">
        <v>17.940000000000001</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155</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46" t="s">
        <v>242</v>
      </c>
      <c r="D105" s="223"/>
      <c r="E105" s="224">
        <v>20.16</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155</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46" t="s">
        <v>243</v>
      </c>
      <c r="D106" s="223"/>
      <c r="E106" s="224">
        <v>28.08</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155</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
      <c r="A107" s="233">
        <v>12</v>
      </c>
      <c r="B107" s="234" t="s">
        <v>244</v>
      </c>
      <c r="C107" s="244" t="s">
        <v>245</v>
      </c>
      <c r="D107" s="235" t="s">
        <v>146</v>
      </c>
      <c r="E107" s="236">
        <v>354.72</v>
      </c>
      <c r="F107" s="237"/>
      <c r="G107" s="238">
        <f>ROUND(E107*F107,2)</f>
        <v>0</v>
      </c>
      <c r="H107" s="237"/>
      <c r="I107" s="238">
        <f>ROUND(E107*H107,2)</f>
        <v>0</v>
      </c>
      <c r="J107" s="237"/>
      <c r="K107" s="238">
        <f>ROUND(E107*J107,2)</f>
        <v>0</v>
      </c>
      <c r="L107" s="238">
        <v>21</v>
      </c>
      <c r="M107" s="238">
        <f>G107*(1+L107/100)</f>
        <v>0</v>
      </c>
      <c r="N107" s="236">
        <v>8.1999999999999998E-4</v>
      </c>
      <c r="O107" s="236">
        <f>ROUND(E107*N107,2)</f>
        <v>0.28999999999999998</v>
      </c>
      <c r="P107" s="236">
        <v>4.7E-2</v>
      </c>
      <c r="Q107" s="236">
        <f>ROUND(E107*P107,2)</f>
        <v>16.670000000000002</v>
      </c>
      <c r="R107" s="238" t="s">
        <v>147</v>
      </c>
      <c r="S107" s="238" t="s">
        <v>148</v>
      </c>
      <c r="T107" s="239" t="s">
        <v>148</v>
      </c>
      <c r="U107" s="222">
        <v>0.4</v>
      </c>
      <c r="V107" s="222">
        <f>ROUND(E107*U107,2)</f>
        <v>141.88999999999999</v>
      </c>
      <c r="W107" s="222"/>
      <c r="X107" s="222" t="s">
        <v>149</v>
      </c>
      <c r="Y107" s="222" t="s">
        <v>150</v>
      </c>
      <c r="Z107" s="212"/>
      <c r="AA107" s="212"/>
      <c r="AB107" s="212"/>
      <c r="AC107" s="212"/>
      <c r="AD107" s="212"/>
      <c r="AE107" s="212"/>
      <c r="AF107" s="212"/>
      <c r="AG107" s="212" t="s">
        <v>151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45" t="s">
        <v>203</v>
      </c>
      <c r="D108" s="241"/>
      <c r="E108" s="241"/>
      <c r="F108" s="241"/>
      <c r="G108" s="241"/>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153</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46" t="s">
        <v>154</v>
      </c>
      <c r="D109" s="223"/>
      <c r="E109" s="224"/>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155</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6" t="s">
        <v>246</v>
      </c>
      <c r="D110" s="223"/>
      <c r="E110" s="224">
        <v>176.4</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155</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6" t="s">
        <v>247</v>
      </c>
      <c r="D111" s="223"/>
      <c r="E111" s="224">
        <v>71.400000000000006</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155</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46" t="s">
        <v>248</v>
      </c>
      <c r="D112" s="223"/>
      <c r="E112" s="224">
        <v>55.08</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155</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46" t="s">
        <v>249</v>
      </c>
      <c r="D113" s="223"/>
      <c r="E113" s="224">
        <v>28.8</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155</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46" t="s">
        <v>250</v>
      </c>
      <c r="D114" s="223"/>
      <c r="E114" s="224">
        <v>23.04</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155</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33.75" outlineLevel="1" x14ac:dyDescent="0.2">
      <c r="A115" s="233">
        <v>13</v>
      </c>
      <c r="B115" s="234" t="s">
        <v>251</v>
      </c>
      <c r="C115" s="244" t="s">
        <v>252</v>
      </c>
      <c r="D115" s="235" t="s">
        <v>159</v>
      </c>
      <c r="E115" s="236">
        <v>2</v>
      </c>
      <c r="F115" s="237"/>
      <c r="G115" s="238">
        <f>ROUND(E115*F115,2)</f>
        <v>0</v>
      </c>
      <c r="H115" s="237"/>
      <c r="I115" s="238">
        <f>ROUND(E115*H115,2)</f>
        <v>0</v>
      </c>
      <c r="J115" s="237"/>
      <c r="K115" s="238">
        <f>ROUND(E115*J115,2)</f>
        <v>0</v>
      </c>
      <c r="L115" s="238">
        <v>21</v>
      </c>
      <c r="M115" s="238">
        <f>G115*(1+L115/100)</f>
        <v>0</v>
      </c>
      <c r="N115" s="236">
        <v>0</v>
      </c>
      <c r="O115" s="236">
        <f>ROUND(E115*N115,2)</f>
        <v>0</v>
      </c>
      <c r="P115" s="236">
        <v>0</v>
      </c>
      <c r="Q115" s="236">
        <f>ROUND(E115*P115,2)</f>
        <v>0</v>
      </c>
      <c r="R115" s="238"/>
      <c r="S115" s="238" t="s">
        <v>197</v>
      </c>
      <c r="T115" s="239" t="s">
        <v>198</v>
      </c>
      <c r="U115" s="222">
        <v>0</v>
      </c>
      <c r="V115" s="222">
        <f>ROUND(E115*U115,2)</f>
        <v>0</v>
      </c>
      <c r="W115" s="222"/>
      <c r="X115" s="222" t="s">
        <v>149</v>
      </c>
      <c r="Y115" s="222" t="s">
        <v>150</v>
      </c>
      <c r="Z115" s="212"/>
      <c r="AA115" s="212"/>
      <c r="AB115" s="212"/>
      <c r="AC115" s="212"/>
      <c r="AD115" s="212"/>
      <c r="AE115" s="212"/>
      <c r="AF115" s="212"/>
      <c r="AG115" s="212" t="s">
        <v>151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46" t="s">
        <v>154</v>
      </c>
      <c r="D116" s="223"/>
      <c r="E116" s="224"/>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155</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46" t="s">
        <v>253</v>
      </c>
      <c r="D117" s="223"/>
      <c r="E117" s="224">
        <v>2</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155</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
      <c r="A118" s="233">
        <v>14</v>
      </c>
      <c r="B118" s="234" t="s">
        <v>254</v>
      </c>
      <c r="C118" s="244" t="s">
        <v>255</v>
      </c>
      <c r="D118" s="235" t="s">
        <v>159</v>
      </c>
      <c r="E118" s="236">
        <v>6</v>
      </c>
      <c r="F118" s="237"/>
      <c r="G118" s="238">
        <f>ROUND(E118*F118,2)</f>
        <v>0</v>
      </c>
      <c r="H118" s="237"/>
      <c r="I118" s="238">
        <f>ROUND(E118*H118,2)</f>
        <v>0</v>
      </c>
      <c r="J118" s="237"/>
      <c r="K118" s="238">
        <f>ROUND(E118*J118,2)</f>
        <v>0</v>
      </c>
      <c r="L118" s="238">
        <v>21</v>
      </c>
      <c r="M118" s="238">
        <f>G118*(1+L118/100)</f>
        <v>0</v>
      </c>
      <c r="N118" s="236">
        <v>0</v>
      </c>
      <c r="O118" s="236">
        <f>ROUND(E118*N118,2)</f>
        <v>0</v>
      </c>
      <c r="P118" s="236">
        <v>0</v>
      </c>
      <c r="Q118" s="236">
        <f>ROUND(E118*P118,2)</f>
        <v>0</v>
      </c>
      <c r="R118" s="238" t="s">
        <v>147</v>
      </c>
      <c r="S118" s="238" t="s">
        <v>148</v>
      </c>
      <c r="T118" s="239" t="s">
        <v>148</v>
      </c>
      <c r="U118" s="222">
        <v>0.06</v>
      </c>
      <c r="V118" s="222">
        <f>ROUND(E118*U118,2)</f>
        <v>0.36</v>
      </c>
      <c r="W118" s="222"/>
      <c r="X118" s="222" t="s">
        <v>149</v>
      </c>
      <c r="Y118" s="222" t="s">
        <v>150</v>
      </c>
      <c r="Z118" s="212"/>
      <c r="AA118" s="212"/>
      <c r="AB118" s="212"/>
      <c r="AC118" s="212"/>
      <c r="AD118" s="212"/>
      <c r="AE118" s="212"/>
      <c r="AF118" s="212"/>
      <c r="AG118" s="212" t="s">
        <v>151</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2" x14ac:dyDescent="0.2">
      <c r="A119" s="219"/>
      <c r="B119" s="220"/>
      <c r="C119" s="245" t="s">
        <v>256</v>
      </c>
      <c r="D119" s="241"/>
      <c r="E119" s="241"/>
      <c r="F119" s="241"/>
      <c r="G119" s="241"/>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153</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6" t="s">
        <v>154</v>
      </c>
      <c r="D120" s="223"/>
      <c r="E120" s="224"/>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155</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46" t="s">
        <v>257</v>
      </c>
      <c r="D121" s="223"/>
      <c r="E121" s="224">
        <v>6</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155</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33.75" outlineLevel="1" x14ac:dyDescent="0.2">
      <c r="A122" s="233">
        <v>15</v>
      </c>
      <c r="B122" s="234" t="s">
        <v>258</v>
      </c>
      <c r="C122" s="244" t="s">
        <v>259</v>
      </c>
      <c r="D122" s="235" t="s">
        <v>146</v>
      </c>
      <c r="E122" s="236">
        <v>6.9</v>
      </c>
      <c r="F122" s="237"/>
      <c r="G122" s="238">
        <f>ROUND(E122*F122,2)</f>
        <v>0</v>
      </c>
      <c r="H122" s="237"/>
      <c r="I122" s="238">
        <f>ROUND(E122*H122,2)</f>
        <v>0</v>
      </c>
      <c r="J122" s="237"/>
      <c r="K122" s="238">
        <f>ROUND(E122*J122,2)</f>
        <v>0</v>
      </c>
      <c r="L122" s="238">
        <v>21</v>
      </c>
      <c r="M122" s="238">
        <f>G122*(1+L122/100)</f>
        <v>0</v>
      </c>
      <c r="N122" s="236">
        <v>3.0400000000000002E-3</v>
      </c>
      <c r="O122" s="236">
        <f>ROUND(E122*N122,2)</f>
        <v>0.02</v>
      </c>
      <c r="P122" s="236">
        <v>6.5000000000000002E-2</v>
      </c>
      <c r="Q122" s="236">
        <f>ROUND(E122*P122,2)</f>
        <v>0.45</v>
      </c>
      <c r="R122" s="238" t="s">
        <v>147</v>
      </c>
      <c r="S122" s="238" t="s">
        <v>148</v>
      </c>
      <c r="T122" s="239" t="s">
        <v>148</v>
      </c>
      <c r="U122" s="222">
        <v>0.91</v>
      </c>
      <c r="V122" s="222">
        <f>ROUND(E122*U122,2)</f>
        <v>6.28</v>
      </c>
      <c r="W122" s="222"/>
      <c r="X122" s="222" t="s">
        <v>149</v>
      </c>
      <c r="Y122" s="222" t="s">
        <v>150</v>
      </c>
      <c r="Z122" s="212"/>
      <c r="AA122" s="212"/>
      <c r="AB122" s="212"/>
      <c r="AC122" s="212"/>
      <c r="AD122" s="212"/>
      <c r="AE122" s="212"/>
      <c r="AF122" s="212"/>
      <c r="AG122" s="212" t="s">
        <v>151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46" t="s">
        <v>154</v>
      </c>
      <c r="D123" s="223"/>
      <c r="E123" s="224"/>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155</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6" t="s">
        <v>260</v>
      </c>
      <c r="D124" s="223"/>
      <c r="E124" s="224">
        <v>0.9</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155</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46" t="s">
        <v>261</v>
      </c>
      <c r="D125" s="223"/>
      <c r="E125" s="224">
        <v>6</v>
      </c>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155</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
      <c r="A126" s="233">
        <v>16</v>
      </c>
      <c r="B126" s="234" t="s">
        <v>262</v>
      </c>
      <c r="C126" s="244" t="s">
        <v>263</v>
      </c>
      <c r="D126" s="235" t="s">
        <v>159</v>
      </c>
      <c r="E126" s="236">
        <v>2</v>
      </c>
      <c r="F126" s="237"/>
      <c r="G126" s="238">
        <f>ROUND(E126*F126,2)</f>
        <v>0</v>
      </c>
      <c r="H126" s="237"/>
      <c r="I126" s="238">
        <f>ROUND(E126*H126,2)</f>
        <v>0</v>
      </c>
      <c r="J126" s="237"/>
      <c r="K126" s="238">
        <f>ROUND(E126*J126,2)</f>
        <v>0</v>
      </c>
      <c r="L126" s="238">
        <v>21</v>
      </c>
      <c r="M126" s="238">
        <f>G126*(1+L126/100)</f>
        <v>0</v>
      </c>
      <c r="N126" s="236">
        <v>0</v>
      </c>
      <c r="O126" s="236">
        <f>ROUND(E126*N126,2)</f>
        <v>0</v>
      </c>
      <c r="P126" s="236">
        <v>0</v>
      </c>
      <c r="Q126" s="236">
        <f>ROUND(E126*P126,2)</f>
        <v>0</v>
      </c>
      <c r="R126" s="238" t="s">
        <v>147</v>
      </c>
      <c r="S126" s="238" t="s">
        <v>148</v>
      </c>
      <c r="T126" s="239" t="s">
        <v>148</v>
      </c>
      <c r="U126" s="222">
        <v>0.09</v>
      </c>
      <c r="V126" s="222">
        <f>ROUND(E126*U126,2)</f>
        <v>0.18</v>
      </c>
      <c r="W126" s="222"/>
      <c r="X126" s="222" t="s">
        <v>149</v>
      </c>
      <c r="Y126" s="222" t="s">
        <v>150</v>
      </c>
      <c r="Z126" s="212"/>
      <c r="AA126" s="212"/>
      <c r="AB126" s="212"/>
      <c r="AC126" s="212"/>
      <c r="AD126" s="212"/>
      <c r="AE126" s="212"/>
      <c r="AF126" s="212"/>
      <c r="AG126" s="212" t="s">
        <v>151</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45" t="s">
        <v>160</v>
      </c>
      <c r="D127" s="241"/>
      <c r="E127" s="241"/>
      <c r="F127" s="241"/>
      <c r="G127" s="241"/>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153</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2" x14ac:dyDescent="0.2">
      <c r="A128" s="219"/>
      <c r="B128" s="220"/>
      <c r="C128" s="246" t="s">
        <v>154</v>
      </c>
      <c r="D128" s="223"/>
      <c r="E128" s="224"/>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155</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46" t="s">
        <v>253</v>
      </c>
      <c r="D129" s="223"/>
      <c r="E129" s="224">
        <v>2</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155</v>
      </c>
      <c r="AH129" s="212">
        <v>0</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
      <c r="A130" s="233">
        <v>17</v>
      </c>
      <c r="B130" s="234" t="s">
        <v>264</v>
      </c>
      <c r="C130" s="244" t="s">
        <v>265</v>
      </c>
      <c r="D130" s="235" t="s">
        <v>159</v>
      </c>
      <c r="E130" s="236">
        <v>8</v>
      </c>
      <c r="F130" s="237"/>
      <c r="G130" s="238">
        <f>ROUND(E130*F130,2)</f>
        <v>0</v>
      </c>
      <c r="H130" s="237"/>
      <c r="I130" s="238">
        <f>ROUND(E130*H130,2)</f>
        <v>0</v>
      </c>
      <c r="J130" s="237"/>
      <c r="K130" s="238">
        <f>ROUND(E130*J130,2)</f>
        <v>0</v>
      </c>
      <c r="L130" s="238">
        <v>21</v>
      </c>
      <c r="M130" s="238">
        <f>G130*(1+L130/100)</f>
        <v>0</v>
      </c>
      <c r="N130" s="236">
        <v>0</v>
      </c>
      <c r="O130" s="236">
        <f>ROUND(E130*N130,2)</f>
        <v>0</v>
      </c>
      <c r="P130" s="236">
        <v>0</v>
      </c>
      <c r="Q130" s="236">
        <f>ROUND(E130*P130,2)</f>
        <v>0</v>
      </c>
      <c r="R130" s="238" t="s">
        <v>147</v>
      </c>
      <c r="S130" s="238" t="s">
        <v>148</v>
      </c>
      <c r="T130" s="239" t="s">
        <v>148</v>
      </c>
      <c r="U130" s="222">
        <v>0.05</v>
      </c>
      <c r="V130" s="222">
        <f>ROUND(E130*U130,2)</f>
        <v>0.4</v>
      </c>
      <c r="W130" s="222"/>
      <c r="X130" s="222" t="s">
        <v>149</v>
      </c>
      <c r="Y130" s="222" t="s">
        <v>150</v>
      </c>
      <c r="Z130" s="212"/>
      <c r="AA130" s="212"/>
      <c r="AB130" s="212"/>
      <c r="AC130" s="212"/>
      <c r="AD130" s="212"/>
      <c r="AE130" s="212"/>
      <c r="AF130" s="212"/>
      <c r="AG130" s="212" t="s">
        <v>151</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2" x14ac:dyDescent="0.2">
      <c r="A131" s="219"/>
      <c r="B131" s="220"/>
      <c r="C131" s="245" t="s">
        <v>160</v>
      </c>
      <c r="D131" s="241"/>
      <c r="E131" s="241"/>
      <c r="F131" s="241"/>
      <c r="G131" s="241"/>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153</v>
      </c>
      <c r="AH131" s="212"/>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2" x14ac:dyDescent="0.2">
      <c r="A132" s="219"/>
      <c r="B132" s="220"/>
      <c r="C132" s="246" t="s">
        <v>154</v>
      </c>
      <c r="D132" s="223"/>
      <c r="E132" s="224"/>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155</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46" t="s">
        <v>266</v>
      </c>
      <c r="D133" s="223"/>
      <c r="E133" s="224">
        <v>2</v>
      </c>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155</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46" t="s">
        <v>267</v>
      </c>
      <c r="D134" s="223"/>
      <c r="E134" s="224">
        <v>6</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155</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
      <c r="A135" s="233">
        <v>18</v>
      </c>
      <c r="B135" s="234" t="s">
        <v>268</v>
      </c>
      <c r="C135" s="244" t="s">
        <v>269</v>
      </c>
      <c r="D135" s="235" t="s">
        <v>146</v>
      </c>
      <c r="E135" s="236">
        <v>18.829999999999998</v>
      </c>
      <c r="F135" s="237"/>
      <c r="G135" s="238">
        <f>ROUND(E135*F135,2)</f>
        <v>0</v>
      </c>
      <c r="H135" s="237"/>
      <c r="I135" s="238">
        <f>ROUND(E135*H135,2)</f>
        <v>0</v>
      </c>
      <c r="J135" s="237"/>
      <c r="K135" s="238">
        <f>ROUND(E135*J135,2)</f>
        <v>0</v>
      </c>
      <c r="L135" s="238">
        <v>21</v>
      </c>
      <c r="M135" s="238">
        <f>G135*(1+L135/100)</f>
        <v>0</v>
      </c>
      <c r="N135" s="236">
        <v>1E-3</v>
      </c>
      <c r="O135" s="236">
        <f>ROUND(E135*N135,2)</f>
        <v>0.02</v>
      </c>
      <c r="P135" s="236">
        <v>6.7000000000000004E-2</v>
      </c>
      <c r="Q135" s="236">
        <f>ROUND(E135*P135,2)</f>
        <v>1.26</v>
      </c>
      <c r="R135" s="238" t="s">
        <v>147</v>
      </c>
      <c r="S135" s="238" t="s">
        <v>148</v>
      </c>
      <c r="T135" s="239" t="s">
        <v>148</v>
      </c>
      <c r="U135" s="222">
        <v>0.53</v>
      </c>
      <c r="V135" s="222">
        <f>ROUND(E135*U135,2)</f>
        <v>9.98</v>
      </c>
      <c r="W135" s="222"/>
      <c r="X135" s="222" t="s">
        <v>149</v>
      </c>
      <c r="Y135" s="222" t="s">
        <v>150</v>
      </c>
      <c r="Z135" s="212"/>
      <c r="AA135" s="212"/>
      <c r="AB135" s="212"/>
      <c r="AC135" s="212"/>
      <c r="AD135" s="212"/>
      <c r="AE135" s="212"/>
      <c r="AF135" s="212"/>
      <c r="AG135" s="212" t="s">
        <v>151</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45" t="s">
        <v>203</v>
      </c>
      <c r="D136" s="241"/>
      <c r="E136" s="241"/>
      <c r="F136" s="241"/>
      <c r="G136" s="241"/>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153</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6" t="s">
        <v>154</v>
      </c>
      <c r="D137" s="223"/>
      <c r="E137" s="224"/>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155</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6" t="s">
        <v>270</v>
      </c>
      <c r="D138" s="223"/>
      <c r="E138" s="224">
        <v>4.8</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155</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46" t="s">
        <v>271</v>
      </c>
      <c r="D139" s="223"/>
      <c r="E139" s="224">
        <v>3.15</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155</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46" t="s">
        <v>272</v>
      </c>
      <c r="D140" s="223"/>
      <c r="E140" s="224">
        <v>10.88</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155</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
      <c r="A141" s="233">
        <v>19</v>
      </c>
      <c r="B141" s="234" t="s">
        <v>273</v>
      </c>
      <c r="C141" s="244" t="s">
        <v>274</v>
      </c>
      <c r="D141" s="235" t="s">
        <v>159</v>
      </c>
      <c r="E141" s="236">
        <v>3</v>
      </c>
      <c r="F141" s="237"/>
      <c r="G141" s="238">
        <f>ROUND(E141*F141,2)</f>
        <v>0</v>
      </c>
      <c r="H141" s="237"/>
      <c r="I141" s="238">
        <f>ROUND(E141*H141,2)</f>
        <v>0</v>
      </c>
      <c r="J141" s="237"/>
      <c r="K141" s="238">
        <f>ROUND(E141*J141,2)</f>
        <v>0</v>
      </c>
      <c r="L141" s="238">
        <v>21</v>
      </c>
      <c r="M141" s="238">
        <f>G141*(1+L141/100)</f>
        <v>0</v>
      </c>
      <c r="N141" s="236">
        <v>0</v>
      </c>
      <c r="O141" s="236">
        <f>ROUND(E141*N141,2)</f>
        <v>0</v>
      </c>
      <c r="P141" s="236">
        <v>0</v>
      </c>
      <c r="Q141" s="236">
        <f>ROUND(E141*P141,2)</f>
        <v>0</v>
      </c>
      <c r="R141" s="238" t="s">
        <v>147</v>
      </c>
      <c r="S141" s="238" t="s">
        <v>148</v>
      </c>
      <c r="T141" s="239" t="s">
        <v>148</v>
      </c>
      <c r="U141" s="222">
        <v>0.14000000000000001</v>
      </c>
      <c r="V141" s="222">
        <f>ROUND(E141*U141,2)</f>
        <v>0.42</v>
      </c>
      <c r="W141" s="222"/>
      <c r="X141" s="222" t="s">
        <v>149</v>
      </c>
      <c r="Y141" s="222" t="s">
        <v>150</v>
      </c>
      <c r="Z141" s="212"/>
      <c r="AA141" s="212"/>
      <c r="AB141" s="212"/>
      <c r="AC141" s="212"/>
      <c r="AD141" s="212"/>
      <c r="AE141" s="212"/>
      <c r="AF141" s="212"/>
      <c r="AG141" s="212" t="s">
        <v>151</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2" x14ac:dyDescent="0.2">
      <c r="A142" s="219"/>
      <c r="B142" s="220"/>
      <c r="C142" s="245" t="s">
        <v>256</v>
      </c>
      <c r="D142" s="241"/>
      <c r="E142" s="241"/>
      <c r="F142" s="241"/>
      <c r="G142" s="241"/>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153</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6" t="s">
        <v>154</v>
      </c>
      <c r="D143" s="223"/>
      <c r="E143" s="224"/>
      <c r="F143" s="222"/>
      <c r="G143" s="22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155</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46" t="s">
        <v>275</v>
      </c>
      <c r="D144" s="223"/>
      <c r="E144" s="224">
        <v>1</v>
      </c>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155</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6" t="s">
        <v>276</v>
      </c>
      <c r="D145" s="223"/>
      <c r="E145" s="224">
        <v>1</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155</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46" t="s">
        <v>277</v>
      </c>
      <c r="D146" s="223"/>
      <c r="E146" s="224">
        <v>1</v>
      </c>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155</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33.75" outlineLevel="1" x14ac:dyDescent="0.2">
      <c r="A147" s="233">
        <v>20</v>
      </c>
      <c r="B147" s="234" t="s">
        <v>278</v>
      </c>
      <c r="C147" s="244" t="s">
        <v>279</v>
      </c>
      <c r="D147" s="235" t="s">
        <v>146</v>
      </c>
      <c r="E147" s="236">
        <v>6.51</v>
      </c>
      <c r="F147" s="237"/>
      <c r="G147" s="238">
        <f>ROUND(E147*F147,2)</f>
        <v>0</v>
      </c>
      <c r="H147" s="237"/>
      <c r="I147" s="238">
        <f>ROUND(E147*H147,2)</f>
        <v>0</v>
      </c>
      <c r="J147" s="237"/>
      <c r="K147" s="238">
        <f>ROUND(E147*J147,2)</f>
        <v>0</v>
      </c>
      <c r="L147" s="238">
        <v>21</v>
      </c>
      <c r="M147" s="238">
        <f>G147*(1+L147/100)</f>
        <v>0</v>
      </c>
      <c r="N147" s="236">
        <v>1E-3</v>
      </c>
      <c r="O147" s="236">
        <f>ROUND(E147*N147,2)</f>
        <v>0.01</v>
      </c>
      <c r="P147" s="236">
        <v>6.3E-2</v>
      </c>
      <c r="Q147" s="236">
        <f>ROUND(E147*P147,2)</f>
        <v>0.41</v>
      </c>
      <c r="R147" s="238" t="s">
        <v>147</v>
      </c>
      <c r="S147" s="238" t="s">
        <v>148</v>
      </c>
      <c r="T147" s="239" t="s">
        <v>148</v>
      </c>
      <c r="U147" s="222">
        <v>0.72</v>
      </c>
      <c r="V147" s="222">
        <f>ROUND(E147*U147,2)</f>
        <v>4.6900000000000004</v>
      </c>
      <c r="W147" s="222"/>
      <c r="X147" s="222" t="s">
        <v>149</v>
      </c>
      <c r="Y147" s="222" t="s">
        <v>150</v>
      </c>
      <c r="Z147" s="212"/>
      <c r="AA147" s="212"/>
      <c r="AB147" s="212"/>
      <c r="AC147" s="212"/>
      <c r="AD147" s="212"/>
      <c r="AE147" s="212"/>
      <c r="AF147" s="212"/>
      <c r="AG147" s="212" t="s">
        <v>151</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2" x14ac:dyDescent="0.2">
      <c r="A148" s="219"/>
      <c r="B148" s="220"/>
      <c r="C148" s="246" t="s">
        <v>154</v>
      </c>
      <c r="D148" s="223"/>
      <c r="E148" s="224"/>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155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6" t="s">
        <v>280</v>
      </c>
      <c r="D149" s="223"/>
      <c r="E149" s="224">
        <v>2.31</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155</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46" t="s">
        <v>281</v>
      </c>
      <c r="D150" s="223"/>
      <c r="E150" s="224">
        <v>2.1</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155</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46" t="s">
        <v>282</v>
      </c>
      <c r="D151" s="223"/>
      <c r="E151" s="224">
        <v>2.1</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155</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
      <c r="A152" s="233">
        <v>21</v>
      </c>
      <c r="B152" s="234" t="s">
        <v>283</v>
      </c>
      <c r="C152" s="244" t="s">
        <v>284</v>
      </c>
      <c r="D152" s="235" t="s">
        <v>285</v>
      </c>
      <c r="E152" s="236">
        <v>366</v>
      </c>
      <c r="F152" s="237"/>
      <c r="G152" s="238">
        <f>ROUND(E152*F152,2)</f>
        <v>0</v>
      </c>
      <c r="H152" s="237"/>
      <c r="I152" s="238">
        <f>ROUND(E152*H152,2)</f>
        <v>0</v>
      </c>
      <c r="J152" s="237"/>
      <c r="K152" s="238">
        <f>ROUND(E152*J152,2)</f>
        <v>0</v>
      </c>
      <c r="L152" s="238">
        <v>21</v>
      </c>
      <c r="M152" s="238">
        <f>G152*(1+L152/100)</f>
        <v>0</v>
      </c>
      <c r="N152" s="236">
        <v>0</v>
      </c>
      <c r="O152" s="236">
        <f>ROUND(E152*N152,2)</f>
        <v>0</v>
      </c>
      <c r="P152" s="236">
        <v>1.507E-2</v>
      </c>
      <c r="Q152" s="236">
        <f>ROUND(E152*P152,2)</f>
        <v>5.52</v>
      </c>
      <c r="R152" s="238" t="s">
        <v>147</v>
      </c>
      <c r="S152" s="238" t="s">
        <v>148</v>
      </c>
      <c r="T152" s="239" t="s">
        <v>148</v>
      </c>
      <c r="U152" s="222">
        <v>0.11</v>
      </c>
      <c r="V152" s="222">
        <f>ROUND(E152*U152,2)</f>
        <v>40.26</v>
      </c>
      <c r="W152" s="222"/>
      <c r="X152" s="222" t="s">
        <v>149</v>
      </c>
      <c r="Y152" s="222" t="s">
        <v>150</v>
      </c>
      <c r="Z152" s="212"/>
      <c r="AA152" s="212"/>
      <c r="AB152" s="212"/>
      <c r="AC152" s="212"/>
      <c r="AD152" s="212"/>
      <c r="AE152" s="212"/>
      <c r="AF152" s="212"/>
      <c r="AG152" s="212" t="s">
        <v>151</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2" x14ac:dyDescent="0.2">
      <c r="A153" s="219"/>
      <c r="B153" s="220"/>
      <c r="C153" s="246" t="s">
        <v>154</v>
      </c>
      <c r="D153" s="223"/>
      <c r="E153" s="224"/>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155</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3" x14ac:dyDescent="0.2">
      <c r="A154" s="219"/>
      <c r="B154" s="220"/>
      <c r="C154" s="246" t="s">
        <v>286</v>
      </c>
      <c r="D154" s="223"/>
      <c r="E154" s="224">
        <v>63</v>
      </c>
      <c r="F154" s="222"/>
      <c r="G154" s="22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155</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3" x14ac:dyDescent="0.2">
      <c r="A155" s="219"/>
      <c r="B155" s="220"/>
      <c r="C155" s="246" t="s">
        <v>287</v>
      </c>
      <c r="D155" s="223"/>
      <c r="E155" s="224">
        <v>25.5</v>
      </c>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155</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46" t="s">
        <v>288</v>
      </c>
      <c r="D156" s="223"/>
      <c r="E156" s="224">
        <v>2.2000000000000002</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155</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46" t="s">
        <v>289</v>
      </c>
      <c r="D157" s="223"/>
      <c r="E157" s="224">
        <v>3.3</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155</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46" t="s">
        <v>290</v>
      </c>
      <c r="D158" s="223"/>
      <c r="E158" s="224">
        <v>6</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155</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3" x14ac:dyDescent="0.2">
      <c r="A159" s="219"/>
      <c r="B159" s="220"/>
      <c r="C159" s="246" t="s">
        <v>291</v>
      </c>
      <c r="D159" s="223"/>
      <c r="E159" s="224">
        <v>1.1000000000000001</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155</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6" t="s">
        <v>292</v>
      </c>
      <c r="D160" s="223"/>
      <c r="E160" s="224">
        <v>6.6</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155</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46" t="s">
        <v>293</v>
      </c>
      <c r="D161" s="223"/>
      <c r="E161" s="224">
        <v>18.2</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155</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46" t="s">
        <v>294</v>
      </c>
      <c r="D162" s="223"/>
      <c r="E162" s="224">
        <v>7.7</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155</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46" t="s">
        <v>295</v>
      </c>
      <c r="D163" s="223"/>
      <c r="E163" s="224">
        <v>4.8</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155</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6" t="s">
        <v>296</v>
      </c>
      <c r="D164" s="223"/>
      <c r="E164" s="224">
        <v>18.2</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155</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46" t="s">
        <v>291</v>
      </c>
      <c r="D165" s="223"/>
      <c r="E165" s="224">
        <v>1.1000000000000001</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155</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46" t="s">
        <v>297</v>
      </c>
      <c r="D166" s="223"/>
      <c r="E166" s="224">
        <v>2.4</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155</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46" t="s">
        <v>291</v>
      </c>
      <c r="D167" s="223"/>
      <c r="E167" s="224">
        <v>1.1000000000000001</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155</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46" t="s">
        <v>298</v>
      </c>
      <c r="D168" s="223"/>
      <c r="E168" s="224">
        <v>8.8000000000000007</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155</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46" t="s">
        <v>299</v>
      </c>
      <c r="D169" s="223"/>
      <c r="E169" s="224">
        <v>1.8</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155</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46" t="s">
        <v>298</v>
      </c>
      <c r="D170" s="223"/>
      <c r="E170" s="224">
        <v>8.8000000000000007</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155</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46" t="s">
        <v>300</v>
      </c>
      <c r="D171" s="223"/>
      <c r="E171" s="224">
        <v>1.4</v>
      </c>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155</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46" t="s">
        <v>301</v>
      </c>
      <c r="D172" s="223"/>
      <c r="E172" s="224">
        <v>9</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155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46" t="s">
        <v>302</v>
      </c>
      <c r="D173" s="223"/>
      <c r="E173" s="224">
        <v>4.5</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155</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46" t="s">
        <v>303</v>
      </c>
      <c r="D174" s="223"/>
      <c r="E174" s="224">
        <v>21</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155</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46" t="s">
        <v>301</v>
      </c>
      <c r="D175" s="223"/>
      <c r="E175" s="224">
        <v>9</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155</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46" t="s">
        <v>304</v>
      </c>
      <c r="D176" s="223"/>
      <c r="E176" s="224">
        <v>4.5</v>
      </c>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155</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46" t="s">
        <v>305</v>
      </c>
      <c r="D177" s="223"/>
      <c r="E177" s="224">
        <v>3.2</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155</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46" t="s">
        <v>306</v>
      </c>
      <c r="D178" s="223"/>
      <c r="E178" s="224">
        <v>20.399999999999999</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155</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46" t="s">
        <v>307</v>
      </c>
      <c r="D179" s="223"/>
      <c r="E179" s="224">
        <v>27.3</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155</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3" x14ac:dyDescent="0.2">
      <c r="A180" s="219"/>
      <c r="B180" s="220"/>
      <c r="C180" s="246" t="s">
        <v>308</v>
      </c>
      <c r="D180" s="223"/>
      <c r="E180" s="224">
        <v>7.8</v>
      </c>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155</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46" t="s">
        <v>309</v>
      </c>
      <c r="D181" s="223"/>
      <c r="E181" s="224">
        <v>9</v>
      </c>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155</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46" t="s">
        <v>310</v>
      </c>
      <c r="D182" s="223"/>
      <c r="E182" s="224">
        <v>8.4</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155</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46" t="s">
        <v>311</v>
      </c>
      <c r="D183" s="223"/>
      <c r="E183" s="224">
        <v>27</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155</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46" t="s">
        <v>312</v>
      </c>
      <c r="D184" s="223"/>
      <c r="E184" s="224">
        <v>12</v>
      </c>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155</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3" x14ac:dyDescent="0.2">
      <c r="A185" s="219"/>
      <c r="B185" s="220"/>
      <c r="C185" s="246" t="s">
        <v>313</v>
      </c>
      <c r="D185" s="223"/>
      <c r="E185" s="224">
        <v>7.2</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155</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46" t="s">
        <v>314</v>
      </c>
      <c r="D186" s="223"/>
      <c r="E186" s="224">
        <v>11.7</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155</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46" t="s">
        <v>315</v>
      </c>
      <c r="D187" s="223"/>
      <c r="E187" s="224">
        <v>2</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155</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ht="22.5" outlineLevel="1" x14ac:dyDescent="0.2">
      <c r="A188" s="233">
        <v>22</v>
      </c>
      <c r="B188" s="234" t="s">
        <v>316</v>
      </c>
      <c r="C188" s="244" t="s">
        <v>317</v>
      </c>
      <c r="D188" s="235" t="s">
        <v>318</v>
      </c>
      <c r="E188" s="236">
        <v>16</v>
      </c>
      <c r="F188" s="237"/>
      <c r="G188" s="238">
        <f>ROUND(E188*F188,2)</f>
        <v>0</v>
      </c>
      <c r="H188" s="237"/>
      <c r="I188" s="238">
        <f>ROUND(E188*H188,2)</f>
        <v>0</v>
      </c>
      <c r="J188" s="237"/>
      <c r="K188" s="238">
        <f>ROUND(E188*J188,2)</f>
        <v>0</v>
      </c>
      <c r="L188" s="238">
        <v>21</v>
      </c>
      <c r="M188" s="238">
        <f>G188*(1+L188/100)</f>
        <v>0</v>
      </c>
      <c r="N188" s="236">
        <v>0</v>
      </c>
      <c r="O188" s="236">
        <f>ROUND(E188*N188,2)</f>
        <v>0</v>
      </c>
      <c r="P188" s="236">
        <v>0</v>
      </c>
      <c r="Q188" s="236">
        <f>ROUND(E188*P188,2)</f>
        <v>0</v>
      </c>
      <c r="R188" s="238"/>
      <c r="S188" s="238" t="s">
        <v>197</v>
      </c>
      <c r="T188" s="239" t="s">
        <v>198</v>
      </c>
      <c r="U188" s="222">
        <v>0</v>
      </c>
      <c r="V188" s="222">
        <f>ROUND(E188*U188,2)</f>
        <v>0</v>
      </c>
      <c r="W188" s="222"/>
      <c r="X188" s="222" t="s">
        <v>149</v>
      </c>
      <c r="Y188" s="222" t="s">
        <v>150</v>
      </c>
      <c r="Z188" s="212"/>
      <c r="AA188" s="212"/>
      <c r="AB188" s="212"/>
      <c r="AC188" s="212"/>
      <c r="AD188" s="212"/>
      <c r="AE188" s="212"/>
      <c r="AF188" s="212"/>
      <c r="AG188" s="212" t="s">
        <v>151</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46" t="s">
        <v>154</v>
      </c>
      <c r="D189" s="223"/>
      <c r="E189" s="224"/>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155</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46" t="s">
        <v>319</v>
      </c>
      <c r="D190" s="223"/>
      <c r="E190" s="224">
        <v>10</v>
      </c>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155</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46" t="s">
        <v>320</v>
      </c>
      <c r="D191" s="223"/>
      <c r="E191" s="224">
        <v>6</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155</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ht="22.5" outlineLevel="1" x14ac:dyDescent="0.2">
      <c r="A192" s="233">
        <v>23</v>
      </c>
      <c r="B192" s="234" t="s">
        <v>321</v>
      </c>
      <c r="C192" s="244" t="s">
        <v>322</v>
      </c>
      <c r="D192" s="235" t="s">
        <v>146</v>
      </c>
      <c r="E192" s="236">
        <v>9</v>
      </c>
      <c r="F192" s="237"/>
      <c r="G192" s="238">
        <f>ROUND(E192*F192,2)</f>
        <v>0</v>
      </c>
      <c r="H192" s="237"/>
      <c r="I192" s="238">
        <f>ROUND(E192*H192,2)</f>
        <v>0</v>
      </c>
      <c r="J192" s="237"/>
      <c r="K192" s="238">
        <f>ROUND(E192*J192,2)</f>
        <v>0</v>
      </c>
      <c r="L192" s="238">
        <v>21</v>
      </c>
      <c r="M192" s="238">
        <f>G192*(1+L192/100)</f>
        <v>0</v>
      </c>
      <c r="N192" s="236">
        <v>0</v>
      </c>
      <c r="O192" s="236">
        <f>ROUND(E192*N192,2)</f>
        <v>0</v>
      </c>
      <c r="P192" s="236">
        <v>0</v>
      </c>
      <c r="Q192" s="236">
        <f>ROUND(E192*P192,2)</f>
        <v>0</v>
      </c>
      <c r="R192" s="238"/>
      <c r="S192" s="238" t="s">
        <v>197</v>
      </c>
      <c r="T192" s="239" t="s">
        <v>198</v>
      </c>
      <c r="U192" s="222">
        <v>0</v>
      </c>
      <c r="V192" s="222">
        <f>ROUND(E192*U192,2)</f>
        <v>0</v>
      </c>
      <c r="W192" s="222"/>
      <c r="X192" s="222" t="s">
        <v>149</v>
      </c>
      <c r="Y192" s="222" t="s">
        <v>150</v>
      </c>
      <c r="Z192" s="212"/>
      <c r="AA192" s="212"/>
      <c r="AB192" s="212"/>
      <c r="AC192" s="212"/>
      <c r="AD192" s="212"/>
      <c r="AE192" s="212"/>
      <c r="AF192" s="212"/>
      <c r="AG192" s="212" t="s">
        <v>151</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2" x14ac:dyDescent="0.2">
      <c r="A193" s="219"/>
      <c r="B193" s="220"/>
      <c r="C193" s="246" t="s">
        <v>154</v>
      </c>
      <c r="D193" s="223"/>
      <c r="E193" s="224"/>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155</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46" t="s">
        <v>323</v>
      </c>
      <c r="D194" s="223"/>
      <c r="E194" s="224">
        <v>9</v>
      </c>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155</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ht="33.75" outlineLevel="1" x14ac:dyDescent="0.2">
      <c r="A195" s="233">
        <v>24</v>
      </c>
      <c r="B195" s="234" t="s">
        <v>324</v>
      </c>
      <c r="C195" s="244" t="s">
        <v>325</v>
      </c>
      <c r="D195" s="235" t="s">
        <v>159</v>
      </c>
      <c r="E195" s="236">
        <v>9</v>
      </c>
      <c r="F195" s="237"/>
      <c r="G195" s="238">
        <f>ROUND(E195*F195,2)</f>
        <v>0</v>
      </c>
      <c r="H195" s="237"/>
      <c r="I195" s="238">
        <f>ROUND(E195*H195,2)</f>
        <v>0</v>
      </c>
      <c r="J195" s="237"/>
      <c r="K195" s="238">
        <f>ROUND(E195*J195,2)</f>
        <v>0</v>
      </c>
      <c r="L195" s="238">
        <v>21</v>
      </c>
      <c r="M195" s="238">
        <f>G195*(1+L195/100)</f>
        <v>0</v>
      </c>
      <c r="N195" s="236">
        <v>0</v>
      </c>
      <c r="O195" s="236">
        <f>ROUND(E195*N195,2)</f>
        <v>0</v>
      </c>
      <c r="P195" s="236">
        <v>0</v>
      </c>
      <c r="Q195" s="236">
        <f>ROUND(E195*P195,2)</f>
        <v>0</v>
      </c>
      <c r="R195" s="238"/>
      <c r="S195" s="238" t="s">
        <v>197</v>
      </c>
      <c r="T195" s="239" t="s">
        <v>198</v>
      </c>
      <c r="U195" s="222">
        <v>0</v>
      </c>
      <c r="V195" s="222">
        <f>ROUND(E195*U195,2)</f>
        <v>0</v>
      </c>
      <c r="W195" s="222"/>
      <c r="X195" s="222" t="s">
        <v>149</v>
      </c>
      <c r="Y195" s="222" t="s">
        <v>150</v>
      </c>
      <c r="Z195" s="212"/>
      <c r="AA195" s="212"/>
      <c r="AB195" s="212"/>
      <c r="AC195" s="212"/>
      <c r="AD195" s="212"/>
      <c r="AE195" s="212"/>
      <c r="AF195" s="212"/>
      <c r="AG195" s="212" t="s">
        <v>151</v>
      </c>
      <c r="AH195" s="212"/>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2" x14ac:dyDescent="0.2">
      <c r="A196" s="219"/>
      <c r="B196" s="220"/>
      <c r="C196" s="246" t="s">
        <v>154</v>
      </c>
      <c r="D196" s="223"/>
      <c r="E196" s="224"/>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155</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6" t="s">
        <v>326</v>
      </c>
      <c r="D197" s="223"/>
      <c r="E197" s="224">
        <v>9</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155</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
      <c r="A198" s="233">
        <v>25</v>
      </c>
      <c r="B198" s="234" t="s">
        <v>327</v>
      </c>
      <c r="C198" s="244" t="s">
        <v>328</v>
      </c>
      <c r="D198" s="235" t="s">
        <v>285</v>
      </c>
      <c r="E198" s="236">
        <v>16</v>
      </c>
      <c r="F198" s="237"/>
      <c r="G198" s="238">
        <f>ROUND(E198*F198,2)</f>
        <v>0</v>
      </c>
      <c r="H198" s="237"/>
      <c r="I198" s="238">
        <f>ROUND(E198*H198,2)</f>
        <v>0</v>
      </c>
      <c r="J198" s="237"/>
      <c r="K198" s="238">
        <f>ROUND(E198*J198,2)</f>
        <v>0</v>
      </c>
      <c r="L198" s="238">
        <v>21</v>
      </c>
      <c r="M198" s="238">
        <f>G198*(1+L198/100)</f>
        <v>0</v>
      </c>
      <c r="N198" s="236">
        <v>0</v>
      </c>
      <c r="O198" s="236">
        <f>ROUND(E198*N198,2)</f>
        <v>0</v>
      </c>
      <c r="P198" s="236">
        <v>4.6000000000000001E-4</v>
      </c>
      <c r="Q198" s="236">
        <f>ROUND(E198*P198,2)</f>
        <v>0.01</v>
      </c>
      <c r="R198" s="238" t="s">
        <v>147</v>
      </c>
      <c r="S198" s="238" t="s">
        <v>148</v>
      </c>
      <c r="T198" s="239" t="s">
        <v>148</v>
      </c>
      <c r="U198" s="222">
        <v>2.0249999999999999</v>
      </c>
      <c r="V198" s="222">
        <f>ROUND(E198*U198,2)</f>
        <v>32.4</v>
      </c>
      <c r="W198" s="222"/>
      <c r="X198" s="222" t="s">
        <v>149</v>
      </c>
      <c r="Y198" s="222" t="s">
        <v>150</v>
      </c>
      <c r="Z198" s="212"/>
      <c r="AA198" s="212"/>
      <c r="AB198" s="212"/>
      <c r="AC198" s="212"/>
      <c r="AD198" s="212"/>
      <c r="AE198" s="212"/>
      <c r="AF198" s="212"/>
      <c r="AG198" s="212" t="s">
        <v>151</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46" t="s">
        <v>154</v>
      </c>
      <c r="D199" s="223"/>
      <c r="E199" s="224"/>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155</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46" t="s">
        <v>329</v>
      </c>
      <c r="D200" s="223"/>
      <c r="E200" s="224">
        <v>16</v>
      </c>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155</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
      <c r="A201" s="233">
        <v>26</v>
      </c>
      <c r="B201" s="234" t="s">
        <v>330</v>
      </c>
      <c r="C201" s="244" t="s">
        <v>331</v>
      </c>
      <c r="D201" s="235" t="s">
        <v>285</v>
      </c>
      <c r="E201" s="236">
        <v>12.4</v>
      </c>
      <c r="F201" s="237"/>
      <c r="G201" s="238">
        <f>ROUND(E201*F201,2)</f>
        <v>0</v>
      </c>
      <c r="H201" s="237"/>
      <c r="I201" s="238">
        <f>ROUND(E201*H201,2)</f>
        <v>0</v>
      </c>
      <c r="J201" s="237"/>
      <c r="K201" s="238">
        <f>ROUND(E201*J201,2)</f>
        <v>0</v>
      </c>
      <c r="L201" s="238">
        <v>21</v>
      </c>
      <c r="M201" s="238">
        <f>G201*(1+L201/100)</f>
        <v>0</v>
      </c>
      <c r="N201" s="236">
        <v>0</v>
      </c>
      <c r="O201" s="236">
        <f>ROUND(E201*N201,2)</f>
        <v>0</v>
      </c>
      <c r="P201" s="236">
        <v>4.6000000000000001E-4</v>
      </c>
      <c r="Q201" s="236">
        <f>ROUND(E201*P201,2)</f>
        <v>0.01</v>
      </c>
      <c r="R201" s="238" t="s">
        <v>147</v>
      </c>
      <c r="S201" s="238" t="s">
        <v>148</v>
      </c>
      <c r="T201" s="239" t="s">
        <v>148</v>
      </c>
      <c r="U201" s="222">
        <v>1.62</v>
      </c>
      <c r="V201" s="222">
        <f>ROUND(E201*U201,2)</f>
        <v>20.09</v>
      </c>
      <c r="W201" s="222"/>
      <c r="X201" s="222" t="s">
        <v>149</v>
      </c>
      <c r="Y201" s="222" t="s">
        <v>150</v>
      </c>
      <c r="Z201" s="212"/>
      <c r="AA201" s="212"/>
      <c r="AB201" s="212"/>
      <c r="AC201" s="212"/>
      <c r="AD201" s="212"/>
      <c r="AE201" s="212"/>
      <c r="AF201" s="212"/>
      <c r="AG201" s="212" t="s">
        <v>151</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46" t="s">
        <v>154</v>
      </c>
      <c r="D202" s="223"/>
      <c r="E202" s="224"/>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155</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46" t="s">
        <v>332</v>
      </c>
      <c r="D203" s="223"/>
      <c r="E203" s="224">
        <v>12.4</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155</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2.5" outlineLevel="1" x14ac:dyDescent="0.2">
      <c r="A204" s="233">
        <v>27</v>
      </c>
      <c r="B204" s="234" t="s">
        <v>333</v>
      </c>
      <c r="C204" s="244" t="s">
        <v>334</v>
      </c>
      <c r="D204" s="235" t="s">
        <v>335</v>
      </c>
      <c r="E204" s="236">
        <v>0.88</v>
      </c>
      <c r="F204" s="237"/>
      <c r="G204" s="238">
        <f>ROUND(E204*F204,2)</f>
        <v>0</v>
      </c>
      <c r="H204" s="237"/>
      <c r="I204" s="238">
        <f>ROUND(E204*H204,2)</f>
        <v>0</v>
      </c>
      <c r="J204" s="237"/>
      <c r="K204" s="238">
        <f>ROUND(E204*J204,2)</f>
        <v>0</v>
      </c>
      <c r="L204" s="238">
        <v>21</v>
      </c>
      <c r="M204" s="238">
        <f>G204*(1+L204/100)</f>
        <v>0</v>
      </c>
      <c r="N204" s="236">
        <v>1.2800000000000001E-3</v>
      </c>
      <c r="O204" s="236">
        <f>ROUND(E204*N204,2)</f>
        <v>0</v>
      </c>
      <c r="P204" s="236">
        <v>1.8</v>
      </c>
      <c r="Q204" s="236">
        <f>ROUND(E204*P204,2)</f>
        <v>1.58</v>
      </c>
      <c r="R204" s="238" t="s">
        <v>147</v>
      </c>
      <c r="S204" s="238" t="s">
        <v>148</v>
      </c>
      <c r="T204" s="239" t="s">
        <v>148</v>
      </c>
      <c r="U204" s="222">
        <v>1.52</v>
      </c>
      <c r="V204" s="222">
        <f>ROUND(E204*U204,2)</f>
        <v>1.34</v>
      </c>
      <c r="W204" s="222"/>
      <c r="X204" s="222" t="s">
        <v>149</v>
      </c>
      <c r="Y204" s="222" t="s">
        <v>150</v>
      </c>
      <c r="Z204" s="212"/>
      <c r="AA204" s="212"/>
      <c r="AB204" s="212"/>
      <c r="AC204" s="212"/>
      <c r="AD204" s="212"/>
      <c r="AE204" s="212"/>
      <c r="AF204" s="212"/>
      <c r="AG204" s="212" t="s">
        <v>151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22.5" outlineLevel="2" x14ac:dyDescent="0.2">
      <c r="A205" s="219"/>
      <c r="B205" s="220"/>
      <c r="C205" s="245" t="s">
        <v>336</v>
      </c>
      <c r="D205" s="241"/>
      <c r="E205" s="241"/>
      <c r="F205" s="241"/>
      <c r="G205" s="241"/>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153</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40" t="str">
        <f>C205</f>
        <v>nebo vybourání otvorů průřezové plochy přes 4 m2 ve zdivu nadzákladovém, včetně pomocného lešení o výšce podlahy do 1900 mm a pro zatížení do 1,5 kPa  (150 kg/m2)</v>
      </c>
      <c r="BB205" s="212"/>
      <c r="BC205" s="212"/>
      <c r="BD205" s="212"/>
      <c r="BE205" s="212"/>
      <c r="BF205" s="212"/>
      <c r="BG205" s="212"/>
      <c r="BH205" s="212"/>
    </row>
    <row r="206" spans="1:60" outlineLevel="2" x14ac:dyDescent="0.2">
      <c r="A206" s="219"/>
      <c r="B206" s="220"/>
      <c r="C206" s="246" t="s">
        <v>154</v>
      </c>
      <c r="D206" s="223"/>
      <c r="E206" s="224"/>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155</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46" t="s">
        <v>337</v>
      </c>
      <c r="D207" s="223"/>
      <c r="E207" s="224">
        <v>0.88</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155</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33">
        <v>28</v>
      </c>
      <c r="B208" s="234" t="s">
        <v>338</v>
      </c>
      <c r="C208" s="244" t="s">
        <v>339</v>
      </c>
      <c r="D208" s="235" t="s">
        <v>146</v>
      </c>
      <c r="E208" s="236">
        <v>5</v>
      </c>
      <c r="F208" s="237"/>
      <c r="G208" s="238">
        <f>ROUND(E208*F208,2)</f>
        <v>0</v>
      </c>
      <c r="H208" s="237"/>
      <c r="I208" s="238">
        <f>ROUND(E208*H208,2)</f>
        <v>0</v>
      </c>
      <c r="J208" s="237"/>
      <c r="K208" s="238">
        <f>ROUND(E208*J208,2)</f>
        <v>0</v>
      </c>
      <c r="L208" s="238">
        <v>21</v>
      </c>
      <c r="M208" s="238">
        <f>G208*(1+L208/100)</f>
        <v>0</v>
      </c>
      <c r="N208" s="236">
        <v>0</v>
      </c>
      <c r="O208" s="236">
        <f>ROUND(E208*N208,2)</f>
        <v>0</v>
      </c>
      <c r="P208" s="236">
        <v>0</v>
      </c>
      <c r="Q208" s="236">
        <f>ROUND(E208*P208,2)</f>
        <v>0</v>
      </c>
      <c r="R208" s="238"/>
      <c r="S208" s="238" t="s">
        <v>197</v>
      </c>
      <c r="T208" s="239" t="s">
        <v>198</v>
      </c>
      <c r="U208" s="222">
        <v>0</v>
      </c>
      <c r="V208" s="222">
        <f>ROUND(E208*U208,2)</f>
        <v>0</v>
      </c>
      <c r="W208" s="222"/>
      <c r="X208" s="222" t="s">
        <v>149</v>
      </c>
      <c r="Y208" s="222" t="s">
        <v>150</v>
      </c>
      <c r="Z208" s="212"/>
      <c r="AA208" s="212"/>
      <c r="AB208" s="212"/>
      <c r="AC208" s="212"/>
      <c r="AD208" s="212"/>
      <c r="AE208" s="212"/>
      <c r="AF208" s="212"/>
      <c r="AG208" s="212" t="s">
        <v>151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46" t="s">
        <v>154</v>
      </c>
      <c r="D209" s="223"/>
      <c r="E209" s="224"/>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155</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46" t="s">
        <v>340</v>
      </c>
      <c r="D210" s="223"/>
      <c r="E210" s="224">
        <v>5</v>
      </c>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155</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ht="22.5" outlineLevel="1" x14ac:dyDescent="0.2">
      <c r="A211" s="233">
        <v>29</v>
      </c>
      <c r="B211" s="234" t="s">
        <v>341</v>
      </c>
      <c r="C211" s="244" t="s">
        <v>342</v>
      </c>
      <c r="D211" s="235" t="s">
        <v>146</v>
      </c>
      <c r="E211" s="236">
        <v>1443.8637200000001</v>
      </c>
      <c r="F211" s="237"/>
      <c r="G211" s="238">
        <f>ROUND(E211*F211,2)</f>
        <v>0</v>
      </c>
      <c r="H211" s="237"/>
      <c r="I211" s="238">
        <f>ROUND(E211*H211,2)</f>
        <v>0</v>
      </c>
      <c r="J211" s="237"/>
      <c r="K211" s="238">
        <f>ROUND(E211*J211,2)</f>
        <v>0</v>
      </c>
      <c r="L211" s="238">
        <v>21</v>
      </c>
      <c r="M211" s="238">
        <f>G211*(1+L211/100)</f>
        <v>0</v>
      </c>
      <c r="N211" s="236">
        <v>0</v>
      </c>
      <c r="O211" s="236">
        <f>ROUND(E211*N211,2)</f>
        <v>0</v>
      </c>
      <c r="P211" s="236">
        <v>4.5999999999999999E-2</v>
      </c>
      <c r="Q211" s="236">
        <f>ROUND(E211*P211,2)</f>
        <v>66.42</v>
      </c>
      <c r="R211" s="238" t="s">
        <v>147</v>
      </c>
      <c r="S211" s="238" t="s">
        <v>148</v>
      </c>
      <c r="T211" s="239" t="s">
        <v>148</v>
      </c>
      <c r="U211" s="222">
        <v>0.26</v>
      </c>
      <c r="V211" s="222">
        <f>ROUND(E211*U211,2)</f>
        <v>375.4</v>
      </c>
      <c r="W211" s="222"/>
      <c r="X211" s="222" t="s">
        <v>149</v>
      </c>
      <c r="Y211" s="222" t="s">
        <v>150</v>
      </c>
      <c r="Z211" s="212"/>
      <c r="AA211" s="212"/>
      <c r="AB211" s="212"/>
      <c r="AC211" s="212"/>
      <c r="AD211" s="212"/>
      <c r="AE211" s="212"/>
      <c r="AF211" s="212"/>
      <c r="AG211" s="212" t="s">
        <v>151</v>
      </c>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2" x14ac:dyDescent="0.2">
      <c r="A212" s="219"/>
      <c r="B212" s="220"/>
      <c r="C212" s="246" t="s">
        <v>154</v>
      </c>
      <c r="D212" s="223"/>
      <c r="E212" s="224"/>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155</v>
      </c>
      <c r="AH212" s="212">
        <v>0</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46" t="s">
        <v>343</v>
      </c>
      <c r="D213" s="223"/>
      <c r="E213" s="224">
        <v>1443.8637200000001</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155</v>
      </c>
      <c r="AH213" s="212">
        <v>0</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ht="22.5" outlineLevel="1" x14ac:dyDescent="0.2">
      <c r="A214" s="233">
        <v>30</v>
      </c>
      <c r="B214" s="234" t="s">
        <v>344</v>
      </c>
      <c r="C214" s="244" t="s">
        <v>345</v>
      </c>
      <c r="D214" s="235" t="s">
        <v>146</v>
      </c>
      <c r="E214" s="236">
        <v>567.94000000000005</v>
      </c>
      <c r="F214" s="237"/>
      <c r="G214" s="238">
        <f>ROUND(E214*F214,2)</f>
        <v>0</v>
      </c>
      <c r="H214" s="237"/>
      <c r="I214" s="238">
        <f>ROUND(E214*H214,2)</f>
        <v>0</v>
      </c>
      <c r="J214" s="237"/>
      <c r="K214" s="238">
        <f>ROUND(E214*J214,2)</f>
        <v>0</v>
      </c>
      <c r="L214" s="238">
        <v>21</v>
      </c>
      <c r="M214" s="238">
        <f>G214*(1+L214/100)</f>
        <v>0</v>
      </c>
      <c r="N214" s="236">
        <v>0</v>
      </c>
      <c r="O214" s="236">
        <f>ROUND(E214*N214,2)</f>
        <v>0</v>
      </c>
      <c r="P214" s="236">
        <v>5.8999999999999997E-2</v>
      </c>
      <c r="Q214" s="236">
        <f>ROUND(E214*P214,2)</f>
        <v>33.51</v>
      </c>
      <c r="R214" s="238" t="s">
        <v>147</v>
      </c>
      <c r="S214" s="238" t="s">
        <v>148</v>
      </c>
      <c r="T214" s="239" t="s">
        <v>148</v>
      </c>
      <c r="U214" s="222">
        <v>0.2</v>
      </c>
      <c r="V214" s="222">
        <f>ROUND(E214*U214,2)</f>
        <v>113.59</v>
      </c>
      <c r="W214" s="222"/>
      <c r="X214" s="222" t="s">
        <v>149</v>
      </c>
      <c r="Y214" s="222" t="s">
        <v>150</v>
      </c>
      <c r="Z214" s="212"/>
      <c r="AA214" s="212"/>
      <c r="AB214" s="212"/>
      <c r="AC214" s="212"/>
      <c r="AD214" s="212"/>
      <c r="AE214" s="212"/>
      <c r="AF214" s="212"/>
      <c r="AG214" s="212" t="s">
        <v>151</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2" x14ac:dyDescent="0.2">
      <c r="A215" s="219"/>
      <c r="B215" s="220"/>
      <c r="C215" s="246" t="s">
        <v>154</v>
      </c>
      <c r="D215" s="223"/>
      <c r="E215" s="224"/>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155</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46" t="s">
        <v>346</v>
      </c>
      <c r="D216" s="223"/>
      <c r="E216" s="224">
        <v>567.94000000000005</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155</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33">
        <v>31</v>
      </c>
      <c r="B217" s="234" t="s">
        <v>347</v>
      </c>
      <c r="C217" s="244" t="s">
        <v>348</v>
      </c>
      <c r="D217" s="235" t="s">
        <v>285</v>
      </c>
      <c r="E217" s="236">
        <v>20</v>
      </c>
      <c r="F217" s="237"/>
      <c r="G217" s="238">
        <f>ROUND(E217*F217,2)</f>
        <v>0</v>
      </c>
      <c r="H217" s="237"/>
      <c r="I217" s="238">
        <f>ROUND(E217*H217,2)</f>
        <v>0</v>
      </c>
      <c r="J217" s="237"/>
      <c r="K217" s="238">
        <f>ROUND(E217*J217,2)</f>
        <v>0</v>
      </c>
      <c r="L217" s="238">
        <v>21</v>
      </c>
      <c r="M217" s="238">
        <f>G217*(1+L217/100)</f>
        <v>0</v>
      </c>
      <c r="N217" s="236">
        <v>0</v>
      </c>
      <c r="O217" s="236">
        <f>ROUND(E217*N217,2)</f>
        <v>0</v>
      </c>
      <c r="P217" s="236">
        <v>4.6000000000000001E-4</v>
      </c>
      <c r="Q217" s="236">
        <f>ROUND(E217*P217,2)</f>
        <v>0.01</v>
      </c>
      <c r="R217" s="238" t="s">
        <v>147</v>
      </c>
      <c r="S217" s="238" t="s">
        <v>148</v>
      </c>
      <c r="T217" s="239" t="s">
        <v>148</v>
      </c>
      <c r="U217" s="222">
        <v>0.9</v>
      </c>
      <c r="V217" s="222">
        <f>ROUND(E217*U217,2)</f>
        <v>18</v>
      </c>
      <c r="W217" s="222"/>
      <c r="X217" s="222" t="s">
        <v>149</v>
      </c>
      <c r="Y217" s="222" t="s">
        <v>150</v>
      </c>
      <c r="Z217" s="212"/>
      <c r="AA217" s="212"/>
      <c r="AB217" s="212"/>
      <c r="AC217" s="212"/>
      <c r="AD217" s="212"/>
      <c r="AE217" s="212"/>
      <c r="AF217" s="212"/>
      <c r="AG217" s="212" t="s">
        <v>151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6" t="s">
        <v>154</v>
      </c>
      <c r="D218" s="223"/>
      <c r="E218" s="224"/>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155</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46" t="s">
        <v>349</v>
      </c>
      <c r="D219" s="223"/>
      <c r="E219" s="224"/>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155</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46" t="s">
        <v>350</v>
      </c>
      <c r="D220" s="223"/>
      <c r="E220" s="224">
        <v>20</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155</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
      <c r="A221" s="233">
        <v>32</v>
      </c>
      <c r="B221" s="234" t="s">
        <v>351</v>
      </c>
      <c r="C221" s="244" t="s">
        <v>352</v>
      </c>
      <c r="D221" s="235" t="s">
        <v>146</v>
      </c>
      <c r="E221" s="236">
        <v>4.97</v>
      </c>
      <c r="F221" s="237"/>
      <c r="G221" s="238">
        <f>ROUND(E221*F221,2)</f>
        <v>0</v>
      </c>
      <c r="H221" s="237"/>
      <c r="I221" s="238">
        <f>ROUND(E221*H221,2)</f>
        <v>0</v>
      </c>
      <c r="J221" s="237"/>
      <c r="K221" s="238">
        <f>ROUND(E221*J221,2)</f>
        <v>0</v>
      </c>
      <c r="L221" s="238">
        <v>21</v>
      </c>
      <c r="M221" s="238">
        <f>G221*(1+L221/100)</f>
        <v>0</v>
      </c>
      <c r="N221" s="236">
        <v>0</v>
      </c>
      <c r="O221" s="236">
        <f>ROUND(E221*N221,2)</f>
        <v>0</v>
      </c>
      <c r="P221" s="236">
        <v>7.0000000000000007E-2</v>
      </c>
      <c r="Q221" s="236">
        <f>ROUND(E221*P221,2)</f>
        <v>0.35</v>
      </c>
      <c r="R221" s="238" t="s">
        <v>147</v>
      </c>
      <c r="S221" s="238" t="s">
        <v>148</v>
      </c>
      <c r="T221" s="239" t="s">
        <v>148</v>
      </c>
      <c r="U221" s="222">
        <v>0.38</v>
      </c>
      <c r="V221" s="222">
        <f>ROUND(E221*U221,2)</f>
        <v>1.89</v>
      </c>
      <c r="W221" s="222"/>
      <c r="X221" s="222" t="s">
        <v>149</v>
      </c>
      <c r="Y221" s="222" t="s">
        <v>150</v>
      </c>
      <c r="Z221" s="212"/>
      <c r="AA221" s="212"/>
      <c r="AB221" s="212"/>
      <c r="AC221" s="212"/>
      <c r="AD221" s="212"/>
      <c r="AE221" s="212"/>
      <c r="AF221" s="212"/>
      <c r="AG221" s="212" t="s">
        <v>151</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19"/>
      <c r="B222" s="220"/>
      <c r="C222" s="245" t="s">
        <v>353</v>
      </c>
      <c r="D222" s="241"/>
      <c r="E222" s="241"/>
      <c r="F222" s="241"/>
      <c r="G222" s="241"/>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153</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46" t="s">
        <v>154</v>
      </c>
      <c r="D223" s="223"/>
      <c r="E223" s="224"/>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155</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22.5" outlineLevel="3" x14ac:dyDescent="0.2">
      <c r="A224" s="219"/>
      <c r="B224" s="220"/>
      <c r="C224" s="246" t="s">
        <v>354</v>
      </c>
      <c r="D224" s="223"/>
      <c r="E224" s="224"/>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155</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46" t="s">
        <v>355</v>
      </c>
      <c r="D225" s="223"/>
      <c r="E225" s="224">
        <v>0.91</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155</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6" t="s">
        <v>356</v>
      </c>
      <c r="D226" s="223"/>
      <c r="E226" s="224">
        <v>0.66500000000000004</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155</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6" t="s">
        <v>357</v>
      </c>
      <c r="D227" s="223"/>
      <c r="E227" s="224">
        <v>2.2050000000000001</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155</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46" t="s">
        <v>358</v>
      </c>
      <c r="D228" s="223"/>
      <c r="E228" s="224">
        <v>1.19</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155</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ht="22.5" outlineLevel="1" x14ac:dyDescent="0.2">
      <c r="A229" s="233">
        <v>33</v>
      </c>
      <c r="B229" s="234" t="s">
        <v>359</v>
      </c>
      <c r="C229" s="244" t="s">
        <v>360</v>
      </c>
      <c r="D229" s="235" t="s">
        <v>335</v>
      </c>
      <c r="E229" s="236">
        <v>0.42599999999999999</v>
      </c>
      <c r="F229" s="237"/>
      <c r="G229" s="238">
        <f>ROUND(E229*F229,2)</f>
        <v>0</v>
      </c>
      <c r="H229" s="237"/>
      <c r="I229" s="238">
        <f>ROUND(E229*H229,2)</f>
        <v>0</v>
      </c>
      <c r="J229" s="237"/>
      <c r="K229" s="238">
        <f>ROUND(E229*J229,2)</f>
        <v>0</v>
      </c>
      <c r="L229" s="238">
        <v>21</v>
      </c>
      <c r="M229" s="238">
        <f>G229*(1+L229/100)</f>
        <v>0</v>
      </c>
      <c r="N229" s="236">
        <v>0</v>
      </c>
      <c r="O229" s="236">
        <f>ROUND(E229*N229,2)</f>
        <v>0</v>
      </c>
      <c r="P229" s="236">
        <v>2.2000000000000002</v>
      </c>
      <c r="Q229" s="236">
        <f>ROUND(E229*P229,2)</f>
        <v>0.94</v>
      </c>
      <c r="R229" s="238" t="s">
        <v>147</v>
      </c>
      <c r="S229" s="238" t="s">
        <v>148</v>
      </c>
      <c r="T229" s="239" t="s">
        <v>148</v>
      </c>
      <c r="U229" s="222">
        <v>11.32</v>
      </c>
      <c r="V229" s="222">
        <f>ROUND(E229*U229,2)</f>
        <v>4.82</v>
      </c>
      <c r="W229" s="222"/>
      <c r="X229" s="222" t="s">
        <v>149</v>
      </c>
      <c r="Y229" s="222" t="s">
        <v>150</v>
      </c>
      <c r="Z229" s="212"/>
      <c r="AA229" s="212"/>
      <c r="AB229" s="212"/>
      <c r="AC229" s="212"/>
      <c r="AD229" s="212"/>
      <c r="AE229" s="212"/>
      <c r="AF229" s="212"/>
      <c r="AG229" s="212" t="s">
        <v>151</v>
      </c>
      <c r="AH229" s="212"/>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2" x14ac:dyDescent="0.2">
      <c r="A230" s="219"/>
      <c r="B230" s="220"/>
      <c r="C230" s="246" t="s">
        <v>154</v>
      </c>
      <c r="D230" s="223"/>
      <c r="E230" s="224"/>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155</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46" t="s">
        <v>361</v>
      </c>
      <c r="D231" s="223"/>
      <c r="E231" s="224"/>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155</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46" t="s">
        <v>362</v>
      </c>
      <c r="D232" s="223"/>
      <c r="E232" s="224">
        <v>7.8E-2</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155</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46" t="s">
        <v>363</v>
      </c>
      <c r="D233" s="223"/>
      <c r="E233" s="224">
        <v>5.7000000000000002E-2</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155</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6" t="s">
        <v>364</v>
      </c>
      <c r="D234" s="223"/>
      <c r="E234" s="224">
        <v>0.189</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155</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46" t="s">
        <v>365</v>
      </c>
      <c r="D235" s="223"/>
      <c r="E235" s="224">
        <v>0.10199999999999999</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155</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ht="22.5" outlineLevel="1" x14ac:dyDescent="0.2">
      <c r="A236" s="233">
        <v>34</v>
      </c>
      <c r="B236" s="234" t="s">
        <v>366</v>
      </c>
      <c r="C236" s="244" t="s">
        <v>367</v>
      </c>
      <c r="D236" s="235" t="s">
        <v>146</v>
      </c>
      <c r="E236" s="236">
        <v>363.93092999999999</v>
      </c>
      <c r="F236" s="237"/>
      <c r="G236" s="238">
        <f>ROUND(E236*F236,2)</f>
        <v>0</v>
      </c>
      <c r="H236" s="237"/>
      <c r="I236" s="238">
        <f>ROUND(E236*H236,2)</f>
        <v>0</v>
      </c>
      <c r="J236" s="237"/>
      <c r="K236" s="238">
        <f>ROUND(E236*J236,2)</f>
        <v>0</v>
      </c>
      <c r="L236" s="238">
        <v>21</v>
      </c>
      <c r="M236" s="238">
        <f>G236*(1+L236/100)</f>
        <v>0</v>
      </c>
      <c r="N236" s="236">
        <v>0</v>
      </c>
      <c r="O236" s="236">
        <f>ROUND(E236*N236,2)</f>
        <v>0</v>
      </c>
      <c r="P236" s="236">
        <v>6.8000000000000005E-2</v>
      </c>
      <c r="Q236" s="236">
        <f>ROUND(E236*P236,2)</f>
        <v>24.75</v>
      </c>
      <c r="R236" s="238" t="s">
        <v>147</v>
      </c>
      <c r="S236" s="238" t="s">
        <v>148</v>
      </c>
      <c r="T236" s="239" t="s">
        <v>148</v>
      </c>
      <c r="U236" s="222">
        <v>0.69</v>
      </c>
      <c r="V236" s="222">
        <f>ROUND(E236*U236,2)</f>
        <v>251.11</v>
      </c>
      <c r="W236" s="222"/>
      <c r="X236" s="222" t="s">
        <v>149</v>
      </c>
      <c r="Y236" s="222" t="s">
        <v>150</v>
      </c>
      <c r="Z236" s="212"/>
      <c r="AA236" s="212"/>
      <c r="AB236" s="212"/>
      <c r="AC236" s="212"/>
      <c r="AD236" s="212"/>
      <c r="AE236" s="212"/>
      <c r="AF236" s="212"/>
      <c r="AG236" s="212" t="s">
        <v>151</v>
      </c>
      <c r="AH236" s="212"/>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2" x14ac:dyDescent="0.2">
      <c r="A237" s="219"/>
      <c r="B237" s="220"/>
      <c r="C237" s="245" t="s">
        <v>368</v>
      </c>
      <c r="D237" s="241"/>
      <c r="E237" s="241"/>
      <c r="F237" s="241"/>
      <c r="G237" s="241"/>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153</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
      <c r="A238" s="219"/>
      <c r="B238" s="220"/>
      <c r="C238" s="246" t="s">
        <v>154</v>
      </c>
      <c r="D238" s="223"/>
      <c r="E238" s="224"/>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155</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46" t="s">
        <v>369</v>
      </c>
      <c r="D239" s="223"/>
      <c r="E239" s="224">
        <v>363.93092999999999</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155</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22.5" outlineLevel="1" x14ac:dyDescent="0.2">
      <c r="A240" s="233">
        <v>35</v>
      </c>
      <c r="B240" s="234" t="s">
        <v>370</v>
      </c>
      <c r="C240" s="244" t="s">
        <v>371</v>
      </c>
      <c r="D240" s="235" t="s">
        <v>146</v>
      </c>
      <c r="E240" s="236">
        <v>363.93092999999999</v>
      </c>
      <c r="F240" s="237"/>
      <c r="G240" s="238">
        <f>ROUND(E240*F240,2)</f>
        <v>0</v>
      </c>
      <c r="H240" s="237"/>
      <c r="I240" s="238">
        <f>ROUND(E240*H240,2)</f>
        <v>0</v>
      </c>
      <c r="J240" s="237"/>
      <c r="K240" s="238">
        <f>ROUND(E240*J240,2)</f>
        <v>0</v>
      </c>
      <c r="L240" s="238">
        <v>21</v>
      </c>
      <c r="M240" s="238">
        <f>G240*(1+L240/100)</f>
        <v>0</v>
      </c>
      <c r="N240" s="236">
        <v>0</v>
      </c>
      <c r="O240" s="236">
        <f>ROUND(E240*N240,2)</f>
        <v>0</v>
      </c>
      <c r="P240" s="236">
        <v>0</v>
      </c>
      <c r="Q240" s="236">
        <f>ROUND(E240*P240,2)</f>
        <v>0</v>
      </c>
      <c r="R240" s="238"/>
      <c r="S240" s="238" t="s">
        <v>197</v>
      </c>
      <c r="T240" s="239" t="s">
        <v>198</v>
      </c>
      <c r="U240" s="222">
        <v>0</v>
      </c>
      <c r="V240" s="222">
        <f>ROUND(E240*U240,2)</f>
        <v>0</v>
      </c>
      <c r="W240" s="222"/>
      <c r="X240" s="222" t="s">
        <v>149</v>
      </c>
      <c r="Y240" s="222" t="s">
        <v>150</v>
      </c>
      <c r="Z240" s="212"/>
      <c r="AA240" s="212"/>
      <c r="AB240" s="212"/>
      <c r="AC240" s="212"/>
      <c r="AD240" s="212"/>
      <c r="AE240" s="212"/>
      <c r="AF240" s="212"/>
      <c r="AG240" s="212" t="s">
        <v>151</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46" t="s">
        <v>372</v>
      </c>
      <c r="D241" s="223"/>
      <c r="E241" s="224">
        <v>363.93092999999999</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155</v>
      </c>
      <c r="AH241" s="212">
        <v>5</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x14ac:dyDescent="0.2">
      <c r="A242" s="226" t="s">
        <v>142</v>
      </c>
      <c r="B242" s="227" t="s">
        <v>92</v>
      </c>
      <c r="C242" s="243" t="s">
        <v>93</v>
      </c>
      <c r="D242" s="228"/>
      <c r="E242" s="229"/>
      <c r="F242" s="230"/>
      <c r="G242" s="230">
        <f>SUMIF(AG243:AG247,"&lt;&gt;NOR",G243:G247)</f>
        <v>0</v>
      </c>
      <c r="H242" s="230"/>
      <c r="I242" s="230">
        <f>SUM(I243:I247)</f>
        <v>0</v>
      </c>
      <c r="J242" s="230"/>
      <c r="K242" s="230">
        <f>SUM(K243:K247)</f>
        <v>0</v>
      </c>
      <c r="L242" s="230"/>
      <c r="M242" s="230">
        <f>SUM(M243:M247)</f>
        <v>0</v>
      </c>
      <c r="N242" s="229"/>
      <c r="O242" s="229">
        <f>SUM(O243:O247)</f>
        <v>0</v>
      </c>
      <c r="P242" s="229"/>
      <c r="Q242" s="229">
        <f>SUM(Q243:Q247)</f>
        <v>0.13</v>
      </c>
      <c r="R242" s="230"/>
      <c r="S242" s="230"/>
      <c r="T242" s="231"/>
      <c r="U242" s="225"/>
      <c r="V242" s="225">
        <f>SUM(V243:V247)</f>
        <v>0.55000000000000004</v>
      </c>
      <c r="W242" s="225"/>
      <c r="X242" s="225"/>
      <c r="Y242" s="225"/>
      <c r="AG242" t="s">
        <v>143</v>
      </c>
    </row>
    <row r="243" spans="1:60" ht="22.5" outlineLevel="1" x14ac:dyDescent="0.2">
      <c r="A243" s="233">
        <v>36</v>
      </c>
      <c r="B243" s="234" t="s">
        <v>373</v>
      </c>
      <c r="C243" s="244" t="s">
        <v>374</v>
      </c>
      <c r="D243" s="235" t="s">
        <v>146</v>
      </c>
      <c r="E243" s="236">
        <v>5</v>
      </c>
      <c r="F243" s="237"/>
      <c r="G243" s="238">
        <f>ROUND(E243*F243,2)</f>
        <v>0</v>
      </c>
      <c r="H243" s="237"/>
      <c r="I243" s="238">
        <f>ROUND(E243*H243,2)</f>
        <v>0</v>
      </c>
      <c r="J243" s="237"/>
      <c r="K243" s="238">
        <f>ROUND(E243*J243,2)</f>
        <v>0</v>
      </c>
      <c r="L243" s="238">
        <v>21</v>
      </c>
      <c r="M243" s="238">
        <f>G243*(1+L243/100)</f>
        <v>0</v>
      </c>
      <c r="N243" s="236">
        <v>0</v>
      </c>
      <c r="O243" s="236">
        <f>ROUND(E243*N243,2)</f>
        <v>0</v>
      </c>
      <c r="P243" s="236">
        <v>1.4E-2</v>
      </c>
      <c r="Q243" s="236">
        <f>ROUND(E243*P243,2)</f>
        <v>7.0000000000000007E-2</v>
      </c>
      <c r="R243" s="238" t="s">
        <v>375</v>
      </c>
      <c r="S243" s="238" t="s">
        <v>148</v>
      </c>
      <c r="T243" s="239" t="s">
        <v>148</v>
      </c>
      <c r="U243" s="222">
        <v>0.09</v>
      </c>
      <c r="V243" s="222">
        <f>ROUND(E243*U243,2)</f>
        <v>0.45</v>
      </c>
      <c r="W243" s="222"/>
      <c r="X243" s="222" t="s">
        <v>149</v>
      </c>
      <c r="Y243" s="222" t="s">
        <v>150</v>
      </c>
      <c r="Z243" s="212"/>
      <c r="AA243" s="212"/>
      <c r="AB243" s="212"/>
      <c r="AC243" s="212"/>
      <c r="AD243" s="212"/>
      <c r="AE243" s="212"/>
      <c r="AF243" s="212"/>
      <c r="AG243" s="212" t="s">
        <v>151</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2" x14ac:dyDescent="0.2">
      <c r="A244" s="219"/>
      <c r="B244" s="220"/>
      <c r="C244" s="246" t="s">
        <v>154</v>
      </c>
      <c r="D244" s="223"/>
      <c r="E244" s="224"/>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155</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46" t="s">
        <v>340</v>
      </c>
      <c r="D245" s="223"/>
      <c r="E245" s="224">
        <v>5</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155</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ht="22.5" outlineLevel="1" x14ac:dyDescent="0.2">
      <c r="A246" s="233">
        <v>37</v>
      </c>
      <c r="B246" s="234" t="s">
        <v>376</v>
      </c>
      <c r="C246" s="244" t="s">
        <v>377</v>
      </c>
      <c r="D246" s="235" t="s">
        <v>146</v>
      </c>
      <c r="E246" s="236">
        <v>10</v>
      </c>
      <c r="F246" s="237"/>
      <c r="G246" s="238">
        <f>ROUND(E246*F246,2)</f>
        <v>0</v>
      </c>
      <c r="H246" s="237"/>
      <c r="I246" s="238">
        <f>ROUND(E246*H246,2)</f>
        <v>0</v>
      </c>
      <c r="J246" s="237"/>
      <c r="K246" s="238">
        <f>ROUND(E246*J246,2)</f>
        <v>0</v>
      </c>
      <c r="L246" s="238">
        <v>21</v>
      </c>
      <c r="M246" s="238">
        <f>G246*(1+L246/100)</f>
        <v>0</v>
      </c>
      <c r="N246" s="236">
        <v>0</v>
      </c>
      <c r="O246" s="236">
        <f>ROUND(E246*N246,2)</f>
        <v>0</v>
      </c>
      <c r="P246" s="236">
        <v>6.0000000000000001E-3</v>
      </c>
      <c r="Q246" s="236">
        <f>ROUND(E246*P246,2)</f>
        <v>0.06</v>
      </c>
      <c r="R246" s="238" t="s">
        <v>375</v>
      </c>
      <c r="S246" s="238" t="s">
        <v>148</v>
      </c>
      <c r="T246" s="239" t="s">
        <v>148</v>
      </c>
      <c r="U246" s="222">
        <v>0.01</v>
      </c>
      <c r="V246" s="222">
        <f>ROUND(E246*U246,2)</f>
        <v>0.1</v>
      </c>
      <c r="W246" s="222"/>
      <c r="X246" s="222" t="s">
        <v>149</v>
      </c>
      <c r="Y246" s="222" t="s">
        <v>150</v>
      </c>
      <c r="Z246" s="212"/>
      <c r="AA246" s="212"/>
      <c r="AB246" s="212"/>
      <c r="AC246" s="212"/>
      <c r="AD246" s="212"/>
      <c r="AE246" s="212"/>
      <c r="AF246" s="212"/>
      <c r="AG246" s="212" t="s">
        <v>151</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2" x14ac:dyDescent="0.2">
      <c r="A247" s="219"/>
      <c r="B247" s="220"/>
      <c r="C247" s="246" t="s">
        <v>378</v>
      </c>
      <c r="D247" s="223"/>
      <c r="E247" s="224">
        <v>10</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155</v>
      </c>
      <c r="AH247" s="212">
        <v>5</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x14ac:dyDescent="0.2">
      <c r="A248" s="226" t="s">
        <v>142</v>
      </c>
      <c r="B248" s="227" t="s">
        <v>96</v>
      </c>
      <c r="C248" s="243" t="s">
        <v>97</v>
      </c>
      <c r="D248" s="228"/>
      <c r="E248" s="229"/>
      <c r="F248" s="230"/>
      <c r="G248" s="230">
        <f>SUMIF(AG249:AG288,"&lt;&gt;NOR",G249:G288)</f>
        <v>0</v>
      </c>
      <c r="H248" s="230"/>
      <c r="I248" s="230">
        <f>SUM(I249:I288)</f>
        <v>0</v>
      </c>
      <c r="J248" s="230"/>
      <c r="K248" s="230">
        <f>SUM(K249:K288)</f>
        <v>0</v>
      </c>
      <c r="L248" s="230"/>
      <c r="M248" s="230">
        <f>SUM(M249:M288)</f>
        <v>0</v>
      </c>
      <c r="N248" s="229"/>
      <c r="O248" s="229">
        <f>SUM(O249:O288)</f>
        <v>0</v>
      </c>
      <c r="P248" s="229"/>
      <c r="Q248" s="229">
        <f>SUM(Q249:Q288)</f>
        <v>0.81</v>
      </c>
      <c r="R248" s="230"/>
      <c r="S248" s="230"/>
      <c r="T248" s="231"/>
      <c r="U248" s="225"/>
      <c r="V248" s="225">
        <f>SUM(V249:V288)</f>
        <v>41.84</v>
      </c>
      <c r="W248" s="225"/>
      <c r="X248" s="225"/>
      <c r="Y248" s="225"/>
      <c r="AG248" t="s">
        <v>143</v>
      </c>
    </row>
    <row r="249" spans="1:60" outlineLevel="1" x14ac:dyDescent="0.2">
      <c r="A249" s="233">
        <v>38</v>
      </c>
      <c r="B249" s="234" t="s">
        <v>379</v>
      </c>
      <c r="C249" s="244" t="s">
        <v>380</v>
      </c>
      <c r="D249" s="235" t="s">
        <v>285</v>
      </c>
      <c r="E249" s="236">
        <v>255.1</v>
      </c>
      <c r="F249" s="237"/>
      <c r="G249" s="238">
        <f>ROUND(E249*F249,2)</f>
        <v>0</v>
      </c>
      <c r="H249" s="237"/>
      <c r="I249" s="238">
        <f>ROUND(E249*H249,2)</f>
        <v>0</v>
      </c>
      <c r="J249" s="237"/>
      <c r="K249" s="238">
        <f>ROUND(E249*J249,2)</f>
        <v>0</v>
      </c>
      <c r="L249" s="238">
        <v>21</v>
      </c>
      <c r="M249" s="238">
        <f>G249*(1+L249/100)</f>
        <v>0</v>
      </c>
      <c r="N249" s="236">
        <v>0</v>
      </c>
      <c r="O249" s="236">
        <f>ROUND(E249*N249,2)</f>
        <v>0</v>
      </c>
      <c r="P249" s="236">
        <v>1.3500000000000001E-3</v>
      </c>
      <c r="Q249" s="236">
        <f>ROUND(E249*P249,2)</f>
        <v>0.34</v>
      </c>
      <c r="R249" s="238" t="s">
        <v>381</v>
      </c>
      <c r="S249" s="238" t="s">
        <v>148</v>
      </c>
      <c r="T249" s="239" t="s">
        <v>148</v>
      </c>
      <c r="U249" s="222">
        <v>0.09</v>
      </c>
      <c r="V249" s="222">
        <f>ROUND(E249*U249,2)</f>
        <v>22.96</v>
      </c>
      <c r="W249" s="222"/>
      <c r="X249" s="222" t="s">
        <v>149</v>
      </c>
      <c r="Y249" s="222" t="s">
        <v>150</v>
      </c>
      <c r="Z249" s="212"/>
      <c r="AA249" s="212"/>
      <c r="AB249" s="212"/>
      <c r="AC249" s="212"/>
      <c r="AD249" s="212"/>
      <c r="AE249" s="212"/>
      <c r="AF249" s="212"/>
      <c r="AG249" s="212" t="s">
        <v>151</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2" x14ac:dyDescent="0.2">
      <c r="A250" s="219"/>
      <c r="B250" s="220"/>
      <c r="C250" s="246" t="s">
        <v>154</v>
      </c>
      <c r="D250" s="223"/>
      <c r="E250" s="224"/>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155</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46" t="s">
        <v>294</v>
      </c>
      <c r="D251" s="223"/>
      <c r="E251" s="224">
        <v>7.7</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155</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46" t="s">
        <v>289</v>
      </c>
      <c r="D252" s="223"/>
      <c r="E252" s="224">
        <v>3.3</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155</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46" t="s">
        <v>290</v>
      </c>
      <c r="D253" s="223"/>
      <c r="E253" s="224">
        <v>6</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155</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46" t="s">
        <v>382</v>
      </c>
      <c r="D254" s="223"/>
      <c r="E254" s="224">
        <v>0.9</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155</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46" t="s">
        <v>288</v>
      </c>
      <c r="D255" s="223"/>
      <c r="E255" s="224">
        <v>2.2000000000000002</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155</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46" t="s">
        <v>383</v>
      </c>
      <c r="D256" s="223"/>
      <c r="E256" s="224">
        <v>10.4</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155</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46" t="s">
        <v>299</v>
      </c>
      <c r="D257" s="223"/>
      <c r="E257" s="224">
        <v>1.8</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155</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46" t="s">
        <v>384</v>
      </c>
      <c r="D258" s="223"/>
      <c r="E258" s="224">
        <v>16.2</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155</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46" t="s">
        <v>308</v>
      </c>
      <c r="D259" s="223"/>
      <c r="E259" s="224">
        <v>7.8</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155</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46" t="s">
        <v>305</v>
      </c>
      <c r="D260" s="223"/>
      <c r="E260" s="224">
        <v>3.2</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155</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46" t="s">
        <v>383</v>
      </c>
      <c r="D261" s="223"/>
      <c r="E261" s="224">
        <v>10.4</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155</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46" t="s">
        <v>385</v>
      </c>
      <c r="D262" s="223"/>
      <c r="E262" s="224">
        <v>5.4</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155</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46" t="s">
        <v>386</v>
      </c>
      <c r="D263" s="223"/>
      <c r="E263" s="224">
        <v>9.6</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155</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6" t="s">
        <v>387</v>
      </c>
      <c r="D264" s="223"/>
      <c r="E264" s="224">
        <v>55.5</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155</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6" t="s">
        <v>305</v>
      </c>
      <c r="D265" s="223"/>
      <c r="E265" s="224">
        <v>3.2</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155</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6" t="s">
        <v>388</v>
      </c>
      <c r="D266" s="223"/>
      <c r="E266" s="224">
        <v>34.200000000000003</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155</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6" t="s">
        <v>389</v>
      </c>
      <c r="D267" s="223"/>
      <c r="E267" s="224">
        <v>3.6</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155</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46" t="s">
        <v>390</v>
      </c>
      <c r="D268" s="223"/>
      <c r="E268" s="224">
        <v>9.6</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155</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6" t="s">
        <v>306</v>
      </c>
      <c r="D269" s="223"/>
      <c r="E269" s="224">
        <v>20.399999999999999</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155</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6" t="s">
        <v>391</v>
      </c>
      <c r="D270" s="223"/>
      <c r="E270" s="224">
        <v>11.2</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155</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46" t="s">
        <v>289</v>
      </c>
      <c r="D271" s="223"/>
      <c r="E271" s="224">
        <v>3.3</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155</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6" t="s">
        <v>300</v>
      </c>
      <c r="D272" s="223"/>
      <c r="E272" s="224">
        <v>1.4</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155</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6" t="s">
        <v>299</v>
      </c>
      <c r="D273" s="223"/>
      <c r="E273" s="224">
        <v>1.8</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155</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6" t="s">
        <v>392</v>
      </c>
      <c r="D274" s="223"/>
      <c r="E274" s="224">
        <v>26</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155</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
      <c r="A275" s="233">
        <v>39</v>
      </c>
      <c r="B275" s="234" t="s">
        <v>393</v>
      </c>
      <c r="C275" s="244" t="s">
        <v>394</v>
      </c>
      <c r="D275" s="235" t="s">
        <v>285</v>
      </c>
      <c r="E275" s="236">
        <v>70</v>
      </c>
      <c r="F275" s="237"/>
      <c r="G275" s="238">
        <f>ROUND(E275*F275,2)</f>
        <v>0</v>
      </c>
      <c r="H275" s="237"/>
      <c r="I275" s="238">
        <f>ROUND(E275*H275,2)</f>
        <v>0</v>
      </c>
      <c r="J275" s="237"/>
      <c r="K275" s="238">
        <f>ROUND(E275*J275,2)</f>
        <v>0</v>
      </c>
      <c r="L275" s="238">
        <v>21</v>
      </c>
      <c r="M275" s="238">
        <f>G275*(1+L275/100)</f>
        <v>0</v>
      </c>
      <c r="N275" s="236">
        <v>0</v>
      </c>
      <c r="O275" s="236">
        <f>ROUND(E275*N275,2)</f>
        <v>0</v>
      </c>
      <c r="P275" s="236">
        <v>2.8700000000000002E-3</v>
      </c>
      <c r="Q275" s="236">
        <f>ROUND(E275*P275,2)</f>
        <v>0.2</v>
      </c>
      <c r="R275" s="238" t="s">
        <v>381</v>
      </c>
      <c r="S275" s="238" t="s">
        <v>148</v>
      </c>
      <c r="T275" s="239" t="s">
        <v>148</v>
      </c>
      <c r="U275" s="222">
        <v>0.1</v>
      </c>
      <c r="V275" s="222">
        <f>ROUND(E275*U275,2)</f>
        <v>7</v>
      </c>
      <c r="W275" s="222"/>
      <c r="X275" s="222" t="s">
        <v>149</v>
      </c>
      <c r="Y275" s="222" t="s">
        <v>150</v>
      </c>
      <c r="Z275" s="212"/>
      <c r="AA275" s="212"/>
      <c r="AB275" s="212"/>
      <c r="AC275" s="212"/>
      <c r="AD275" s="212"/>
      <c r="AE275" s="212"/>
      <c r="AF275" s="212"/>
      <c r="AG275" s="212" t="s">
        <v>151</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2" x14ac:dyDescent="0.2">
      <c r="A276" s="219"/>
      <c r="B276" s="220"/>
      <c r="C276" s="246" t="s">
        <v>154</v>
      </c>
      <c r="D276" s="223"/>
      <c r="E276" s="224"/>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155</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6" t="s">
        <v>395</v>
      </c>
      <c r="D277" s="223"/>
      <c r="E277" s="224">
        <v>57.8</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155</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6" t="s">
        <v>288</v>
      </c>
      <c r="D278" s="223"/>
      <c r="E278" s="224">
        <v>2.2000000000000002</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155</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6" t="s">
        <v>396</v>
      </c>
      <c r="D279" s="223"/>
      <c r="E279" s="224">
        <v>10</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155</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1" x14ac:dyDescent="0.2">
      <c r="A280" s="233">
        <v>40</v>
      </c>
      <c r="B280" s="234" t="s">
        <v>397</v>
      </c>
      <c r="C280" s="244" t="s">
        <v>398</v>
      </c>
      <c r="D280" s="235" t="s">
        <v>285</v>
      </c>
      <c r="E280" s="236">
        <v>32.6</v>
      </c>
      <c r="F280" s="237"/>
      <c r="G280" s="238">
        <f>ROUND(E280*F280,2)</f>
        <v>0</v>
      </c>
      <c r="H280" s="237"/>
      <c r="I280" s="238">
        <f>ROUND(E280*H280,2)</f>
        <v>0</v>
      </c>
      <c r="J280" s="237"/>
      <c r="K280" s="238">
        <f>ROUND(E280*J280,2)</f>
        <v>0</v>
      </c>
      <c r="L280" s="238">
        <v>21</v>
      </c>
      <c r="M280" s="238">
        <f>G280*(1+L280/100)</f>
        <v>0</v>
      </c>
      <c r="N280" s="236">
        <v>0</v>
      </c>
      <c r="O280" s="236">
        <f>ROUND(E280*N280,2)</f>
        <v>0</v>
      </c>
      <c r="P280" s="236">
        <v>9.3999999999999997E-4</v>
      </c>
      <c r="Q280" s="236">
        <f>ROUND(E280*P280,2)</f>
        <v>0.03</v>
      </c>
      <c r="R280" s="238" t="s">
        <v>381</v>
      </c>
      <c r="S280" s="238" t="s">
        <v>148</v>
      </c>
      <c r="T280" s="239" t="s">
        <v>148</v>
      </c>
      <c r="U280" s="222">
        <v>7.0000000000000007E-2</v>
      </c>
      <c r="V280" s="222">
        <f>ROUND(E280*U280,2)</f>
        <v>2.2799999999999998</v>
      </c>
      <c r="W280" s="222"/>
      <c r="X280" s="222" t="s">
        <v>149</v>
      </c>
      <c r="Y280" s="222" t="s">
        <v>150</v>
      </c>
      <c r="Z280" s="212"/>
      <c r="AA280" s="212"/>
      <c r="AB280" s="212"/>
      <c r="AC280" s="212"/>
      <c r="AD280" s="212"/>
      <c r="AE280" s="212"/>
      <c r="AF280" s="212"/>
      <c r="AG280" s="212" t="s">
        <v>151</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46" t="s">
        <v>154</v>
      </c>
      <c r="D281" s="223"/>
      <c r="E281" s="224"/>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155</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46" t="s">
        <v>399</v>
      </c>
      <c r="D282" s="223"/>
      <c r="E282" s="224">
        <v>32.6</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155</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
      <c r="A283" s="233">
        <v>41</v>
      </c>
      <c r="B283" s="234" t="s">
        <v>400</v>
      </c>
      <c r="C283" s="244" t="s">
        <v>401</v>
      </c>
      <c r="D283" s="235" t="s">
        <v>285</v>
      </c>
      <c r="E283" s="236">
        <v>99</v>
      </c>
      <c r="F283" s="237"/>
      <c r="G283" s="238">
        <f>ROUND(E283*F283,2)</f>
        <v>0</v>
      </c>
      <c r="H283" s="237"/>
      <c r="I283" s="238">
        <f>ROUND(E283*H283,2)</f>
        <v>0</v>
      </c>
      <c r="J283" s="237"/>
      <c r="K283" s="238">
        <f>ROUND(E283*J283,2)</f>
        <v>0</v>
      </c>
      <c r="L283" s="238">
        <v>21</v>
      </c>
      <c r="M283" s="238">
        <f>G283*(1+L283/100)</f>
        <v>0</v>
      </c>
      <c r="N283" s="236">
        <v>0</v>
      </c>
      <c r="O283" s="236">
        <f>ROUND(E283*N283,2)</f>
        <v>0</v>
      </c>
      <c r="P283" s="236">
        <v>1.75E-3</v>
      </c>
      <c r="Q283" s="236">
        <f>ROUND(E283*P283,2)</f>
        <v>0.17</v>
      </c>
      <c r="R283" s="238" t="s">
        <v>381</v>
      </c>
      <c r="S283" s="238" t="s">
        <v>148</v>
      </c>
      <c r="T283" s="239" t="s">
        <v>148</v>
      </c>
      <c r="U283" s="222">
        <v>0.08</v>
      </c>
      <c r="V283" s="222">
        <f>ROUND(E283*U283,2)</f>
        <v>7.92</v>
      </c>
      <c r="W283" s="222"/>
      <c r="X283" s="222" t="s">
        <v>149</v>
      </c>
      <c r="Y283" s="222" t="s">
        <v>150</v>
      </c>
      <c r="Z283" s="212"/>
      <c r="AA283" s="212"/>
      <c r="AB283" s="212"/>
      <c r="AC283" s="212"/>
      <c r="AD283" s="212"/>
      <c r="AE283" s="212"/>
      <c r="AF283" s="212"/>
      <c r="AG283" s="212" t="s">
        <v>151</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46" t="s">
        <v>154</v>
      </c>
      <c r="D284" s="223"/>
      <c r="E284" s="224"/>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155</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6" t="s">
        <v>402</v>
      </c>
      <c r="D285" s="223"/>
      <c r="E285" s="224">
        <v>99</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155</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
      <c r="A286" s="233">
        <v>42</v>
      </c>
      <c r="B286" s="234" t="s">
        <v>403</v>
      </c>
      <c r="C286" s="244" t="s">
        <v>404</v>
      </c>
      <c r="D286" s="235" t="s">
        <v>285</v>
      </c>
      <c r="E286" s="236">
        <v>16.8</v>
      </c>
      <c r="F286" s="237"/>
      <c r="G286" s="238">
        <f>ROUND(E286*F286,2)</f>
        <v>0</v>
      </c>
      <c r="H286" s="237"/>
      <c r="I286" s="238">
        <f>ROUND(E286*H286,2)</f>
        <v>0</v>
      </c>
      <c r="J286" s="237"/>
      <c r="K286" s="238">
        <f>ROUND(E286*J286,2)</f>
        <v>0</v>
      </c>
      <c r="L286" s="238">
        <v>21</v>
      </c>
      <c r="M286" s="238">
        <f>G286*(1+L286/100)</f>
        <v>0</v>
      </c>
      <c r="N286" s="236">
        <v>0</v>
      </c>
      <c r="O286" s="236">
        <f>ROUND(E286*N286,2)</f>
        <v>0</v>
      </c>
      <c r="P286" s="236">
        <v>3.9500000000000004E-3</v>
      </c>
      <c r="Q286" s="236">
        <f>ROUND(E286*P286,2)</f>
        <v>7.0000000000000007E-2</v>
      </c>
      <c r="R286" s="238" t="s">
        <v>381</v>
      </c>
      <c r="S286" s="238" t="s">
        <v>148</v>
      </c>
      <c r="T286" s="239" t="s">
        <v>148</v>
      </c>
      <c r="U286" s="222">
        <v>0.1</v>
      </c>
      <c r="V286" s="222">
        <f>ROUND(E286*U286,2)</f>
        <v>1.68</v>
      </c>
      <c r="W286" s="222"/>
      <c r="X286" s="222" t="s">
        <v>149</v>
      </c>
      <c r="Y286" s="222" t="s">
        <v>150</v>
      </c>
      <c r="Z286" s="212"/>
      <c r="AA286" s="212"/>
      <c r="AB286" s="212"/>
      <c r="AC286" s="212"/>
      <c r="AD286" s="212"/>
      <c r="AE286" s="212"/>
      <c r="AF286" s="212"/>
      <c r="AG286" s="212" t="s">
        <v>151</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46" t="s">
        <v>154</v>
      </c>
      <c r="D287" s="223"/>
      <c r="E287" s="224"/>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155</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46" t="s">
        <v>405</v>
      </c>
      <c r="D288" s="223"/>
      <c r="E288" s="224">
        <v>16.8</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155</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x14ac:dyDescent="0.2">
      <c r="A289" s="226" t="s">
        <v>142</v>
      </c>
      <c r="B289" s="227" t="s">
        <v>102</v>
      </c>
      <c r="C289" s="243" t="s">
        <v>103</v>
      </c>
      <c r="D289" s="228"/>
      <c r="E289" s="229"/>
      <c r="F289" s="230"/>
      <c r="G289" s="230">
        <f>SUMIF(AG290:AG296,"&lt;&gt;NOR",G290:G296)</f>
        <v>0</v>
      </c>
      <c r="H289" s="230"/>
      <c r="I289" s="230">
        <f>SUM(I290:I296)</f>
        <v>0</v>
      </c>
      <c r="J289" s="230"/>
      <c r="K289" s="230">
        <f>SUM(K290:K296)</f>
        <v>0</v>
      </c>
      <c r="L289" s="230"/>
      <c r="M289" s="230">
        <f>SUM(M290:M296)</f>
        <v>0</v>
      </c>
      <c r="N289" s="229"/>
      <c r="O289" s="229">
        <f>SUM(O290:O296)</f>
        <v>0</v>
      </c>
      <c r="P289" s="229"/>
      <c r="Q289" s="229">
        <f>SUM(Q290:Q296)</f>
        <v>0</v>
      </c>
      <c r="R289" s="230"/>
      <c r="S289" s="230"/>
      <c r="T289" s="231"/>
      <c r="U289" s="225"/>
      <c r="V289" s="225">
        <f>SUM(V290:V296)</f>
        <v>0.6</v>
      </c>
      <c r="W289" s="225"/>
      <c r="X289" s="225"/>
      <c r="Y289" s="225"/>
      <c r="AG289" t="s">
        <v>143</v>
      </c>
    </row>
    <row r="290" spans="1:60" ht="22.5" outlineLevel="1" x14ac:dyDescent="0.2">
      <c r="A290" s="233">
        <v>43</v>
      </c>
      <c r="B290" s="234" t="s">
        <v>406</v>
      </c>
      <c r="C290" s="244" t="s">
        <v>407</v>
      </c>
      <c r="D290" s="235" t="s">
        <v>146</v>
      </c>
      <c r="E290" s="236">
        <v>2.13</v>
      </c>
      <c r="F290" s="237"/>
      <c r="G290" s="238">
        <f>ROUND(E290*F290,2)</f>
        <v>0</v>
      </c>
      <c r="H290" s="237"/>
      <c r="I290" s="238">
        <f>ROUND(E290*H290,2)</f>
        <v>0</v>
      </c>
      <c r="J290" s="237"/>
      <c r="K290" s="238">
        <f>ROUND(E290*J290,2)</f>
        <v>0</v>
      </c>
      <c r="L290" s="238">
        <v>21</v>
      </c>
      <c r="M290" s="238">
        <f>G290*(1+L290/100)</f>
        <v>0</v>
      </c>
      <c r="N290" s="236">
        <v>0</v>
      </c>
      <c r="O290" s="236">
        <f>ROUND(E290*N290,2)</f>
        <v>0</v>
      </c>
      <c r="P290" s="236">
        <v>1E-3</v>
      </c>
      <c r="Q290" s="236">
        <f>ROUND(E290*P290,2)</f>
        <v>0</v>
      </c>
      <c r="R290" s="238" t="s">
        <v>408</v>
      </c>
      <c r="S290" s="238" t="s">
        <v>148</v>
      </c>
      <c r="T290" s="239" t="s">
        <v>148</v>
      </c>
      <c r="U290" s="222">
        <v>0.28000000000000003</v>
      </c>
      <c r="V290" s="222">
        <f>ROUND(E290*U290,2)</f>
        <v>0.6</v>
      </c>
      <c r="W290" s="222"/>
      <c r="X290" s="222" t="s">
        <v>149</v>
      </c>
      <c r="Y290" s="222" t="s">
        <v>150</v>
      </c>
      <c r="Z290" s="212"/>
      <c r="AA290" s="212"/>
      <c r="AB290" s="212"/>
      <c r="AC290" s="212"/>
      <c r="AD290" s="212"/>
      <c r="AE290" s="212"/>
      <c r="AF290" s="212"/>
      <c r="AG290" s="212" t="s">
        <v>151</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46" t="s">
        <v>154</v>
      </c>
      <c r="D291" s="223"/>
      <c r="E291" s="224"/>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155</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ht="22.5" outlineLevel="3" x14ac:dyDescent="0.2">
      <c r="A292" s="219"/>
      <c r="B292" s="220"/>
      <c r="C292" s="246" t="s">
        <v>354</v>
      </c>
      <c r="D292" s="223"/>
      <c r="E292" s="224"/>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155</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46" t="s">
        <v>409</v>
      </c>
      <c r="D293" s="223"/>
      <c r="E293" s="224">
        <v>0.39</v>
      </c>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155</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46" t="s">
        <v>410</v>
      </c>
      <c r="D294" s="223"/>
      <c r="E294" s="224">
        <v>0.28499999999999998</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155</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46" t="s">
        <v>411</v>
      </c>
      <c r="D295" s="223"/>
      <c r="E295" s="224">
        <v>0.94499999999999995</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155</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46" t="s">
        <v>412</v>
      </c>
      <c r="D296" s="223"/>
      <c r="E296" s="224">
        <v>0.51</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155</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x14ac:dyDescent="0.2">
      <c r="A297" s="226" t="s">
        <v>142</v>
      </c>
      <c r="B297" s="227" t="s">
        <v>108</v>
      </c>
      <c r="C297" s="243" t="s">
        <v>109</v>
      </c>
      <c r="D297" s="228"/>
      <c r="E297" s="229"/>
      <c r="F297" s="230"/>
      <c r="G297" s="230">
        <f>SUMIF(AG298:AG334,"&lt;&gt;NOR",G298:G334)</f>
        <v>0</v>
      </c>
      <c r="H297" s="230"/>
      <c r="I297" s="230">
        <f>SUM(I298:I334)</f>
        <v>0</v>
      </c>
      <c r="J297" s="230"/>
      <c r="K297" s="230">
        <f>SUM(K298:K334)</f>
        <v>0</v>
      </c>
      <c r="L297" s="230"/>
      <c r="M297" s="230">
        <f>SUM(M298:M334)</f>
        <v>0</v>
      </c>
      <c r="N297" s="229"/>
      <c r="O297" s="229">
        <f>SUM(O298:O334)</f>
        <v>0</v>
      </c>
      <c r="P297" s="229"/>
      <c r="Q297" s="229">
        <f>SUM(Q298:Q334)</f>
        <v>0</v>
      </c>
      <c r="R297" s="230"/>
      <c r="S297" s="230"/>
      <c r="T297" s="231"/>
      <c r="U297" s="225"/>
      <c r="V297" s="225">
        <f>SUM(V298:V334)</f>
        <v>0</v>
      </c>
      <c r="W297" s="225"/>
      <c r="X297" s="225"/>
      <c r="Y297" s="225"/>
      <c r="AG297" t="s">
        <v>143</v>
      </c>
    </row>
    <row r="298" spans="1:60" ht="22.5" outlineLevel="1" x14ac:dyDescent="0.2">
      <c r="A298" s="233">
        <v>44</v>
      </c>
      <c r="B298" s="234" t="s">
        <v>413</v>
      </c>
      <c r="C298" s="244" t="s">
        <v>414</v>
      </c>
      <c r="D298" s="235" t="s">
        <v>146</v>
      </c>
      <c r="E298" s="236">
        <v>343.22</v>
      </c>
      <c r="F298" s="237"/>
      <c r="G298" s="238">
        <f>ROUND(E298*F298,2)</f>
        <v>0</v>
      </c>
      <c r="H298" s="237"/>
      <c r="I298" s="238">
        <f>ROUND(E298*H298,2)</f>
        <v>0</v>
      </c>
      <c r="J298" s="237"/>
      <c r="K298" s="238">
        <f>ROUND(E298*J298,2)</f>
        <v>0</v>
      </c>
      <c r="L298" s="238">
        <v>21</v>
      </c>
      <c r="M298" s="238">
        <f>G298*(1+L298/100)</f>
        <v>0</v>
      </c>
      <c r="N298" s="236">
        <v>0</v>
      </c>
      <c r="O298" s="236">
        <f>ROUND(E298*N298,2)</f>
        <v>0</v>
      </c>
      <c r="P298" s="236">
        <v>0</v>
      </c>
      <c r="Q298" s="236">
        <f>ROUND(E298*P298,2)</f>
        <v>0</v>
      </c>
      <c r="R298" s="238"/>
      <c r="S298" s="238" t="s">
        <v>197</v>
      </c>
      <c r="T298" s="239" t="s">
        <v>198</v>
      </c>
      <c r="U298" s="222">
        <v>0</v>
      </c>
      <c r="V298" s="222">
        <f>ROUND(E298*U298,2)</f>
        <v>0</v>
      </c>
      <c r="W298" s="222"/>
      <c r="X298" s="222" t="s">
        <v>149</v>
      </c>
      <c r="Y298" s="222" t="s">
        <v>150</v>
      </c>
      <c r="Z298" s="212"/>
      <c r="AA298" s="212"/>
      <c r="AB298" s="212"/>
      <c r="AC298" s="212"/>
      <c r="AD298" s="212"/>
      <c r="AE298" s="212"/>
      <c r="AF298" s="212"/>
      <c r="AG298" s="212" t="s">
        <v>151</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46" t="s">
        <v>154</v>
      </c>
      <c r="D299" s="223"/>
      <c r="E299" s="224"/>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155</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46" t="s">
        <v>415</v>
      </c>
      <c r="D300" s="223"/>
      <c r="E300" s="224"/>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155</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46" t="s">
        <v>416</v>
      </c>
      <c r="D301" s="223"/>
      <c r="E301" s="224">
        <v>70.56</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155</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46" t="s">
        <v>417</v>
      </c>
      <c r="D302" s="223"/>
      <c r="E302" s="224">
        <v>28.56</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155</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46" t="s">
        <v>418</v>
      </c>
      <c r="D303" s="223"/>
      <c r="E303" s="224">
        <v>2.024</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155</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6" t="s">
        <v>419</v>
      </c>
      <c r="D304" s="223"/>
      <c r="E304" s="224">
        <v>1.5840000000000001</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155</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46" t="s">
        <v>420</v>
      </c>
      <c r="D305" s="223"/>
      <c r="E305" s="224">
        <v>2.4</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155</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46" t="s">
        <v>421</v>
      </c>
      <c r="D306" s="223"/>
      <c r="E306" s="224">
        <v>0.66</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155</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6" t="s">
        <v>422</v>
      </c>
      <c r="D307" s="223"/>
      <c r="E307" s="224">
        <v>4.2240000000000002</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155</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6" t="s">
        <v>423</v>
      </c>
      <c r="D308" s="223"/>
      <c r="E308" s="224">
        <v>17.472000000000001</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155</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46" t="s">
        <v>424</v>
      </c>
      <c r="D309" s="223"/>
      <c r="E309" s="224">
        <v>7.0839999999999996</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155</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46" t="s">
        <v>425</v>
      </c>
      <c r="D310" s="223"/>
      <c r="E310" s="224">
        <v>4.4160000000000004</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155</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6" t="s">
        <v>426</v>
      </c>
      <c r="D311" s="223"/>
      <c r="E311" s="224">
        <v>11.648</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155</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6" t="s">
        <v>427</v>
      </c>
      <c r="D312" s="223"/>
      <c r="E312" s="224">
        <v>0.52800000000000002</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155</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6" t="s">
        <v>428</v>
      </c>
      <c r="D313" s="223"/>
      <c r="E313" s="224">
        <v>1.536</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155</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6" t="s">
        <v>429</v>
      </c>
      <c r="D314" s="223"/>
      <c r="E314" s="224">
        <v>0.61599999999999999</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155</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6" t="s">
        <v>430</v>
      </c>
      <c r="D315" s="223"/>
      <c r="E315" s="224">
        <v>8.0960000000000001</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155</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6" t="s">
        <v>431</v>
      </c>
      <c r="D316" s="223"/>
      <c r="E316" s="224">
        <v>0.72</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155</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6" t="s">
        <v>432</v>
      </c>
      <c r="D317" s="223"/>
      <c r="E317" s="224">
        <v>8.4480000000000004</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155</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6" t="s">
        <v>433</v>
      </c>
      <c r="D318" s="223"/>
      <c r="E318" s="224">
        <v>1.456</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155</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6" t="s">
        <v>434</v>
      </c>
      <c r="D319" s="223"/>
      <c r="E319" s="224">
        <v>7.56</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155</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46" t="s">
        <v>435</v>
      </c>
      <c r="D320" s="223"/>
      <c r="E320" s="224">
        <v>3.24</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155</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46" t="s">
        <v>436</v>
      </c>
      <c r="D321" s="223"/>
      <c r="E321" s="224">
        <v>17.64</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155</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46" t="s">
        <v>437</v>
      </c>
      <c r="D322" s="223"/>
      <c r="E322" s="224">
        <v>6.48</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155</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6" t="s">
        <v>438</v>
      </c>
      <c r="D323" s="223"/>
      <c r="E323" s="224">
        <v>2.16</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155</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46" t="s">
        <v>439</v>
      </c>
      <c r="D324" s="223"/>
      <c r="E324" s="224">
        <v>3.5840000000000001</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155</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46" t="s">
        <v>440</v>
      </c>
      <c r="D325" s="223"/>
      <c r="E325" s="224">
        <v>22.032</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155</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46" t="s">
        <v>441</v>
      </c>
      <c r="D326" s="223"/>
      <c r="E326" s="224">
        <v>29.484000000000002</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155</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46" t="s">
        <v>442</v>
      </c>
      <c r="D327" s="223"/>
      <c r="E327" s="224">
        <v>7.1760000000000002</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155</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46" t="s">
        <v>443</v>
      </c>
      <c r="D328" s="223"/>
      <c r="E328" s="224">
        <v>11.52</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155</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46" t="s">
        <v>444</v>
      </c>
      <c r="D329" s="223"/>
      <c r="E329" s="224">
        <v>8.0640000000000001</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155</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46" t="s">
        <v>445</v>
      </c>
      <c r="D330" s="223"/>
      <c r="E330" s="224">
        <v>22.68</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155</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46" t="s">
        <v>446</v>
      </c>
      <c r="D331" s="223"/>
      <c r="E331" s="224">
        <v>8.64</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155</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46" t="s">
        <v>447</v>
      </c>
      <c r="D332" s="223"/>
      <c r="E332" s="224">
        <v>9.2159999999999993</v>
      </c>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155</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46" t="s">
        <v>448</v>
      </c>
      <c r="D333" s="223"/>
      <c r="E333" s="224">
        <v>11.231999999999999</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155</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46" t="s">
        <v>449</v>
      </c>
      <c r="D334" s="223"/>
      <c r="E334" s="224">
        <v>0.48</v>
      </c>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155</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x14ac:dyDescent="0.2">
      <c r="A335" s="226" t="s">
        <v>142</v>
      </c>
      <c r="B335" s="227" t="s">
        <v>110</v>
      </c>
      <c r="C335" s="243" t="s">
        <v>111</v>
      </c>
      <c r="D335" s="228"/>
      <c r="E335" s="229"/>
      <c r="F335" s="230"/>
      <c r="G335" s="230">
        <f>SUMIF(AG336:AG410,"&lt;&gt;NOR",G336:G410)</f>
        <v>0</v>
      </c>
      <c r="H335" s="230"/>
      <c r="I335" s="230">
        <f>SUM(I336:I410)</f>
        <v>0</v>
      </c>
      <c r="J335" s="230"/>
      <c r="K335" s="230">
        <f>SUM(K336:K410)</f>
        <v>0</v>
      </c>
      <c r="L335" s="230"/>
      <c r="M335" s="230">
        <f>SUM(M336:M410)</f>
        <v>0</v>
      </c>
      <c r="N335" s="229"/>
      <c r="O335" s="229">
        <f>SUM(O336:O410)</f>
        <v>0</v>
      </c>
      <c r="P335" s="229"/>
      <c r="Q335" s="229">
        <f>SUM(Q336:Q410)</f>
        <v>0</v>
      </c>
      <c r="R335" s="230"/>
      <c r="S335" s="230"/>
      <c r="T335" s="231"/>
      <c r="U335" s="225"/>
      <c r="V335" s="225">
        <f>SUM(V336:V410)</f>
        <v>1152.08</v>
      </c>
      <c r="W335" s="225"/>
      <c r="X335" s="225"/>
      <c r="Y335" s="225"/>
      <c r="AG335" t="s">
        <v>143</v>
      </c>
    </row>
    <row r="336" spans="1:60" outlineLevel="1" x14ac:dyDescent="0.2">
      <c r="A336" s="233">
        <v>45</v>
      </c>
      <c r="B336" s="234" t="s">
        <v>450</v>
      </c>
      <c r="C336" s="244" t="s">
        <v>451</v>
      </c>
      <c r="D336" s="235" t="s">
        <v>452</v>
      </c>
      <c r="E336" s="236">
        <v>230.73855</v>
      </c>
      <c r="F336" s="237"/>
      <c r="G336" s="238">
        <f>ROUND(E336*F336,2)</f>
        <v>0</v>
      </c>
      <c r="H336" s="237"/>
      <c r="I336" s="238">
        <f>ROUND(E336*H336,2)</f>
        <v>0</v>
      </c>
      <c r="J336" s="237"/>
      <c r="K336" s="238">
        <f>ROUND(E336*J336,2)</f>
        <v>0</v>
      </c>
      <c r="L336" s="238">
        <v>21</v>
      </c>
      <c r="M336" s="238">
        <f>G336*(1+L336/100)</f>
        <v>0</v>
      </c>
      <c r="N336" s="236">
        <v>0</v>
      </c>
      <c r="O336" s="236">
        <f>ROUND(E336*N336,2)</f>
        <v>0</v>
      </c>
      <c r="P336" s="236">
        <v>0</v>
      </c>
      <c r="Q336" s="236">
        <f>ROUND(E336*P336,2)</f>
        <v>0</v>
      </c>
      <c r="R336" s="238" t="s">
        <v>147</v>
      </c>
      <c r="S336" s="238" t="s">
        <v>148</v>
      </c>
      <c r="T336" s="239" t="s">
        <v>148</v>
      </c>
      <c r="U336" s="222">
        <v>0.94199999999999995</v>
      </c>
      <c r="V336" s="222">
        <f>ROUND(E336*U336,2)</f>
        <v>217.36</v>
      </c>
      <c r="W336" s="222"/>
      <c r="X336" s="222" t="s">
        <v>149</v>
      </c>
      <c r="Y336" s="222" t="s">
        <v>150</v>
      </c>
      <c r="Z336" s="212"/>
      <c r="AA336" s="212"/>
      <c r="AB336" s="212"/>
      <c r="AC336" s="212"/>
      <c r="AD336" s="212"/>
      <c r="AE336" s="212"/>
      <c r="AF336" s="212"/>
      <c r="AG336" s="212" t="s">
        <v>151</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46" t="s">
        <v>453</v>
      </c>
      <c r="D337" s="223"/>
      <c r="E337" s="224">
        <v>45.636890000000001</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155</v>
      </c>
      <c r="AH337" s="212">
        <v>5</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46" t="s">
        <v>454</v>
      </c>
      <c r="D338" s="223"/>
      <c r="E338" s="224">
        <v>55.46</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155</v>
      </c>
      <c r="AH338" s="212">
        <v>5</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3" x14ac:dyDescent="0.2">
      <c r="A339" s="219"/>
      <c r="B339" s="220"/>
      <c r="C339" s="246" t="s">
        <v>455</v>
      </c>
      <c r="D339" s="223"/>
      <c r="E339" s="224">
        <v>1.5970599999999999</v>
      </c>
      <c r="F339" s="222"/>
      <c r="G339" s="222"/>
      <c r="H339" s="222"/>
      <c r="I339" s="222"/>
      <c r="J339" s="222"/>
      <c r="K339" s="222"/>
      <c r="L339" s="222"/>
      <c r="M339" s="222"/>
      <c r="N339" s="221"/>
      <c r="O339" s="221"/>
      <c r="P339" s="221"/>
      <c r="Q339" s="221"/>
      <c r="R339" s="222"/>
      <c r="S339" s="222"/>
      <c r="T339" s="222"/>
      <c r="U339" s="222"/>
      <c r="V339" s="222"/>
      <c r="W339" s="222"/>
      <c r="X339" s="222"/>
      <c r="Y339" s="222"/>
      <c r="Z339" s="212"/>
      <c r="AA339" s="212"/>
      <c r="AB339" s="212"/>
      <c r="AC339" s="212"/>
      <c r="AD339" s="212"/>
      <c r="AE339" s="212"/>
      <c r="AF339" s="212"/>
      <c r="AG339" s="212" t="s">
        <v>155</v>
      </c>
      <c r="AH339" s="212">
        <v>5</v>
      </c>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3" x14ac:dyDescent="0.2">
      <c r="A340" s="219"/>
      <c r="B340" s="220"/>
      <c r="C340" s="246" t="s">
        <v>456</v>
      </c>
      <c r="D340" s="223"/>
      <c r="E340" s="224">
        <v>6.0499999999999998E-2</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155</v>
      </c>
      <c r="AH340" s="212">
        <v>5</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3" x14ac:dyDescent="0.2">
      <c r="A341" s="219"/>
      <c r="B341" s="220"/>
      <c r="C341" s="246" t="s">
        <v>457</v>
      </c>
      <c r="D341" s="223"/>
      <c r="E341" s="224">
        <v>0.13</v>
      </c>
      <c r="F341" s="222"/>
      <c r="G341" s="222"/>
      <c r="H341" s="222"/>
      <c r="I341" s="222"/>
      <c r="J341" s="222"/>
      <c r="K341" s="222"/>
      <c r="L341" s="222"/>
      <c r="M341" s="222"/>
      <c r="N341" s="221"/>
      <c r="O341" s="221"/>
      <c r="P341" s="221"/>
      <c r="Q341" s="221"/>
      <c r="R341" s="222"/>
      <c r="S341" s="222"/>
      <c r="T341" s="222"/>
      <c r="U341" s="222"/>
      <c r="V341" s="222"/>
      <c r="W341" s="222"/>
      <c r="X341" s="222"/>
      <c r="Y341" s="222"/>
      <c r="Z341" s="212"/>
      <c r="AA341" s="212"/>
      <c r="AB341" s="212"/>
      <c r="AC341" s="212"/>
      <c r="AD341" s="212"/>
      <c r="AE341" s="212"/>
      <c r="AF341" s="212"/>
      <c r="AG341" s="212" t="s">
        <v>155</v>
      </c>
      <c r="AH341" s="212">
        <v>5</v>
      </c>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3" x14ac:dyDescent="0.2">
      <c r="A342" s="219"/>
      <c r="B342" s="220"/>
      <c r="C342" s="246" t="s">
        <v>458</v>
      </c>
      <c r="D342" s="223"/>
      <c r="E342" s="224">
        <v>24.747299999999999</v>
      </c>
      <c r="F342" s="222"/>
      <c r="G342" s="22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155</v>
      </c>
      <c r="AH342" s="212">
        <v>5</v>
      </c>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3" x14ac:dyDescent="0.2">
      <c r="A343" s="219"/>
      <c r="B343" s="220"/>
      <c r="C343" s="246" t="s">
        <v>459</v>
      </c>
      <c r="D343" s="223"/>
      <c r="E343" s="224">
        <v>2.1299999999999999E-3</v>
      </c>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155</v>
      </c>
      <c r="AH343" s="212">
        <v>5</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46" t="s">
        <v>460</v>
      </c>
      <c r="D344" s="223"/>
      <c r="E344" s="224">
        <v>0.93720000000000003</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155</v>
      </c>
      <c r="AH344" s="212">
        <v>5</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46" t="s">
        <v>461</v>
      </c>
      <c r="D345" s="223"/>
      <c r="E345" s="224">
        <v>102.16746000000001</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155</v>
      </c>
      <c r="AH345" s="212">
        <v>5</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ht="22.5" outlineLevel="1" x14ac:dyDescent="0.2">
      <c r="A346" s="233">
        <v>46</v>
      </c>
      <c r="B346" s="234" t="s">
        <v>462</v>
      </c>
      <c r="C346" s="244" t="s">
        <v>463</v>
      </c>
      <c r="D346" s="235" t="s">
        <v>452</v>
      </c>
      <c r="E346" s="236">
        <v>2768.8625699999998</v>
      </c>
      <c r="F346" s="237"/>
      <c r="G346" s="238">
        <f>ROUND(E346*F346,2)</f>
        <v>0</v>
      </c>
      <c r="H346" s="237"/>
      <c r="I346" s="238">
        <f>ROUND(E346*H346,2)</f>
        <v>0</v>
      </c>
      <c r="J346" s="237"/>
      <c r="K346" s="238">
        <f>ROUND(E346*J346,2)</f>
        <v>0</v>
      </c>
      <c r="L346" s="238">
        <v>21</v>
      </c>
      <c r="M346" s="238">
        <f>G346*(1+L346/100)</f>
        <v>0</v>
      </c>
      <c r="N346" s="236">
        <v>0</v>
      </c>
      <c r="O346" s="236">
        <f>ROUND(E346*N346,2)</f>
        <v>0</v>
      </c>
      <c r="P346" s="236">
        <v>0</v>
      </c>
      <c r="Q346" s="236">
        <f>ROUND(E346*P346,2)</f>
        <v>0</v>
      </c>
      <c r="R346" s="238" t="s">
        <v>147</v>
      </c>
      <c r="S346" s="238" t="s">
        <v>148</v>
      </c>
      <c r="T346" s="239" t="s">
        <v>148</v>
      </c>
      <c r="U346" s="222">
        <v>0.105</v>
      </c>
      <c r="V346" s="222">
        <f>ROUND(E346*U346,2)</f>
        <v>290.73</v>
      </c>
      <c r="W346" s="222"/>
      <c r="X346" s="222" t="s">
        <v>149</v>
      </c>
      <c r="Y346" s="222" t="s">
        <v>150</v>
      </c>
      <c r="Z346" s="212"/>
      <c r="AA346" s="212"/>
      <c r="AB346" s="212"/>
      <c r="AC346" s="212"/>
      <c r="AD346" s="212"/>
      <c r="AE346" s="212"/>
      <c r="AF346" s="212"/>
      <c r="AG346" s="212" t="s">
        <v>151</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2" x14ac:dyDescent="0.2">
      <c r="A347" s="219"/>
      <c r="B347" s="220"/>
      <c r="C347" s="246" t="s">
        <v>464</v>
      </c>
      <c r="D347" s="223"/>
      <c r="E347" s="224">
        <v>2768.8625699999998</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155</v>
      </c>
      <c r="AH347" s="212">
        <v>5</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ht="22.5" outlineLevel="1" x14ac:dyDescent="0.2">
      <c r="A348" s="233">
        <v>47</v>
      </c>
      <c r="B348" s="234" t="s">
        <v>465</v>
      </c>
      <c r="C348" s="244" t="s">
        <v>466</v>
      </c>
      <c r="D348" s="235" t="s">
        <v>452</v>
      </c>
      <c r="E348" s="236">
        <v>46.147709999999996</v>
      </c>
      <c r="F348" s="237"/>
      <c r="G348" s="238">
        <f>ROUND(E348*F348,2)</f>
        <v>0</v>
      </c>
      <c r="H348" s="237"/>
      <c r="I348" s="238">
        <f>ROUND(E348*H348,2)</f>
        <v>0</v>
      </c>
      <c r="J348" s="237"/>
      <c r="K348" s="238">
        <f>ROUND(E348*J348,2)</f>
        <v>0</v>
      </c>
      <c r="L348" s="238">
        <v>21</v>
      </c>
      <c r="M348" s="238">
        <f>G348*(1+L348/100)</f>
        <v>0</v>
      </c>
      <c r="N348" s="236">
        <v>0</v>
      </c>
      <c r="O348" s="236">
        <f>ROUND(E348*N348,2)</f>
        <v>0</v>
      </c>
      <c r="P348" s="236">
        <v>0</v>
      </c>
      <c r="Q348" s="236">
        <f>ROUND(E348*P348,2)</f>
        <v>0</v>
      </c>
      <c r="R348" s="238" t="s">
        <v>147</v>
      </c>
      <c r="S348" s="238" t="s">
        <v>148</v>
      </c>
      <c r="T348" s="239" t="s">
        <v>148</v>
      </c>
      <c r="U348" s="222">
        <v>2.0699999999999998</v>
      </c>
      <c r="V348" s="222">
        <f>ROUND(E348*U348,2)</f>
        <v>95.53</v>
      </c>
      <c r="W348" s="222"/>
      <c r="X348" s="222" t="s">
        <v>149</v>
      </c>
      <c r="Y348" s="222" t="s">
        <v>150</v>
      </c>
      <c r="Z348" s="212"/>
      <c r="AA348" s="212"/>
      <c r="AB348" s="212"/>
      <c r="AC348" s="212"/>
      <c r="AD348" s="212"/>
      <c r="AE348" s="212"/>
      <c r="AF348" s="212"/>
      <c r="AG348" s="212" t="s">
        <v>151</v>
      </c>
      <c r="AH348" s="212"/>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2" x14ac:dyDescent="0.2">
      <c r="A349" s="219"/>
      <c r="B349" s="220"/>
      <c r="C349" s="246" t="s">
        <v>467</v>
      </c>
      <c r="D349" s="223"/>
      <c r="E349" s="224"/>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155</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3" x14ac:dyDescent="0.2">
      <c r="A350" s="219"/>
      <c r="B350" s="220"/>
      <c r="C350" s="246" t="s">
        <v>468</v>
      </c>
      <c r="D350" s="223"/>
      <c r="E350" s="224">
        <v>46.147709999999996</v>
      </c>
      <c r="F350" s="222"/>
      <c r="G350" s="222"/>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155</v>
      </c>
      <c r="AH350" s="212">
        <v>5</v>
      </c>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ht="22.5" outlineLevel="1" x14ac:dyDescent="0.2">
      <c r="A351" s="233">
        <v>48</v>
      </c>
      <c r="B351" s="234" t="s">
        <v>469</v>
      </c>
      <c r="C351" s="244" t="s">
        <v>470</v>
      </c>
      <c r="D351" s="235" t="s">
        <v>452</v>
      </c>
      <c r="E351" s="236">
        <v>161.51697999999999</v>
      </c>
      <c r="F351" s="237"/>
      <c r="G351" s="238">
        <f>ROUND(E351*F351,2)</f>
        <v>0</v>
      </c>
      <c r="H351" s="237"/>
      <c r="I351" s="238">
        <f>ROUND(E351*H351,2)</f>
        <v>0</v>
      </c>
      <c r="J351" s="237"/>
      <c r="K351" s="238">
        <f>ROUND(E351*J351,2)</f>
        <v>0</v>
      </c>
      <c r="L351" s="238">
        <v>21</v>
      </c>
      <c r="M351" s="238">
        <f>G351*(1+L351/100)</f>
        <v>0</v>
      </c>
      <c r="N351" s="236">
        <v>0</v>
      </c>
      <c r="O351" s="236">
        <f>ROUND(E351*N351,2)</f>
        <v>0</v>
      </c>
      <c r="P351" s="236">
        <v>0</v>
      </c>
      <c r="Q351" s="236">
        <f>ROUND(E351*P351,2)</f>
        <v>0</v>
      </c>
      <c r="R351" s="238" t="s">
        <v>147</v>
      </c>
      <c r="S351" s="238" t="s">
        <v>148</v>
      </c>
      <c r="T351" s="239" t="s">
        <v>148</v>
      </c>
      <c r="U351" s="222">
        <v>2.0099999999999998</v>
      </c>
      <c r="V351" s="222">
        <f>ROUND(E351*U351,2)</f>
        <v>324.64999999999998</v>
      </c>
      <c r="W351" s="222"/>
      <c r="X351" s="222" t="s">
        <v>149</v>
      </c>
      <c r="Y351" s="222" t="s">
        <v>150</v>
      </c>
      <c r="Z351" s="212"/>
      <c r="AA351" s="212"/>
      <c r="AB351" s="212"/>
      <c r="AC351" s="212"/>
      <c r="AD351" s="212"/>
      <c r="AE351" s="212"/>
      <c r="AF351" s="212"/>
      <c r="AG351" s="212" t="s">
        <v>151</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46" t="s">
        <v>471</v>
      </c>
      <c r="D352" s="223"/>
      <c r="E352" s="224"/>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155</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46" t="s">
        <v>472</v>
      </c>
      <c r="D353" s="223"/>
      <c r="E353" s="224"/>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155</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46" t="s">
        <v>473</v>
      </c>
      <c r="D354" s="223"/>
      <c r="E354" s="224"/>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155</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3" x14ac:dyDescent="0.2">
      <c r="A355" s="219"/>
      <c r="B355" s="220"/>
      <c r="C355" s="246" t="s">
        <v>474</v>
      </c>
      <c r="D355" s="223"/>
      <c r="E355" s="224">
        <v>161.51697999999999</v>
      </c>
      <c r="F355" s="222"/>
      <c r="G355" s="22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155</v>
      </c>
      <c r="AH355" s="212">
        <v>5</v>
      </c>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ht="22.5" outlineLevel="1" x14ac:dyDescent="0.2">
      <c r="A356" s="233">
        <v>49</v>
      </c>
      <c r="B356" s="234" t="s">
        <v>475</v>
      </c>
      <c r="C356" s="244" t="s">
        <v>476</v>
      </c>
      <c r="D356" s="235" t="s">
        <v>452</v>
      </c>
      <c r="E356" s="236">
        <v>115.36927</v>
      </c>
      <c r="F356" s="237"/>
      <c r="G356" s="238">
        <f>ROUND(E356*F356,2)</f>
        <v>0</v>
      </c>
      <c r="H356" s="237"/>
      <c r="I356" s="238">
        <f>ROUND(E356*H356,2)</f>
        <v>0</v>
      </c>
      <c r="J356" s="237"/>
      <c r="K356" s="238">
        <f>ROUND(E356*J356,2)</f>
        <v>0</v>
      </c>
      <c r="L356" s="238">
        <v>21</v>
      </c>
      <c r="M356" s="238">
        <f>G356*(1+L356/100)</f>
        <v>0</v>
      </c>
      <c r="N356" s="236">
        <v>0</v>
      </c>
      <c r="O356" s="236">
        <f>ROUND(E356*N356,2)</f>
        <v>0</v>
      </c>
      <c r="P356" s="236">
        <v>0</v>
      </c>
      <c r="Q356" s="236">
        <f>ROUND(E356*P356,2)</f>
        <v>0</v>
      </c>
      <c r="R356" s="238" t="s">
        <v>147</v>
      </c>
      <c r="S356" s="238" t="s">
        <v>148</v>
      </c>
      <c r="T356" s="239" t="s">
        <v>148</v>
      </c>
      <c r="U356" s="222">
        <v>0.96</v>
      </c>
      <c r="V356" s="222">
        <f>ROUND(E356*U356,2)</f>
        <v>110.75</v>
      </c>
      <c r="W356" s="222"/>
      <c r="X356" s="222" t="s">
        <v>149</v>
      </c>
      <c r="Y356" s="222" t="s">
        <v>150</v>
      </c>
      <c r="Z356" s="212"/>
      <c r="AA356" s="212"/>
      <c r="AB356" s="212"/>
      <c r="AC356" s="212"/>
      <c r="AD356" s="212"/>
      <c r="AE356" s="212"/>
      <c r="AF356" s="212"/>
      <c r="AG356" s="212" t="s">
        <v>151</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46" t="s">
        <v>472</v>
      </c>
      <c r="D357" s="223"/>
      <c r="E357" s="224"/>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155</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outlineLevel="3" x14ac:dyDescent="0.2">
      <c r="A358" s="219"/>
      <c r="B358" s="220"/>
      <c r="C358" s="246" t="s">
        <v>473</v>
      </c>
      <c r="D358" s="223"/>
      <c r="E358" s="224"/>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155</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46" t="s">
        <v>477</v>
      </c>
      <c r="D359" s="223"/>
      <c r="E359" s="224">
        <v>115.36927</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155</v>
      </c>
      <c r="AH359" s="212">
        <v>5</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1" x14ac:dyDescent="0.2">
      <c r="A360" s="233">
        <v>50</v>
      </c>
      <c r="B360" s="234" t="s">
        <v>478</v>
      </c>
      <c r="C360" s="244" t="s">
        <v>479</v>
      </c>
      <c r="D360" s="235" t="s">
        <v>452</v>
      </c>
      <c r="E360" s="236">
        <v>230.73855</v>
      </c>
      <c r="F360" s="237"/>
      <c r="G360" s="238">
        <f>ROUND(E360*F360,2)</f>
        <v>0</v>
      </c>
      <c r="H360" s="237"/>
      <c r="I360" s="238">
        <f>ROUND(E360*H360,2)</f>
        <v>0</v>
      </c>
      <c r="J360" s="237"/>
      <c r="K360" s="238">
        <f>ROUND(E360*J360,2)</f>
        <v>0</v>
      </c>
      <c r="L360" s="238">
        <v>21</v>
      </c>
      <c r="M360" s="238">
        <f>G360*(1+L360/100)</f>
        <v>0</v>
      </c>
      <c r="N360" s="236">
        <v>0</v>
      </c>
      <c r="O360" s="236">
        <f>ROUND(E360*N360,2)</f>
        <v>0</v>
      </c>
      <c r="P360" s="236">
        <v>0</v>
      </c>
      <c r="Q360" s="236">
        <f>ROUND(E360*P360,2)</f>
        <v>0</v>
      </c>
      <c r="R360" s="238" t="s">
        <v>147</v>
      </c>
      <c r="S360" s="238" t="s">
        <v>148</v>
      </c>
      <c r="T360" s="239" t="s">
        <v>148</v>
      </c>
      <c r="U360" s="222">
        <v>0.49</v>
      </c>
      <c r="V360" s="222">
        <f>ROUND(E360*U360,2)</f>
        <v>113.06</v>
      </c>
      <c r="W360" s="222"/>
      <c r="X360" s="222" t="s">
        <v>149</v>
      </c>
      <c r="Y360" s="222" t="s">
        <v>150</v>
      </c>
      <c r="Z360" s="212"/>
      <c r="AA360" s="212"/>
      <c r="AB360" s="212"/>
      <c r="AC360" s="212"/>
      <c r="AD360" s="212"/>
      <c r="AE360" s="212"/>
      <c r="AF360" s="212"/>
      <c r="AG360" s="212" t="s">
        <v>151</v>
      </c>
      <c r="AH360" s="212"/>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2" x14ac:dyDescent="0.2">
      <c r="A361" s="219"/>
      <c r="B361" s="220"/>
      <c r="C361" s="247" t="s">
        <v>480</v>
      </c>
      <c r="D361" s="242"/>
      <c r="E361" s="242"/>
      <c r="F361" s="242"/>
      <c r="G361" s="24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481</v>
      </c>
      <c r="AH361" s="212"/>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2" x14ac:dyDescent="0.2">
      <c r="A362" s="219"/>
      <c r="B362" s="220"/>
      <c r="C362" s="246" t="s">
        <v>482</v>
      </c>
      <c r="D362" s="223"/>
      <c r="E362" s="224">
        <v>230.73855</v>
      </c>
      <c r="F362" s="222"/>
      <c r="G362" s="222"/>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155</v>
      </c>
      <c r="AH362" s="212">
        <v>5</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1" x14ac:dyDescent="0.2">
      <c r="A363" s="233">
        <v>51</v>
      </c>
      <c r="B363" s="234" t="s">
        <v>483</v>
      </c>
      <c r="C363" s="244" t="s">
        <v>484</v>
      </c>
      <c r="D363" s="235" t="s">
        <v>452</v>
      </c>
      <c r="E363" s="236">
        <v>5537.7251399999996</v>
      </c>
      <c r="F363" s="237"/>
      <c r="G363" s="238">
        <f>ROUND(E363*F363,2)</f>
        <v>0</v>
      </c>
      <c r="H363" s="237"/>
      <c r="I363" s="238">
        <f>ROUND(E363*H363,2)</f>
        <v>0</v>
      </c>
      <c r="J363" s="237"/>
      <c r="K363" s="238">
        <f>ROUND(E363*J363,2)</f>
        <v>0</v>
      </c>
      <c r="L363" s="238">
        <v>21</v>
      </c>
      <c r="M363" s="238">
        <f>G363*(1+L363/100)</f>
        <v>0</v>
      </c>
      <c r="N363" s="236">
        <v>0</v>
      </c>
      <c r="O363" s="236">
        <f>ROUND(E363*N363,2)</f>
        <v>0</v>
      </c>
      <c r="P363" s="236">
        <v>0</v>
      </c>
      <c r="Q363" s="236">
        <f>ROUND(E363*P363,2)</f>
        <v>0</v>
      </c>
      <c r="R363" s="238" t="s">
        <v>147</v>
      </c>
      <c r="S363" s="238" t="s">
        <v>148</v>
      </c>
      <c r="T363" s="239" t="s">
        <v>148</v>
      </c>
      <c r="U363" s="222">
        <v>0</v>
      </c>
      <c r="V363" s="222">
        <f>ROUND(E363*U363,2)</f>
        <v>0</v>
      </c>
      <c r="W363" s="222"/>
      <c r="X363" s="222" t="s">
        <v>149</v>
      </c>
      <c r="Y363" s="222" t="s">
        <v>150</v>
      </c>
      <c r="Z363" s="212"/>
      <c r="AA363" s="212"/>
      <c r="AB363" s="212"/>
      <c r="AC363" s="212"/>
      <c r="AD363" s="212"/>
      <c r="AE363" s="212"/>
      <c r="AF363" s="212"/>
      <c r="AG363" s="212" t="s">
        <v>151</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46" t="s">
        <v>485</v>
      </c>
      <c r="D364" s="223"/>
      <c r="E364" s="224">
        <v>5537.7251399999996</v>
      </c>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155</v>
      </c>
      <c r="AH364" s="212">
        <v>5</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ht="22.5" outlineLevel="1" x14ac:dyDescent="0.2">
      <c r="A365" s="233">
        <v>52</v>
      </c>
      <c r="B365" s="234" t="s">
        <v>486</v>
      </c>
      <c r="C365" s="244" t="s">
        <v>487</v>
      </c>
      <c r="D365" s="235" t="s">
        <v>452</v>
      </c>
      <c r="E365" s="236">
        <v>45.636890000000001</v>
      </c>
      <c r="F365" s="237"/>
      <c r="G365" s="238">
        <f>ROUND(E365*F365,2)</f>
        <v>0</v>
      </c>
      <c r="H365" s="237"/>
      <c r="I365" s="238">
        <f>ROUND(E365*H365,2)</f>
        <v>0</v>
      </c>
      <c r="J365" s="237"/>
      <c r="K365" s="238">
        <f>ROUND(E365*J365,2)</f>
        <v>0</v>
      </c>
      <c r="L365" s="238">
        <v>21</v>
      </c>
      <c r="M365" s="238">
        <f>G365*(1+L365/100)</f>
        <v>0</v>
      </c>
      <c r="N365" s="236">
        <v>0</v>
      </c>
      <c r="O365" s="236">
        <f>ROUND(E365*N365,2)</f>
        <v>0</v>
      </c>
      <c r="P365" s="236">
        <v>0</v>
      </c>
      <c r="Q365" s="236">
        <f>ROUND(E365*P365,2)</f>
        <v>0</v>
      </c>
      <c r="R365" s="238" t="s">
        <v>147</v>
      </c>
      <c r="S365" s="238" t="s">
        <v>148</v>
      </c>
      <c r="T365" s="239" t="s">
        <v>148</v>
      </c>
      <c r="U365" s="222">
        <v>0</v>
      </c>
      <c r="V365" s="222">
        <f>ROUND(E365*U365,2)</f>
        <v>0</v>
      </c>
      <c r="W365" s="222"/>
      <c r="X365" s="222" t="s">
        <v>149</v>
      </c>
      <c r="Y365" s="222" t="s">
        <v>150</v>
      </c>
      <c r="Z365" s="212"/>
      <c r="AA365" s="212"/>
      <c r="AB365" s="212"/>
      <c r="AC365" s="212"/>
      <c r="AD365" s="212"/>
      <c r="AE365" s="212"/>
      <c r="AF365" s="212"/>
      <c r="AG365" s="212" t="s">
        <v>151</v>
      </c>
      <c r="AH365" s="212"/>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2" x14ac:dyDescent="0.2">
      <c r="A366" s="219"/>
      <c r="B366" s="220"/>
      <c r="C366" s="246" t="s">
        <v>488</v>
      </c>
      <c r="D366" s="223"/>
      <c r="E366" s="224">
        <v>4.9200000000000001E-2</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155</v>
      </c>
      <c r="AH366" s="212">
        <v>7</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46" t="s">
        <v>489</v>
      </c>
      <c r="D367" s="223"/>
      <c r="E367" s="224">
        <v>0.16739999999999999</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155</v>
      </c>
      <c r="AH367" s="212">
        <v>7</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46" t="s">
        <v>490</v>
      </c>
      <c r="D368" s="223"/>
      <c r="E368" s="224">
        <v>4.4711999999999996</v>
      </c>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155</v>
      </c>
      <c r="AH368" s="212">
        <v>7</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46" t="s">
        <v>491</v>
      </c>
      <c r="D369" s="223"/>
      <c r="E369" s="224">
        <v>0.20608000000000001</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155</v>
      </c>
      <c r="AH369" s="212">
        <v>7</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outlineLevel="3" x14ac:dyDescent="0.2">
      <c r="A370" s="219"/>
      <c r="B370" s="220"/>
      <c r="C370" s="246" t="s">
        <v>492</v>
      </c>
      <c r="D370" s="223"/>
      <c r="E370" s="224">
        <v>0.13500000000000001</v>
      </c>
      <c r="F370" s="222"/>
      <c r="G370" s="222"/>
      <c r="H370" s="222"/>
      <c r="I370" s="222"/>
      <c r="J370" s="222"/>
      <c r="K370" s="222"/>
      <c r="L370" s="222"/>
      <c r="M370" s="222"/>
      <c r="N370" s="221"/>
      <c r="O370" s="221"/>
      <c r="P370" s="221"/>
      <c r="Q370" s="221"/>
      <c r="R370" s="222"/>
      <c r="S370" s="222"/>
      <c r="T370" s="222"/>
      <c r="U370" s="222"/>
      <c r="V370" s="222"/>
      <c r="W370" s="222"/>
      <c r="X370" s="222"/>
      <c r="Y370" s="222"/>
      <c r="Z370" s="212"/>
      <c r="AA370" s="212"/>
      <c r="AB370" s="212"/>
      <c r="AC370" s="212"/>
      <c r="AD370" s="212"/>
      <c r="AE370" s="212"/>
      <c r="AF370" s="212"/>
      <c r="AG370" s="212" t="s">
        <v>155</v>
      </c>
      <c r="AH370" s="212">
        <v>7</v>
      </c>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3" x14ac:dyDescent="0.2">
      <c r="A371" s="219"/>
      <c r="B371" s="220"/>
      <c r="C371" s="246" t="s">
        <v>493</v>
      </c>
      <c r="D371" s="223"/>
      <c r="E371" s="224">
        <v>1.41794</v>
      </c>
      <c r="F371" s="222"/>
      <c r="G371" s="22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155</v>
      </c>
      <c r="AH371" s="212">
        <v>7</v>
      </c>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3" x14ac:dyDescent="0.2">
      <c r="A372" s="219"/>
      <c r="B372" s="220"/>
      <c r="C372" s="246" t="s">
        <v>494</v>
      </c>
      <c r="D372" s="223"/>
      <c r="E372" s="224">
        <v>15.741</v>
      </c>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155</v>
      </c>
      <c r="AH372" s="212">
        <v>7</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46" t="s">
        <v>495</v>
      </c>
      <c r="D373" s="223"/>
      <c r="E373" s="224">
        <v>16.67184</v>
      </c>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155</v>
      </c>
      <c r="AH373" s="212">
        <v>7</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46" t="s">
        <v>496</v>
      </c>
      <c r="D374" s="223"/>
      <c r="E374" s="224">
        <v>1.2616099999999999</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155</v>
      </c>
      <c r="AH374" s="212">
        <v>7</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46" t="s">
        <v>497</v>
      </c>
      <c r="D375" s="223"/>
      <c r="E375" s="224">
        <v>5.5156200000000002</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155</v>
      </c>
      <c r="AH375" s="212">
        <v>7</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1" x14ac:dyDescent="0.2">
      <c r="A376" s="233">
        <v>53</v>
      </c>
      <c r="B376" s="234" t="s">
        <v>498</v>
      </c>
      <c r="C376" s="244" t="s">
        <v>499</v>
      </c>
      <c r="D376" s="235" t="s">
        <v>452</v>
      </c>
      <c r="E376" s="236">
        <v>55.46</v>
      </c>
      <c r="F376" s="237"/>
      <c r="G376" s="238">
        <f>ROUND(E376*F376,2)</f>
        <v>0</v>
      </c>
      <c r="H376" s="237"/>
      <c r="I376" s="238">
        <f>ROUND(E376*H376,2)</f>
        <v>0</v>
      </c>
      <c r="J376" s="237"/>
      <c r="K376" s="238">
        <f>ROUND(E376*J376,2)</f>
        <v>0</v>
      </c>
      <c r="L376" s="238">
        <v>21</v>
      </c>
      <c r="M376" s="238">
        <f>G376*(1+L376/100)</f>
        <v>0</v>
      </c>
      <c r="N376" s="236">
        <v>0</v>
      </c>
      <c r="O376" s="236">
        <f>ROUND(E376*N376,2)</f>
        <v>0</v>
      </c>
      <c r="P376" s="236">
        <v>0</v>
      </c>
      <c r="Q376" s="236">
        <f>ROUND(E376*P376,2)</f>
        <v>0</v>
      </c>
      <c r="R376" s="238" t="s">
        <v>147</v>
      </c>
      <c r="S376" s="238" t="s">
        <v>148</v>
      </c>
      <c r="T376" s="239" t="s">
        <v>148</v>
      </c>
      <c r="U376" s="222">
        <v>0</v>
      </c>
      <c r="V376" s="222">
        <f>ROUND(E376*U376,2)</f>
        <v>0</v>
      </c>
      <c r="W376" s="222"/>
      <c r="X376" s="222" t="s">
        <v>149</v>
      </c>
      <c r="Y376" s="222" t="s">
        <v>150</v>
      </c>
      <c r="Z376" s="212"/>
      <c r="AA376" s="212"/>
      <c r="AB376" s="212"/>
      <c r="AC376" s="212"/>
      <c r="AD376" s="212"/>
      <c r="AE376" s="212"/>
      <c r="AF376" s="212"/>
      <c r="AG376" s="212" t="s">
        <v>151</v>
      </c>
      <c r="AH376" s="212"/>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2" x14ac:dyDescent="0.2">
      <c r="A377" s="219"/>
      <c r="B377" s="220"/>
      <c r="C377" s="246" t="s">
        <v>500</v>
      </c>
      <c r="D377" s="223"/>
      <c r="E377" s="224">
        <v>0.16</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155</v>
      </c>
      <c r="AH377" s="212">
        <v>5</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outlineLevel="3" x14ac:dyDescent="0.2">
      <c r="A378" s="219"/>
      <c r="B378" s="220"/>
      <c r="C378" s="246" t="s">
        <v>501</v>
      </c>
      <c r="D378" s="223"/>
      <c r="E378" s="224">
        <v>0.48</v>
      </c>
      <c r="F378" s="222"/>
      <c r="G378" s="222"/>
      <c r="H378" s="222"/>
      <c r="I378" s="222"/>
      <c r="J378" s="222"/>
      <c r="K378" s="222"/>
      <c r="L378" s="222"/>
      <c r="M378" s="222"/>
      <c r="N378" s="221"/>
      <c r="O378" s="221"/>
      <c r="P378" s="221"/>
      <c r="Q378" s="221"/>
      <c r="R378" s="222"/>
      <c r="S378" s="222"/>
      <c r="T378" s="222"/>
      <c r="U378" s="222"/>
      <c r="V378" s="222"/>
      <c r="W378" s="222"/>
      <c r="X378" s="222"/>
      <c r="Y378" s="222"/>
      <c r="Z378" s="212"/>
      <c r="AA378" s="212"/>
      <c r="AB378" s="212"/>
      <c r="AC378" s="212"/>
      <c r="AD378" s="212"/>
      <c r="AE378" s="212"/>
      <c r="AF378" s="212"/>
      <c r="AG378" s="212" t="s">
        <v>155</v>
      </c>
      <c r="AH378" s="212">
        <v>5</v>
      </c>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3" x14ac:dyDescent="0.2">
      <c r="A379" s="219"/>
      <c r="B379" s="220"/>
      <c r="C379" s="246" t="s">
        <v>502</v>
      </c>
      <c r="D379" s="223"/>
      <c r="E379" s="224">
        <v>1.9</v>
      </c>
      <c r="F379" s="222"/>
      <c r="G379" s="22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155</v>
      </c>
      <c r="AH379" s="212">
        <v>5</v>
      </c>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3" x14ac:dyDescent="0.2">
      <c r="A380" s="219"/>
      <c r="B380" s="220"/>
      <c r="C380" s="246" t="s">
        <v>503</v>
      </c>
      <c r="D380" s="223"/>
      <c r="E380" s="224">
        <v>52.92</v>
      </c>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155</v>
      </c>
      <c r="AH380" s="212">
        <v>5</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1" x14ac:dyDescent="0.2">
      <c r="A381" s="233">
        <v>54</v>
      </c>
      <c r="B381" s="234" t="s">
        <v>504</v>
      </c>
      <c r="C381" s="244" t="s">
        <v>505</v>
      </c>
      <c r="D381" s="235" t="s">
        <v>452</v>
      </c>
      <c r="E381" s="236">
        <v>1.5970599999999999</v>
      </c>
      <c r="F381" s="237"/>
      <c r="G381" s="238">
        <f>ROUND(E381*F381,2)</f>
        <v>0</v>
      </c>
      <c r="H381" s="237"/>
      <c r="I381" s="238">
        <f>ROUND(E381*H381,2)</f>
        <v>0</v>
      </c>
      <c r="J381" s="237"/>
      <c r="K381" s="238">
        <f>ROUND(E381*J381,2)</f>
        <v>0</v>
      </c>
      <c r="L381" s="238">
        <v>21</v>
      </c>
      <c r="M381" s="238">
        <f>G381*(1+L381/100)</f>
        <v>0</v>
      </c>
      <c r="N381" s="236">
        <v>0</v>
      </c>
      <c r="O381" s="236">
        <f>ROUND(E381*N381,2)</f>
        <v>0</v>
      </c>
      <c r="P381" s="236">
        <v>0</v>
      </c>
      <c r="Q381" s="236">
        <f>ROUND(E381*P381,2)</f>
        <v>0</v>
      </c>
      <c r="R381" s="238" t="s">
        <v>147</v>
      </c>
      <c r="S381" s="238" t="s">
        <v>148</v>
      </c>
      <c r="T381" s="239" t="s">
        <v>148</v>
      </c>
      <c r="U381" s="222">
        <v>0</v>
      </c>
      <c r="V381" s="222">
        <f>ROUND(E381*U381,2)</f>
        <v>0</v>
      </c>
      <c r="W381" s="222"/>
      <c r="X381" s="222" t="s">
        <v>149</v>
      </c>
      <c r="Y381" s="222" t="s">
        <v>150</v>
      </c>
      <c r="Z381" s="212"/>
      <c r="AA381" s="212"/>
      <c r="AB381" s="212"/>
      <c r="AC381" s="212"/>
      <c r="AD381" s="212"/>
      <c r="AE381" s="212"/>
      <c r="AF381" s="212"/>
      <c r="AG381" s="212" t="s">
        <v>151</v>
      </c>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2" x14ac:dyDescent="0.2">
      <c r="A382" s="219"/>
      <c r="B382" s="220"/>
      <c r="C382" s="246" t="s">
        <v>506</v>
      </c>
      <c r="D382" s="223"/>
      <c r="E382" s="224">
        <v>7.3600000000000002E-3</v>
      </c>
      <c r="F382" s="222"/>
      <c r="G382" s="222"/>
      <c r="H382" s="222"/>
      <c r="I382" s="222"/>
      <c r="J382" s="222"/>
      <c r="K382" s="222"/>
      <c r="L382" s="222"/>
      <c r="M382" s="222"/>
      <c r="N382" s="221"/>
      <c r="O382" s="221"/>
      <c r="P382" s="221"/>
      <c r="Q382" s="221"/>
      <c r="R382" s="222"/>
      <c r="S382" s="222"/>
      <c r="T382" s="222"/>
      <c r="U382" s="222"/>
      <c r="V382" s="222"/>
      <c r="W382" s="222"/>
      <c r="X382" s="222"/>
      <c r="Y382" s="222"/>
      <c r="Z382" s="212"/>
      <c r="AA382" s="212"/>
      <c r="AB382" s="212"/>
      <c r="AC382" s="212"/>
      <c r="AD382" s="212"/>
      <c r="AE382" s="212"/>
      <c r="AF382" s="212"/>
      <c r="AG382" s="212" t="s">
        <v>155</v>
      </c>
      <c r="AH382" s="212">
        <v>7</v>
      </c>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3" x14ac:dyDescent="0.2">
      <c r="A383" s="219"/>
      <c r="B383" s="220"/>
      <c r="C383" s="246" t="s">
        <v>507</v>
      </c>
      <c r="D383" s="223"/>
      <c r="E383" s="224">
        <v>5.7000000000000002E-3</v>
      </c>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155</v>
      </c>
      <c r="AH383" s="212">
        <v>7</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46" t="s">
        <v>508</v>
      </c>
      <c r="D384" s="223"/>
      <c r="E384" s="224">
        <v>1.5840000000000001</v>
      </c>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155</v>
      </c>
      <c r="AH384" s="212">
        <v>7</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ht="22.5" outlineLevel="1" x14ac:dyDescent="0.2">
      <c r="A385" s="233">
        <v>55</v>
      </c>
      <c r="B385" s="234" t="s">
        <v>509</v>
      </c>
      <c r="C385" s="244" t="s">
        <v>510</v>
      </c>
      <c r="D385" s="235" t="s">
        <v>452</v>
      </c>
      <c r="E385" s="236">
        <v>6.0499999999999998E-2</v>
      </c>
      <c r="F385" s="237"/>
      <c r="G385" s="238">
        <f>ROUND(E385*F385,2)</f>
        <v>0</v>
      </c>
      <c r="H385" s="237"/>
      <c r="I385" s="238">
        <f>ROUND(E385*H385,2)</f>
        <v>0</v>
      </c>
      <c r="J385" s="237"/>
      <c r="K385" s="238">
        <f>ROUND(E385*J385,2)</f>
        <v>0</v>
      </c>
      <c r="L385" s="238">
        <v>21</v>
      </c>
      <c r="M385" s="238">
        <f>G385*(1+L385/100)</f>
        <v>0</v>
      </c>
      <c r="N385" s="236">
        <v>0</v>
      </c>
      <c r="O385" s="236">
        <f>ROUND(E385*N385,2)</f>
        <v>0</v>
      </c>
      <c r="P385" s="236">
        <v>0</v>
      </c>
      <c r="Q385" s="236">
        <f>ROUND(E385*P385,2)</f>
        <v>0</v>
      </c>
      <c r="R385" s="238" t="s">
        <v>147</v>
      </c>
      <c r="S385" s="238" t="s">
        <v>148</v>
      </c>
      <c r="T385" s="239" t="s">
        <v>148</v>
      </c>
      <c r="U385" s="222">
        <v>0</v>
      </c>
      <c r="V385" s="222">
        <f>ROUND(E385*U385,2)</f>
        <v>0</v>
      </c>
      <c r="W385" s="222"/>
      <c r="X385" s="222" t="s">
        <v>149</v>
      </c>
      <c r="Y385" s="222" t="s">
        <v>150</v>
      </c>
      <c r="Z385" s="212"/>
      <c r="AA385" s="212"/>
      <c r="AB385" s="212"/>
      <c r="AC385" s="212"/>
      <c r="AD385" s="212"/>
      <c r="AE385" s="212"/>
      <c r="AF385" s="212"/>
      <c r="AG385" s="212" t="s">
        <v>151</v>
      </c>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2" x14ac:dyDescent="0.2">
      <c r="A386" s="219"/>
      <c r="B386" s="220"/>
      <c r="C386" s="246" t="s">
        <v>511</v>
      </c>
      <c r="D386" s="223"/>
      <c r="E386" s="224">
        <v>6.0499999999999998E-2</v>
      </c>
      <c r="F386" s="222"/>
      <c r="G386" s="222"/>
      <c r="H386" s="222"/>
      <c r="I386" s="222"/>
      <c r="J386" s="222"/>
      <c r="K386" s="222"/>
      <c r="L386" s="222"/>
      <c r="M386" s="222"/>
      <c r="N386" s="221"/>
      <c r="O386" s="221"/>
      <c r="P386" s="221"/>
      <c r="Q386" s="221"/>
      <c r="R386" s="222"/>
      <c r="S386" s="222"/>
      <c r="T386" s="222"/>
      <c r="U386" s="222"/>
      <c r="V386" s="222"/>
      <c r="W386" s="222"/>
      <c r="X386" s="222"/>
      <c r="Y386" s="222"/>
      <c r="Z386" s="212"/>
      <c r="AA386" s="212"/>
      <c r="AB386" s="212"/>
      <c r="AC386" s="212"/>
      <c r="AD386" s="212"/>
      <c r="AE386" s="212"/>
      <c r="AF386" s="212"/>
      <c r="AG386" s="212" t="s">
        <v>155</v>
      </c>
      <c r="AH386" s="212">
        <v>7</v>
      </c>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1" x14ac:dyDescent="0.2">
      <c r="A387" s="233">
        <v>56</v>
      </c>
      <c r="B387" s="234" t="s">
        <v>512</v>
      </c>
      <c r="C387" s="244" t="s">
        <v>513</v>
      </c>
      <c r="D387" s="235" t="s">
        <v>452</v>
      </c>
      <c r="E387" s="236">
        <v>0.13</v>
      </c>
      <c r="F387" s="237"/>
      <c r="G387" s="238">
        <f>ROUND(E387*F387,2)</f>
        <v>0</v>
      </c>
      <c r="H387" s="237"/>
      <c r="I387" s="238">
        <f>ROUND(E387*H387,2)</f>
        <v>0</v>
      </c>
      <c r="J387" s="237"/>
      <c r="K387" s="238">
        <f>ROUND(E387*J387,2)</f>
        <v>0</v>
      </c>
      <c r="L387" s="238">
        <v>21</v>
      </c>
      <c r="M387" s="238">
        <f>G387*(1+L387/100)</f>
        <v>0</v>
      </c>
      <c r="N387" s="236">
        <v>0</v>
      </c>
      <c r="O387" s="236">
        <f>ROUND(E387*N387,2)</f>
        <v>0</v>
      </c>
      <c r="P387" s="236">
        <v>0</v>
      </c>
      <c r="Q387" s="236">
        <f>ROUND(E387*P387,2)</f>
        <v>0</v>
      </c>
      <c r="R387" s="238" t="s">
        <v>147</v>
      </c>
      <c r="S387" s="238" t="s">
        <v>148</v>
      </c>
      <c r="T387" s="239" t="s">
        <v>148</v>
      </c>
      <c r="U387" s="222">
        <v>0</v>
      </c>
      <c r="V387" s="222">
        <f>ROUND(E387*U387,2)</f>
        <v>0</v>
      </c>
      <c r="W387" s="222"/>
      <c r="X387" s="222" t="s">
        <v>149</v>
      </c>
      <c r="Y387" s="222" t="s">
        <v>150</v>
      </c>
      <c r="Z387" s="212"/>
      <c r="AA387" s="212"/>
      <c r="AB387" s="212"/>
      <c r="AC387" s="212"/>
      <c r="AD387" s="212"/>
      <c r="AE387" s="212"/>
      <c r="AF387" s="212"/>
      <c r="AG387" s="212" t="s">
        <v>151</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2" x14ac:dyDescent="0.2">
      <c r="A388" s="219"/>
      <c r="B388" s="220"/>
      <c r="C388" s="246" t="s">
        <v>514</v>
      </c>
      <c r="D388" s="223"/>
      <c r="E388" s="224">
        <v>7.0000000000000007E-2</v>
      </c>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155</v>
      </c>
      <c r="AH388" s="212">
        <v>7</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46" t="s">
        <v>515</v>
      </c>
      <c r="D389" s="223"/>
      <c r="E389" s="224">
        <v>0.06</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155</v>
      </c>
      <c r="AH389" s="212">
        <v>7</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ht="22.5" outlineLevel="1" x14ac:dyDescent="0.2">
      <c r="A390" s="233">
        <v>57</v>
      </c>
      <c r="B390" s="234" t="s">
        <v>516</v>
      </c>
      <c r="C390" s="244" t="s">
        <v>517</v>
      </c>
      <c r="D390" s="235" t="s">
        <v>452</v>
      </c>
      <c r="E390" s="236">
        <v>24.747299999999999</v>
      </c>
      <c r="F390" s="237"/>
      <c r="G390" s="238">
        <f>ROUND(E390*F390,2)</f>
        <v>0</v>
      </c>
      <c r="H390" s="237"/>
      <c r="I390" s="238">
        <f>ROUND(E390*H390,2)</f>
        <v>0</v>
      </c>
      <c r="J390" s="237"/>
      <c r="K390" s="238">
        <f>ROUND(E390*J390,2)</f>
        <v>0</v>
      </c>
      <c r="L390" s="238">
        <v>21</v>
      </c>
      <c r="M390" s="238">
        <f>G390*(1+L390/100)</f>
        <v>0</v>
      </c>
      <c r="N390" s="236">
        <v>0</v>
      </c>
      <c r="O390" s="236">
        <f>ROUND(E390*N390,2)</f>
        <v>0</v>
      </c>
      <c r="P390" s="236">
        <v>0</v>
      </c>
      <c r="Q390" s="236">
        <f>ROUND(E390*P390,2)</f>
        <v>0</v>
      </c>
      <c r="R390" s="238" t="s">
        <v>147</v>
      </c>
      <c r="S390" s="238" t="s">
        <v>148</v>
      </c>
      <c r="T390" s="239" t="s">
        <v>148</v>
      </c>
      <c r="U390" s="222">
        <v>0</v>
      </c>
      <c r="V390" s="222">
        <f>ROUND(E390*U390,2)</f>
        <v>0</v>
      </c>
      <c r="W390" s="222"/>
      <c r="X390" s="222" t="s">
        <v>149</v>
      </c>
      <c r="Y390" s="222" t="s">
        <v>150</v>
      </c>
      <c r="Z390" s="212"/>
      <c r="AA390" s="212"/>
      <c r="AB390" s="212"/>
      <c r="AC390" s="212"/>
      <c r="AD390" s="212"/>
      <c r="AE390" s="212"/>
      <c r="AF390" s="212"/>
      <c r="AG390" s="212" t="s">
        <v>151</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2" x14ac:dyDescent="0.2">
      <c r="A391" s="219"/>
      <c r="B391" s="220"/>
      <c r="C391" s="246" t="s">
        <v>518</v>
      </c>
      <c r="D391" s="223"/>
      <c r="E391" s="224">
        <v>24.747299999999999</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155</v>
      </c>
      <c r="AH391" s="212">
        <v>7</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ht="22.5" outlineLevel="1" x14ac:dyDescent="0.2">
      <c r="A392" s="233">
        <v>58</v>
      </c>
      <c r="B392" s="234" t="s">
        <v>519</v>
      </c>
      <c r="C392" s="244" t="s">
        <v>520</v>
      </c>
      <c r="D392" s="235" t="s">
        <v>452</v>
      </c>
      <c r="E392" s="236">
        <v>2.1299999999999999E-3</v>
      </c>
      <c r="F392" s="237"/>
      <c r="G392" s="238">
        <f>ROUND(E392*F392,2)</f>
        <v>0</v>
      </c>
      <c r="H392" s="237"/>
      <c r="I392" s="238">
        <f>ROUND(E392*H392,2)</f>
        <v>0</v>
      </c>
      <c r="J392" s="237"/>
      <c r="K392" s="238">
        <f>ROUND(E392*J392,2)</f>
        <v>0</v>
      </c>
      <c r="L392" s="238">
        <v>21</v>
      </c>
      <c r="M392" s="238">
        <f>G392*(1+L392/100)</f>
        <v>0</v>
      </c>
      <c r="N392" s="236">
        <v>0</v>
      </c>
      <c r="O392" s="236">
        <f>ROUND(E392*N392,2)</f>
        <v>0</v>
      </c>
      <c r="P392" s="236">
        <v>0</v>
      </c>
      <c r="Q392" s="236">
        <f>ROUND(E392*P392,2)</f>
        <v>0</v>
      </c>
      <c r="R392" s="238" t="s">
        <v>147</v>
      </c>
      <c r="S392" s="238" t="s">
        <v>148</v>
      </c>
      <c r="T392" s="239" t="s">
        <v>148</v>
      </c>
      <c r="U392" s="222">
        <v>0</v>
      </c>
      <c r="V392" s="222">
        <f>ROUND(E392*U392,2)</f>
        <v>0</v>
      </c>
      <c r="W392" s="222"/>
      <c r="X392" s="222" t="s">
        <v>149</v>
      </c>
      <c r="Y392" s="222" t="s">
        <v>150</v>
      </c>
      <c r="Z392" s="212"/>
      <c r="AA392" s="212"/>
      <c r="AB392" s="212"/>
      <c r="AC392" s="212"/>
      <c r="AD392" s="212"/>
      <c r="AE392" s="212"/>
      <c r="AF392" s="212"/>
      <c r="AG392" s="212" t="s">
        <v>151</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2" x14ac:dyDescent="0.2">
      <c r="A393" s="219"/>
      <c r="B393" s="220"/>
      <c r="C393" s="246" t="s">
        <v>521</v>
      </c>
      <c r="D393" s="223"/>
      <c r="E393" s="224">
        <v>2.1299999999999999E-3</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155</v>
      </c>
      <c r="AH393" s="212">
        <v>7</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1" x14ac:dyDescent="0.2">
      <c r="A394" s="233">
        <v>59</v>
      </c>
      <c r="B394" s="234" t="s">
        <v>522</v>
      </c>
      <c r="C394" s="244" t="s">
        <v>523</v>
      </c>
      <c r="D394" s="235" t="s">
        <v>452</v>
      </c>
      <c r="E394" s="236">
        <v>0.93720000000000003</v>
      </c>
      <c r="F394" s="237"/>
      <c r="G394" s="238">
        <f>ROUND(E394*F394,2)</f>
        <v>0</v>
      </c>
      <c r="H394" s="237"/>
      <c r="I394" s="238">
        <f>ROUND(E394*H394,2)</f>
        <v>0</v>
      </c>
      <c r="J394" s="237"/>
      <c r="K394" s="238">
        <f>ROUND(E394*J394,2)</f>
        <v>0</v>
      </c>
      <c r="L394" s="238">
        <v>21</v>
      </c>
      <c r="M394" s="238">
        <f>G394*(1+L394/100)</f>
        <v>0</v>
      </c>
      <c r="N394" s="236">
        <v>0</v>
      </c>
      <c r="O394" s="236">
        <f>ROUND(E394*N394,2)</f>
        <v>0</v>
      </c>
      <c r="P394" s="236">
        <v>0</v>
      </c>
      <c r="Q394" s="236">
        <f>ROUND(E394*P394,2)</f>
        <v>0</v>
      </c>
      <c r="R394" s="238" t="s">
        <v>147</v>
      </c>
      <c r="S394" s="238" t="s">
        <v>148</v>
      </c>
      <c r="T394" s="239" t="s">
        <v>148</v>
      </c>
      <c r="U394" s="222">
        <v>0</v>
      </c>
      <c r="V394" s="222">
        <f>ROUND(E394*U394,2)</f>
        <v>0</v>
      </c>
      <c r="W394" s="222"/>
      <c r="X394" s="222" t="s">
        <v>149</v>
      </c>
      <c r="Y394" s="222" t="s">
        <v>150</v>
      </c>
      <c r="Z394" s="212"/>
      <c r="AA394" s="212"/>
      <c r="AB394" s="212"/>
      <c r="AC394" s="212"/>
      <c r="AD394" s="212"/>
      <c r="AE394" s="212"/>
      <c r="AF394" s="212"/>
      <c r="AG394" s="212" t="s">
        <v>151</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2" x14ac:dyDescent="0.2">
      <c r="A395" s="219"/>
      <c r="B395" s="220"/>
      <c r="C395" s="246" t="s">
        <v>524</v>
      </c>
      <c r="D395" s="223"/>
      <c r="E395" s="224">
        <v>0.93720000000000003</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155</v>
      </c>
      <c r="AH395" s="212">
        <v>7</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1" x14ac:dyDescent="0.2">
      <c r="A396" s="233">
        <v>60</v>
      </c>
      <c r="B396" s="234" t="s">
        <v>525</v>
      </c>
      <c r="C396" s="244" t="s">
        <v>526</v>
      </c>
      <c r="D396" s="235" t="s">
        <v>452</v>
      </c>
      <c r="E396" s="236">
        <v>102.16746000000001</v>
      </c>
      <c r="F396" s="237"/>
      <c r="G396" s="238">
        <f>ROUND(E396*F396,2)</f>
        <v>0</v>
      </c>
      <c r="H396" s="237"/>
      <c r="I396" s="238">
        <f>ROUND(E396*H396,2)</f>
        <v>0</v>
      </c>
      <c r="J396" s="237"/>
      <c r="K396" s="238">
        <f>ROUND(E396*J396,2)</f>
        <v>0</v>
      </c>
      <c r="L396" s="238">
        <v>21</v>
      </c>
      <c r="M396" s="238">
        <f>G396*(1+L396/100)</f>
        <v>0</v>
      </c>
      <c r="N396" s="236">
        <v>0</v>
      </c>
      <c r="O396" s="236">
        <f>ROUND(E396*N396,2)</f>
        <v>0</v>
      </c>
      <c r="P396" s="236">
        <v>0</v>
      </c>
      <c r="Q396" s="236">
        <f>ROUND(E396*P396,2)</f>
        <v>0</v>
      </c>
      <c r="R396" s="238"/>
      <c r="S396" s="238" t="s">
        <v>197</v>
      </c>
      <c r="T396" s="239" t="s">
        <v>198</v>
      </c>
      <c r="U396" s="222">
        <v>0</v>
      </c>
      <c r="V396" s="222">
        <f>ROUND(E396*U396,2)</f>
        <v>0</v>
      </c>
      <c r="W396" s="222"/>
      <c r="X396" s="222" t="s">
        <v>149</v>
      </c>
      <c r="Y396" s="222" t="s">
        <v>150</v>
      </c>
      <c r="Z396" s="212"/>
      <c r="AA396" s="212"/>
      <c r="AB396" s="212"/>
      <c r="AC396" s="212"/>
      <c r="AD396" s="212"/>
      <c r="AE396" s="212"/>
      <c r="AF396" s="212"/>
      <c r="AG396" s="212" t="s">
        <v>151</v>
      </c>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2" x14ac:dyDescent="0.2">
      <c r="A397" s="219"/>
      <c r="B397" s="220"/>
      <c r="C397" s="247" t="s">
        <v>527</v>
      </c>
      <c r="D397" s="242"/>
      <c r="E397" s="242"/>
      <c r="F397" s="242"/>
      <c r="G397" s="24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481</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2" x14ac:dyDescent="0.2">
      <c r="A398" s="219"/>
      <c r="B398" s="220"/>
      <c r="C398" s="246" t="s">
        <v>528</v>
      </c>
      <c r="D398" s="223"/>
      <c r="E398" s="224">
        <v>0.06</v>
      </c>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155</v>
      </c>
      <c r="AH398" s="212">
        <v>5</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46" t="s">
        <v>529</v>
      </c>
      <c r="D399" s="223"/>
      <c r="E399" s="224">
        <v>0.44850000000000001</v>
      </c>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155</v>
      </c>
      <c r="AH399" s="212">
        <v>7</v>
      </c>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46" t="s">
        <v>530</v>
      </c>
      <c r="D400" s="223"/>
      <c r="E400" s="224">
        <v>0.41012999999999999</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155</v>
      </c>
      <c r="AH400" s="212">
        <v>7</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46" t="s">
        <v>531</v>
      </c>
      <c r="D401" s="223"/>
      <c r="E401" s="224">
        <v>0.34438999999999997</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155</v>
      </c>
      <c r="AH401" s="212">
        <v>7</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46" t="s">
        <v>532</v>
      </c>
      <c r="D402" s="223"/>
      <c r="E402" s="224">
        <v>0.2009</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155</v>
      </c>
      <c r="AH402" s="212">
        <v>7</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3" x14ac:dyDescent="0.2">
      <c r="A403" s="219"/>
      <c r="B403" s="220"/>
      <c r="C403" s="246" t="s">
        <v>533</v>
      </c>
      <c r="D403" s="223"/>
      <c r="E403" s="224">
        <v>3.0640000000000001E-2</v>
      </c>
      <c r="F403" s="222"/>
      <c r="G403" s="22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155</v>
      </c>
      <c r="AH403" s="212">
        <v>7</v>
      </c>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3" x14ac:dyDescent="0.2">
      <c r="A404" s="219"/>
      <c r="B404" s="220"/>
      <c r="C404" s="246" t="s">
        <v>534</v>
      </c>
      <c r="D404" s="223"/>
      <c r="E404" s="224">
        <v>0.17324999999999999</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155</v>
      </c>
      <c r="AH404" s="212">
        <v>7</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46" t="s">
        <v>535</v>
      </c>
      <c r="D405" s="223"/>
      <c r="E405" s="224">
        <v>6.6360000000000002E-2</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155</v>
      </c>
      <c r="AH405" s="212">
        <v>7</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3" x14ac:dyDescent="0.2">
      <c r="A406" s="219"/>
      <c r="B406" s="220"/>
      <c r="C406" s="246" t="s">
        <v>536</v>
      </c>
      <c r="D406" s="223"/>
      <c r="E406" s="224">
        <v>0.15</v>
      </c>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155</v>
      </c>
      <c r="AH406" s="212">
        <v>5</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46" t="s">
        <v>537</v>
      </c>
      <c r="D407" s="223"/>
      <c r="E407" s="224">
        <v>66.417730000000006</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155</v>
      </c>
      <c r="AH407" s="212">
        <v>7</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46" t="s">
        <v>538</v>
      </c>
      <c r="D408" s="223"/>
      <c r="E408" s="224">
        <v>33.508459999999999</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155</v>
      </c>
      <c r="AH408" s="212">
        <v>7</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46" t="s">
        <v>539</v>
      </c>
      <c r="D409" s="223"/>
      <c r="E409" s="224">
        <v>0.34789999999999999</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155</v>
      </c>
      <c r="AH409" s="212">
        <v>7</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3" x14ac:dyDescent="0.2">
      <c r="A410" s="219"/>
      <c r="B410" s="220"/>
      <c r="C410" s="246" t="s">
        <v>540</v>
      </c>
      <c r="D410" s="223"/>
      <c r="E410" s="224">
        <v>9.1999999999999998E-3</v>
      </c>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155</v>
      </c>
      <c r="AH410" s="212">
        <v>7</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x14ac:dyDescent="0.2">
      <c r="A411" s="3"/>
      <c r="B411" s="4"/>
      <c r="C411" s="248"/>
      <c r="D411" s="6"/>
      <c r="E411" s="3"/>
      <c r="F411" s="3"/>
      <c r="G411" s="3"/>
      <c r="H411" s="3"/>
      <c r="I411" s="3"/>
      <c r="J411" s="3"/>
      <c r="K411" s="3"/>
      <c r="L411" s="3"/>
      <c r="M411" s="3"/>
      <c r="N411" s="3"/>
      <c r="O411" s="3"/>
      <c r="P411" s="3"/>
      <c r="Q411" s="3"/>
      <c r="R411" s="3"/>
      <c r="S411" s="3"/>
      <c r="T411" s="3"/>
      <c r="U411" s="3"/>
      <c r="V411" s="3"/>
      <c r="W411" s="3"/>
      <c r="X411" s="3"/>
      <c r="Y411" s="3"/>
      <c r="AE411">
        <v>15</v>
      </c>
      <c r="AF411">
        <v>21</v>
      </c>
      <c r="AG411" t="s">
        <v>128</v>
      </c>
    </row>
    <row r="412" spans="1:60" x14ac:dyDescent="0.2">
      <c r="A412" s="215"/>
      <c r="B412" s="216" t="s">
        <v>29</v>
      </c>
      <c r="C412" s="249"/>
      <c r="D412" s="217"/>
      <c r="E412" s="218"/>
      <c r="F412" s="218"/>
      <c r="G412" s="232">
        <f>G8+G242+G248+G289+G297+G335</f>
        <v>0</v>
      </c>
      <c r="H412" s="3"/>
      <c r="I412" s="3"/>
      <c r="J412" s="3"/>
      <c r="K412" s="3"/>
      <c r="L412" s="3"/>
      <c r="M412" s="3"/>
      <c r="N412" s="3"/>
      <c r="O412" s="3"/>
      <c r="P412" s="3"/>
      <c r="Q412" s="3"/>
      <c r="R412" s="3"/>
      <c r="S412" s="3"/>
      <c r="T412" s="3"/>
      <c r="U412" s="3"/>
      <c r="V412" s="3"/>
      <c r="W412" s="3"/>
      <c r="X412" s="3"/>
      <c r="Y412" s="3"/>
      <c r="AE412">
        <f>SUMIF(L7:L410,AE411,G7:G410)</f>
        <v>0</v>
      </c>
      <c r="AF412">
        <f>SUMIF(L7:L410,AF411,G7:G410)</f>
        <v>0</v>
      </c>
      <c r="AG412" t="s">
        <v>541</v>
      </c>
    </row>
    <row r="413" spans="1:60" x14ac:dyDescent="0.2">
      <c r="C413" s="250"/>
      <c r="D413" s="10"/>
      <c r="AG413" t="s">
        <v>542</v>
      </c>
    </row>
    <row r="414" spans="1:60" x14ac:dyDescent="0.2">
      <c r="D414" s="10"/>
    </row>
    <row r="415" spans="1:60" x14ac:dyDescent="0.2">
      <c r="D415" s="10"/>
    </row>
    <row r="416" spans="1:60"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vhUVge3o0jogTKgx5Wil00IkGB5he7qMCRaOnmZhs62c4d+0wgSvnGw+ENYKy+61H8cGmldJdH3lQtLKkyLCw==" saltValue="lsI8rEScmTd0owAg+ECekA==" spinCount="100000" sheet="1" formatRows="0"/>
  <mergeCells count="25">
    <mergeCell ref="C397:G397"/>
    <mergeCell ref="C136:G136"/>
    <mergeCell ref="C142:G142"/>
    <mergeCell ref="C205:G205"/>
    <mergeCell ref="C222:G222"/>
    <mergeCell ref="C237:G237"/>
    <mergeCell ref="C361:G361"/>
    <mergeCell ref="C84:G84"/>
    <mergeCell ref="C93:G93"/>
    <mergeCell ref="C108:G108"/>
    <mergeCell ref="C119:G119"/>
    <mergeCell ref="C127:G127"/>
    <mergeCell ref="C131:G131"/>
    <mergeCell ref="C50:G50"/>
    <mergeCell ref="C59:G59"/>
    <mergeCell ref="C63:G63"/>
    <mergeCell ref="C67:G67"/>
    <mergeCell ref="C76:G76"/>
    <mergeCell ref="C80:G80"/>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115</v>
      </c>
      <c r="B1" s="197"/>
      <c r="C1" s="197"/>
      <c r="D1" s="197"/>
      <c r="E1" s="197"/>
      <c r="F1" s="197"/>
      <c r="G1" s="197"/>
      <c r="AG1" t="s">
        <v>116</v>
      </c>
    </row>
    <row r="2" spans="1:60" ht="24.95" customHeight="1" x14ac:dyDescent="0.2">
      <c r="A2" s="198" t="s">
        <v>7</v>
      </c>
      <c r="B2" s="49" t="s">
        <v>43</v>
      </c>
      <c r="C2" s="201" t="s">
        <v>44</v>
      </c>
      <c r="D2" s="199"/>
      <c r="E2" s="199"/>
      <c r="F2" s="199"/>
      <c r="G2" s="200"/>
      <c r="AG2" t="s">
        <v>117</v>
      </c>
    </row>
    <row r="3" spans="1:60" ht="24.95" customHeight="1" x14ac:dyDescent="0.2">
      <c r="A3" s="198" t="s">
        <v>8</v>
      </c>
      <c r="B3" s="49" t="s">
        <v>47</v>
      </c>
      <c r="C3" s="201" t="s">
        <v>48</v>
      </c>
      <c r="D3" s="199"/>
      <c r="E3" s="199"/>
      <c r="F3" s="199"/>
      <c r="G3" s="200"/>
      <c r="AC3" s="176" t="s">
        <v>117</v>
      </c>
      <c r="AG3" t="s">
        <v>118</v>
      </c>
    </row>
    <row r="4" spans="1:60" ht="24.95" customHeight="1" x14ac:dyDescent="0.2">
      <c r="A4" s="202" t="s">
        <v>9</v>
      </c>
      <c r="B4" s="203" t="s">
        <v>51</v>
      </c>
      <c r="C4" s="204" t="s">
        <v>52</v>
      </c>
      <c r="D4" s="205"/>
      <c r="E4" s="205"/>
      <c r="F4" s="205"/>
      <c r="G4" s="206"/>
      <c r="AG4" t="s">
        <v>119</v>
      </c>
    </row>
    <row r="5" spans="1:60" x14ac:dyDescent="0.2">
      <c r="D5" s="10"/>
    </row>
    <row r="6" spans="1:60" ht="38.25" x14ac:dyDescent="0.2">
      <c r="A6" s="208" t="s">
        <v>120</v>
      </c>
      <c r="B6" s="210" t="s">
        <v>121</v>
      </c>
      <c r="C6" s="210" t="s">
        <v>122</v>
      </c>
      <c r="D6" s="209" t="s">
        <v>123</v>
      </c>
      <c r="E6" s="208" t="s">
        <v>124</v>
      </c>
      <c r="F6" s="207" t="s">
        <v>125</v>
      </c>
      <c r="G6" s="208" t="s">
        <v>29</v>
      </c>
      <c r="H6" s="211" t="s">
        <v>30</v>
      </c>
      <c r="I6" s="211" t="s">
        <v>126</v>
      </c>
      <c r="J6" s="211" t="s">
        <v>31</v>
      </c>
      <c r="K6" s="211" t="s">
        <v>127</v>
      </c>
      <c r="L6" s="211" t="s">
        <v>128</v>
      </c>
      <c r="M6" s="211" t="s">
        <v>129</v>
      </c>
      <c r="N6" s="211" t="s">
        <v>130</v>
      </c>
      <c r="O6" s="211" t="s">
        <v>131</v>
      </c>
      <c r="P6" s="211" t="s">
        <v>132</v>
      </c>
      <c r="Q6" s="211" t="s">
        <v>133</v>
      </c>
      <c r="R6" s="211" t="s">
        <v>134</v>
      </c>
      <c r="S6" s="211" t="s">
        <v>135</v>
      </c>
      <c r="T6" s="211" t="s">
        <v>136</v>
      </c>
      <c r="U6" s="211" t="s">
        <v>137</v>
      </c>
      <c r="V6" s="211" t="s">
        <v>138</v>
      </c>
      <c r="W6" s="211" t="s">
        <v>139</v>
      </c>
      <c r="X6" s="211" t="s">
        <v>140</v>
      </c>
      <c r="Y6" s="211" t="s">
        <v>141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142</v>
      </c>
      <c r="B8" s="227" t="s">
        <v>72</v>
      </c>
      <c r="C8" s="243" t="s">
        <v>73</v>
      </c>
      <c r="D8" s="228"/>
      <c r="E8" s="229"/>
      <c r="F8" s="230"/>
      <c r="G8" s="230">
        <f>SUMIF(AG9:AG65,"&lt;&gt;NOR",G9:G65)</f>
        <v>0</v>
      </c>
      <c r="H8" s="230"/>
      <c r="I8" s="230">
        <f>SUM(I9:I65)</f>
        <v>0</v>
      </c>
      <c r="J8" s="230"/>
      <c r="K8" s="230">
        <f>SUM(K9:K65)</f>
        <v>0</v>
      </c>
      <c r="L8" s="230"/>
      <c r="M8" s="230">
        <f>SUM(M9:M65)</f>
        <v>0</v>
      </c>
      <c r="N8" s="229"/>
      <c r="O8" s="229">
        <f>SUM(O9:O65)</f>
        <v>147.19999999999999</v>
      </c>
      <c r="P8" s="229"/>
      <c r="Q8" s="229">
        <f>SUM(Q9:Q65)</f>
        <v>0</v>
      </c>
      <c r="R8" s="230"/>
      <c r="S8" s="230"/>
      <c r="T8" s="231"/>
      <c r="U8" s="225"/>
      <c r="V8" s="225">
        <f>SUM(V9:V65)</f>
        <v>521.4</v>
      </c>
      <c r="W8" s="225"/>
      <c r="X8" s="225"/>
      <c r="Y8" s="225"/>
      <c r="AG8" t="s">
        <v>143</v>
      </c>
    </row>
    <row r="9" spans="1:60" outlineLevel="1" x14ac:dyDescent="0.2">
      <c r="A9" s="233">
        <v>1</v>
      </c>
      <c r="B9" s="234" t="s">
        <v>543</v>
      </c>
      <c r="C9" s="244" t="s">
        <v>544</v>
      </c>
      <c r="D9" s="235" t="s">
        <v>452</v>
      </c>
      <c r="E9" s="236">
        <v>0.18479999999999999</v>
      </c>
      <c r="F9" s="237"/>
      <c r="G9" s="238">
        <f>ROUND(E9*F9,2)</f>
        <v>0</v>
      </c>
      <c r="H9" s="237"/>
      <c r="I9" s="238">
        <f>ROUND(E9*H9,2)</f>
        <v>0</v>
      </c>
      <c r="J9" s="237"/>
      <c r="K9" s="238">
        <f>ROUND(E9*J9,2)</f>
        <v>0</v>
      </c>
      <c r="L9" s="238">
        <v>21</v>
      </c>
      <c r="M9" s="238">
        <f>G9*(1+L9/100)</f>
        <v>0</v>
      </c>
      <c r="N9" s="236">
        <v>1.0900000000000001</v>
      </c>
      <c r="O9" s="236">
        <f>ROUND(E9*N9,2)</f>
        <v>0.2</v>
      </c>
      <c r="P9" s="236">
        <v>0</v>
      </c>
      <c r="Q9" s="236">
        <f>ROUND(E9*P9,2)</f>
        <v>0</v>
      </c>
      <c r="R9" s="238" t="s">
        <v>545</v>
      </c>
      <c r="S9" s="238" t="s">
        <v>148</v>
      </c>
      <c r="T9" s="239" t="s">
        <v>148</v>
      </c>
      <c r="U9" s="222">
        <v>18.8</v>
      </c>
      <c r="V9" s="222">
        <f>ROUND(E9*U9,2)</f>
        <v>3.47</v>
      </c>
      <c r="W9" s="222"/>
      <c r="X9" s="222" t="s">
        <v>149</v>
      </c>
      <c r="Y9" s="222" t="s">
        <v>150</v>
      </c>
      <c r="Z9" s="212"/>
      <c r="AA9" s="212"/>
      <c r="AB9" s="212"/>
      <c r="AC9" s="212"/>
      <c r="AD9" s="212"/>
      <c r="AE9" s="212"/>
      <c r="AF9" s="212"/>
      <c r="AG9" s="212" t="s">
        <v>151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5" t="s">
        <v>546</v>
      </c>
      <c r="D10" s="241"/>
      <c r="E10" s="241"/>
      <c r="F10" s="241"/>
      <c r="G10" s="24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153</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46" t="s">
        <v>154</v>
      </c>
      <c r="D11" s="223"/>
      <c r="E11" s="224"/>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155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46" t="s">
        <v>547</v>
      </c>
      <c r="D12" s="223"/>
      <c r="E12" s="224">
        <v>0.16800000000000001</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155</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3" x14ac:dyDescent="0.2">
      <c r="A13" s="219"/>
      <c r="B13" s="220"/>
      <c r="C13" s="265" t="s">
        <v>548</v>
      </c>
      <c r="D13" s="251"/>
      <c r="E13" s="252">
        <v>1.6799999999999999E-2</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155</v>
      </c>
      <c r="AH13" s="212">
        <v>4</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33">
        <v>2</v>
      </c>
      <c r="B14" s="234" t="s">
        <v>549</v>
      </c>
      <c r="C14" s="244" t="s">
        <v>550</v>
      </c>
      <c r="D14" s="235" t="s">
        <v>551</v>
      </c>
      <c r="E14" s="236">
        <v>2</v>
      </c>
      <c r="F14" s="237"/>
      <c r="G14" s="238">
        <f>ROUND(E14*F14,2)</f>
        <v>0</v>
      </c>
      <c r="H14" s="237"/>
      <c r="I14" s="238">
        <f>ROUND(E14*H14,2)</f>
        <v>0</v>
      </c>
      <c r="J14" s="237"/>
      <c r="K14" s="238">
        <f>ROUND(E14*J14,2)</f>
        <v>0</v>
      </c>
      <c r="L14" s="238">
        <v>21</v>
      </c>
      <c r="M14" s="238">
        <f>G14*(1+L14/100)</f>
        <v>0</v>
      </c>
      <c r="N14" s="236">
        <v>0</v>
      </c>
      <c r="O14" s="236">
        <f>ROUND(E14*N14,2)</f>
        <v>0</v>
      </c>
      <c r="P14" s="236">
        <v>0</v>
      </c>
      <c r="Q14" s="236">
        <f>ROUND(E14*P14,2)</f>
        <v>0</v>
      </c>
      <c r="R14" s="238"/>
      <c r="S14" s="238" t="s">
        <v>197</v>
      </c>
      <c r="T14" s="239" t="s">
        <v>198</v>
      </c>
      <c r="U14" s="222">
        <v>15.53</v>
      </c>
      <c r="V14" s="222">
        <f>ROUND(E14*U14,2)</f>
        <v>31.06</v>
      </c>
      <c r="W14" s="222"/>
      <c r="X14" s="222" t="s">
        <v>149</v>
      </c>
      <c r="Y14" s="222" t="s">
        <v>150</v>
      </c>
      <c r="Z14" s="212"/>
      <c r="AA14" s="212"/>
      <c r="AB14" s="212"/>
      <c r="AC14" s="212"/>
      <c r="AD14" s="212"/>
      <c r="AE14" s="212"/>
      <c r="AF14" s="212"/>
      <c r="AG14" s="212" t="s">
        <v>151</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46" t="s">
        <v>154</v>
      </c>
      <c r="D15" s="223"/>
      <c r="E15" s="224"/>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155</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3" x14ac:dyDescent="0.2">
      <c r="A16" s="219"/>
      <c r="B16" s="220"/>
      <c r="C16" s="246" t="s">
        <v>552</v>
      </c>
      <c r="D16" s="223"/>
      <c r="E16" s="224">
        <v>2</v>
      </c>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155</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33">
        <v>3</v>
      </c>
      <c r="B17" s="234" t="s">
        <v>553</v>
      </c>
      <c r="C17" s="244" t="s">
        <v>554</v>
      </c>
      <c r="D17" s="235" t="s">
        <v>335</v>
      </c>
      <c r="E17" s="236">
        <v>0.33600000000000002</v>
      </c>
      <c r="F17" s="237"/>
      <c r="G17" s="238">
        <f>ROUND(E17*F17,2)</f>
        <v>0</v>
      </c>
      <c r="H17" s="237"/>
      <c r="I17" s="238">
        <f>ROUND(E17*H17,2)</f>
        <v>0</v>
      </c>
      <c r="J17" s="237"/>
      <c r="K17" s="238">
        <f>ROUND(E17*J17,2)</f>
        <v>0</v>
      </c>
      <c r="L17" s="238">
        <v>21</v>
      </c>
      <c r="M17" s="238">
        <f>G17*(1+L17/100)</f>
        <v>0</v>
      </c>
      <c r="N17" s="236">
        <v>1.6823999999999999</v>
      </c>
      <c r="O17" s="236">
        <f>ROUND(E17*N17,2)</f>
        <v>0.56999999999999995</v>
      </c>
      <c r="P17" s="236">
        <v>0</v>
      </c>
      <c r="Q17" s="236">
        <f>ROUND(E17*P17,2)</f>
        <v>0</v>
      </c>
      <c r="R17" s="238" t="s">
        <v>545</v>
      </c>
      <c r="S17" s="238" t="s">
        <v>148</v>
      </c>
      <c r="T17" s="239" t="s">
        <v>148</v>
      </c>
      <c r="U17" s="222">
        <v>6.87</v>
      </c>
      <c r="V17" s="222">
        <f>ROUND(E17*U17,2)</f>
        <v>2.31</v>
      </c>
      <c r="W17" s="222"/>
      <c r="X17" s="222" t="s">
        <v>149</v>
      </c>
      <c r="Y17" s="222" t="s">
        <v>150</v>
      </c>
      <c r="Z17" s="212"/>
      <c r="AA17" s="212"/>
      <c r="AB17" s="212"/>
      <c r="AC17" s="212"/>
      <c r="AD17" s="212"/>
      <c r="AE17" s="212"/>
      <c r="AF17" s="212"/>
      <c r="AG17" s="212" t="s">
        <v>151</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45" t="s">
        <v>555</v>
      </c>
      <c r="D18" s="241"/>
      <c r="E18" s="241"/>
      <c r="F18" s="241"/>
      <c r="G18" s="241"/>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153</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6" t="s">
        <v>154</v>
      </c>
      <c r="D19" s="223"/>
      <c r="E19" s="224"/>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155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46" t="s">
        <v>556</v>
      </c>
      <c r="D20" s="223"/>
      <c r="E20" s="224">
        <v>0.33600000000000002</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155</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3">
        <v>4</v>
      </c>
      <c r="B21" s="234" t="s">
        <v>557</v>
      </c>
      <c r="C21" s="244" t="s">
        <v>558</v>
      </c>
      <c r="D21" s="235" t="s">
        <v>335</v>
      </c>
      <c r="E21" s="236">
        <v>0.21279999999999999</v>
      </c>
      <c r="F21" s="237"/>
      <c r="G21" s="238">
        <f>ROUND(E21*F21,2)</f>
        <v>0</v>
      </c>
      <c r="H21" s="237"/>
      <c r="I21" s="238">
        <f>ROUND(E21*H21,2)</f>
        <v>0</v>
      </c>
      <c r="J21" s="237"/>
      <c r="K21" s="238">
        <f>ROUND(E21*J21,2)</f>
        <v>0</v>
      </c>
      <c r="L21" s="238">
        <v>21</v>
      </c>
      <c r="M21" s="238">
        <f>G21*(1+L21/100)</f>
        <v>0</v>
      </c>
      <c r="N21" s="236">
        <v>2.52501</v>
      </c>
      <c r="O21" s="236">
        <f>ROUND(E21*N21,2)</f>
        <v>0.54</v>
      </c>
      <c r="P21" s="236">
        <v>0</v>
      </c>
      <c r="Q21" s="236">
        <f>ROUND(E21*P21,2)</f>
        <v>0</v>
      </c>
      <c r="R21" s="238" t="s">
        <v>559</v>
      </c>
      <c r="S21" s="238" t="s">
        <v>148</v>
      </c>
      <c r="T21" s="239" t="s">
        <v>148</v>
      </c>
      <c r="U21" s="222">
        <v>1.42</v>
      </c>
      <c r="V21" s="222">
        <f>ROUND(E21*U21,2)</f>
        <v>0.3</v>
      </c>
      <c r="W21" s="222"/>
      <c r="X21" s="222" t="s">
        <v>149</v>
      </c>
      <c r="Y21" s="222" t="s">
        <v>150</v>
      </c>
      <c r="Z21" s="212"/>
      <c r="AA21" s="212"/>
      <c r="AB21" s="212"/>
      <c r="AC21" s="212"/>
      <c r="AD21" s="212"/>
      <c r="AE21" s="212"/>
      <c r="AF21" s="212"/>
      <c r="AG21" s="212" t="s">
        <v>151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6" t="s">
        <v>154</v>
      </c>
      <c r="D22" s="223"/>
      <c r="E22" s="224"/>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155</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6" t="s">
        <v>560</v>
      </c>
      <c r="D23" s="223"/>
      <c r="E23" s="224">
        <v>0.21279999999999999</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155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33.75" outlineLevel="1" x14ac:dyDescent="0.2">
      <c r="A24" s="233">
        <v>5</v>
      </c>
      <c r="B24" s="234" t="s">
        <v>561</v>
      </c>
      <c r="C24" s="244" t="s">
        <v>562</v>
      </c>
      <c r="D24" s="235" t="s">
        <v>146</v>
      </c>
      <c r="E24" s="236">
        <v>3.34</v>
      </c>
      <c r="F24" s="237"/>
      <c r="G24" s="238">
        <f>ROUND(E24*F24,2)</f>
        <v>0</v>
      </c>
      <c r="H24" s="237"/>
      <c r="I24" s="238">
        <f>ROUND(E24*H24,2)</f>
        <v>0</v>
      </c>
      <c r="J24" s="237"/>
      <c r="K24" s="238">
        <f>ROUND(E24*J24,2)</f>
        <v>0</v>
      </c>
      <c r="L24" s="238">
        <v>21</v>
      </c>
      <c r="M24" s="238">
        <f>G24*(1+L24/100)</f>
        <v>0</v>
      </c>
      <c r="N24" s="236">
        <v>8.8400000000000006E-3</v>
      </c>
      <c r="O24" s="236">
        <f>ROUND(E24*N24,2)</f>
        <v>0.03</v>
      </c>
      <c r="P24" s="236">
        <v>0</v>
      </c>
      <c r="Q24" s="236">
        <f>ROUND(E24*P24,2)</f>
        <v>0</v>
      </c>
      <c r="R24" s="238" t="s">
        <v>559</v>
      </c>
      <c r="S24" s="238" t="s">
        <v>148</v>
      </c>
      <c r="T24" s="239" t="s">
        <v>148</v>
      </c>
      <c r="U24" s="222">
        <v>1.18</v>
      </c>
      <c r="V24" s="222">
        <f>ROUND(E24*U24,2)</f>
        <v>3.94</v>
      </c>
      <c r="W24" s="222"/>
      <c r="X24" s="222" t="s">
        <v>149</v>
      </c>
      <c r="Y24" s="222" t="s">
        <v>150</v>
      </c>
      <c r="Z24" s="212"/>
      <c r="AA24" s="212"/>
      <c r="AB24" s="212"/>
      <c r="AC24" s="212"/>
      <c r="AD24" s="212"/>
      <c r="AE24" s="212"/>
      <c r="AF24" s="212"/>
      <c r="AG24" s="212" t="s">
        <v>151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46" t="s">
        <v>154</v>
      </c>
      <c r="D25" s="223"/>
      <c r="E25" s="224"/>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155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6" t="s">
        <v>563</v>
      </c>
      <c r="D26" s="223"/>
      <c r="E26" s="224">
        <v>3.34</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155</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33.75" outlineLevel="1" x14ac:dyDescent="0.2">
      <c r="A27" s="233">
        <v>6</v>
      </c>
      <c r="B27" s="234" t="s">
        <v>564</v>
      </c>
      <c r="C27" s="244" t="s">
        <v>565</v>
      </c>
      <c r="D27" s="235" t="s">
        <v>146</v>
      </c>
      <c r="E27" s="236">
        <v>3.34</v>
      </c>
      <c r="F27" s="237"/>
      <c r="G27" s="238">
        <f>ROUND(E27*F27,2)</f>
        <v>0</v>
      </c>
      <c r="H27" s="237"/>
      <c r="I27" s="238">
        <f>ROUND(E27*H27,2)</f>
        <v>0</v>
      </c>
      <c r="J27" s="237"/>
      <c r="K27" s="238">
        <f>ROUND(E27*J27,2)</f>
        <v>0</v>
      </c>
      <c r="L27" s="238">
        <v>21</v>
      </c>
      <c r="M27" s="238">
        <f>G27*(1+L27/100)</f>
        <v>0</v>
      </c>
      <c r="N27" s="236">
        <v>0</v>
      </c>
      <c r="O27" s="236">
        <f>ROUND(E27*N27,2)</f>
        <v>0</v>
      </c>
      <c r="P27" s="236">
        <v>0</v>
      </c>
      <c r="Q27" s="236">
        <f>ROUND(E27*P27,2)</f>
        <v>0</v>
      </c>
      <c r="R27" s="238" t="s">
        <v>559</v>
      </c>
      <c r="S27" s="238" t="s">
        <v>148</v>
      </c>
      <c r="T27" s="239" t="s">
        <v>148</v>
      </c>
      <c r="U27" s="222">
        <v>0.5</v>
      </c>
      <c r="V27" s="222">
        <f>ROUND(E27*U27,2)</f>
        <v>1.67</v>
      </c>
      <c r="W27" s="222"/>
      <c r="X27" s="222" t="s">
        <v>149</v>
      </c>
      <c r="Y27" s="222" t="s">
        <v>150</v>
      </c>
      <c r="Z27" s="212"/>
      <c r="AA27" s="212"/>
      <c r="AB27" s="212"/>
      <c r="AC27" s="212"/>
      <c r="AD27" s="212"/>
      <c r="AE27" s="212"/>
      <c r="AF27" s="212"/>
      <c r="AG27" s="212" t="s">
        <v>151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6" t="s">
        <v>566</v>
      </c>
      <c r="D28" s="223"/>
      <c r="E28" s="224">
        <v>3.34</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155</v>
      </c>
      <c r="AH28" s="212">
        <v>5</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33">
        <v>7</v>
      </c>
      <c r="B29" s="234" t="s">
        <v>567</v>
      </c>
      <c r="C29" s="244" t="s">
        <v>568</v>
      </c>
      <c r="D29" s="235" t="s">
        <v>146</v>
      </c>
      <c r="E29" s="236">
        <v>653.048</v>
      </c>
      <c r="F29" s="237"/>
      <c r="G29" s="238">
        <f>ROUND(E29*F29,2)</f>
        <v>0</v>
      </c>
      <c r="H29" s="237"/>
      <c r="I29" s="238">
        <f>ROUND(E29*H29,2)</f>
        <v>0</v>
      </c>
      <c r="J29" s="237"/>
      <c r="K29" s="238">
        <f>ROUND(E29*J29,2)</f>
        <v>0</v>
      </c>
      <c r="L29" s="238">
        <v>21</v>
      </c>
      <c r="M29" s="238">
        <f>G29*(1+L29/100)</f>
        <v>0</v>
      </c>
      <c r="N29" s="236">
        <v>0.12182999999999999</v>
      </c>
      <c r="O29" s="236">
        <f>ROUND(E29*N29,2)</f>
        <v>79.56</v>
      </c>
      <c r="P29" s="236">
        <v>0</v>
      </c>
      <c r="Q29" s="236">
        <f>ROUND(E29*P29,2)</f>
        <v>0</v>
      </c>
      <c r="R29" s="238" t="s">
        <v>559</v>
      </c>
      <c r="S29" s="238" t="s">
        <v>148</v>
      </c>
      <c r="T29" s="239" t="s">
        <v>148</v>
      </c>
      <c r="U29" s="222">
        <v>0.67</v>
      </c>
      <c r="V29" s="222">
        <f>ROUND(E29*U29,2)</f>
        <v>437.54</v>
      </c>
      <c r="W29" s="222"/>
      <c r="X29" s="222" t="s">
        <v>149</v>
      </c>
      <c r="Y29" s="222" t="s">
        <v>150</v>
      </c>
      <c r="Z29" s="212"/>
      <c r="AA29" s="212"/>
      <c r="AB29" s="212"/>
      <c r="AC29" s="212"/>
      <c r="AD29" s="212"/>
      <c r="AE29" s="212"/>
      <c r="AF29" s="212"/>
      <c r="AG29" s="212" t="s">
        <v>151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45" t="s">
        <v>569</v>
      </c>
      <c r="D30" s="241"/>
      <c r="E30" s="241"/>
      <c r="F30" s="241"/>
      <c r="G30" s="241"/>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153</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6" t="s">
        <v>154</v>
      </c>
      <c r="D31" s="223"/>
      <c r="E31" s="224"/>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155</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3" x14ac:dyDescent="0.2">
      <c r="A32" s="219"/>
      <c r="B32" s="220"/>
      <c r="C32" s="266" t="s">
        <v>570</v>
      </c>
      <c r="D32" s="253"/>
      <c r="E32" s="254"/>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155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67" t="s">
        <v>571</v>
      </c>
      <c r="D33" s="253"/>
      <c r="E33" s="254"/>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155</v>
      </c>
      <c r="AH33" s="212">
        <v>2</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33.75" outlineLevel="3" x14ac:dyDescent="0.2">
      <c r="A34" s="219"/>
      <c r="B34" s="220"/>
      <c r="C34" s="267" t="s">
        <v>572</v>
      </c>
      <c r="D34" s="253"/>
      <c r="E34" s="254">
        <v>205</v>
      </c>
      <c r="F34" s="222"/>
      <c r="G34" s="222"/>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155</v>
      </c>
      <c r="AH34" s="212">
        <v>2</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3" x14ac:dyDescent="0.2">
      <c r="A35" s="219"/>
      <c r="B35" s="220"/>
      <c r="C35" s="267" t="s">
        <v>573</v>
      </c>
      <c r="D35" s="253"/>
      <c r="E35" s="254">
        <v>107.8</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155</v>
      </c>
      <c r="AH35" s="212">
        <v>2</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33.75" outlineLevel="3" x14ac:dyDescent="0.2">
      <c r="A36" s="219"/>
      <c r="B36" s="220"/>
      <c r="C36" s="267" t="s">
        <v>574</v>
      </c>
      <c r="D36" s="253"/>
      <c r="E36" s="254">
        <v>189.4</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155</v>
      </c>
      <c r="AH36" s="212">
        <v>2</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33.75" outlineLevel="3" x14ac:dyDescent="0.2">
      <c r="A37" s="219"/>
      <c r="B37" s="220"/>
      <c r="C37" s="267" t="s">
        <v>575</v>
      </c>
      <c r="D37" s="253"/>
      <c r="E37" s="254">
        <v>377</v>
      </c>
      <c r="F37" s="222"/>
      <c r="G37" s="222"/>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155</v>
      </c>
      <c r="AH37" s="212">
        <v>2</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33.75" outlineLevel="3" x14ac:dyDescent="0.2">
      <c r="A38" s="219"/>
      <c r="B38" s="220"/>
      <c r="C38" s="267" t="s">
        <v>576</v>
      </c>
      <c r="D38" s="253"/>
      <c r="E38" s="254">
        <v>377</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155</v>
      </c>
      <c r="AH38" s="212">
        <v>2</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67" t="s">
        <v>577</v>
      </c>
      <c r="D39" s="253"/>
      <c r="E39" s="254">
        <v>173</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155</v>
      </c>
      <c r="AH39" s="212">
        <v>2</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3" x14ac:dyDescent="0.2">
      <c r="A40" s="219"/>
      <c r="B40" s="220"/>
      <c r="C40" s="267" t="s">
        <v>578</v>
      </c>
      <c r="D40" s="253"/>
      <c r="E40" s="254">
        <v>13</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155</v>
      </c>
      <c r="AH40" s="212">
        <v>2</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3" x14ac:dyDescent="0.2">
      <c r="A41" s="219"/>
      <c r="B41" s="220"/>
      <c r="C41" s="267" t="s">
        <v>579</v>
      </c>
      <c r="D41" s="253"/>
      <c r="E41" s="254"/>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155</v>
      </c>
      <c r="AH41" s="212">
        <v>2</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67" t="s">
        <v>580</v>
      </c>
      <c r="D42" s="253"/>
      <c r="E42" s="254">
        <v>35.200000000000003</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155</v>
      </c>
      <c r="AH42" s="212">
        <v>2</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3" x14ac:dyDescent="0.2">
      <c r="A43" s="219"/>
      <c r="B43" s="220"/>
      <c r="C43" s="267" t="s">
        <v>581</v>
      </c>
      <c r="D43" s="253"/>
      <c r="E43" s="254">
        <v>6.8</v>
      </c>
      <c r="F43" s="222"/>
      <c r="G43" s="222"/>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155</v>
      </c>
      <c r="AH43" s="212">
        <v>2</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3" x14ac:dyDescent="0.2">
      <c r="A44" s="219"/>
      <c r="B44" s="220"/>
      <c r="C44" s="268" t="s">
        <v>582</v>
      </c>
      <c r="D44" s="255"/>
      <c r="E44" s="256">
        <v>1484.2</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155</v>
      </c>
      <c r="AH44" s="212">
        <v>3</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66" t="s">
        <v>583</v>
      </c>
      <c r="D45" s="253"/>
      <c r="E45" s="254"/>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155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46" t="s">
        <v>584</v>
      </c>
      <c r="D46" s="223"/>
      <c r="E46" s="224"/>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155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3" x14ac:dyDescent="0.2">
      <c r="A47" s="219"/>
      <c r="B47" s="220"/>
      <c r="C47" s="246" t="s">
        <v>585</v>
      </c>
      <c r="D47" s="223"/>
      <c r="E47" s="224">
        <v>111.315</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155</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3" x14ac:dyDescent="0.2">
      <c r="A48" s="219"/>
      <c r="B48" s="220"/>
      <c r="C48" s="246" t="s">
        <v>586</v>
      </c>
      <c r="D48" s="223"/>
      <c r="E48" s="224">
        <v>333.94499999999999</v>
      </c>
      <c r="F48" s="222"/>
      <c r="G48" s="22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155</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46" t="s">
        <v>587</v>
      </c>
      <c r="D49" s="223"/>
      <c r="E49" s="224">
        <v>207.78800000000001</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155</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33">
        <v>8</v>
      </c>
      <c r="B50" s="234" t="s">
        <v>588</v>
      </c>
      <c r="C50" s="244" t="s">
        <v>589</v>
      </c>
      <c r="D50" s="235" t="s">
        <v>285</v>
      </c>
      <c r="E50" s="236">
        <v>2500</v>
      </c>
      <c r="F50" s="237"/>
      <c r="G50" s="238">
        <f>ROUND(E50*F50,2)</f>
        <v>0</v>
      </c>
      <c r="H50" s="237"/>
      <c r="I50" s="238">
        <f>ROUND(E50*H50,2)</f>
        <v>0</v>
      </c>
      <c r="J50" s="237"/>
      <c r="K50" s="238">
        <f>ROUND(E50*J50,2)</f>
        <v>0</v>
      </c>
      <c r="L50" s="238">
        <v>21</v>
      </c>
      <c r="M50" s="238">
        <f>G50*(1+L50/100)</f>
        <v>0</v>
      </c>
      <c r="N50" s="236">
        <v>0</v>
      </c>
      <c r="O50" s="236">
        <f>ROUND(E50*N50,2)</f>
        <v>0</v>
      </c>
      <c r="P50" s="236">
        <v>0</v>
      </c>
      <c r="Q50" s="236">
        <f>ROUND(E50*P50,2)</f>
        <v>0</v>
      </c>
      <c r="R50" s="238"/>
      <c r="S50" s="238" t="s">
        <v>197</v>
      </c>
      <c r="T50" s="239" t="s">
        <v>198</v>
      </c>
      <c r="U50" s="222">
        <v>0</v>
      </c>
      <c r="V50" s="222">
        <f>ROUND(E50*U50,2)</f>
        <v>0</v>
      </c>
      <c r="W50" s="222"/>
      <c r="X50" s="222" t="s">
        <v>149</v>
      </c>
      <c r="Y50" s="222" t="s">
        <v>150</v>
      </c>
      <c r="Z50" s="212"/>
      <c r="AA50" s="212"/>
      <c r="AB50" s="212"/>
      <c r="AC50" s="212"/>
      <c r="AD50" s="212"/>
      <c r="AE50" s="212"/>
      <c r="AF50" s="212"/>
      <c r="AG50" s="212" t="s">
        <v>151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46" t="s">
        <v>154</v>
      </c>
      <c r="D51" s="223"/>
      <c r="E51" s="224"/>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155</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46" t="s">
        <v>590</v>
      </c>
      <c r="D52" s="223"/>
      <c r="E52" s="224">
        <v>2500</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155</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33">
        <v>9</v>
      </c>
      <c r="B53" s="234" t="s">
        <v>591</v>
      </c>
      <c r="C53" s="244" t="s">
        <v>592</v>
      </c>
      <c r="D53" s="235" t="s">
        <v>146</v>
      </c>
      <c r="E53" s="236">
        <v>0.96799999999999997</v>
      </c>
      <c r="F53" s="237"/>
      <c r="G53" s="238">
        <f>ROUND(E53*F53,2)</f>
        <v>0</v>
      </c>
      <c r="H53" s="237"/>
      <c r="I53" s="238">
        <f>ROUND(E53*H53,2)</f>
        <v>0</v>
      </c>
      <c r="J53" s="237"/>
      <c r="K53" s="238">
        <f>ROUND(E53*J53,2)</f>
        <v>0</v>
      </c>
      <c r="L53" s="238">
        <v>21</v>
      </c>
      <c r="M53" s="238">
        <f>G53*(1+L53/100)</f>
        <v>0</v>
      </c>
      <c r="N53" s="236">
        <v>0.17454</v>
      </c>
      <c r="O53" s="236">
        <f>ROUND(E53*N53,2)</f>
        <v>0.17</v>
      </c>
      <c r="P53" s="236">
        <v>0</v>
      </c>
      <c r="Q53" s="236">
        <f>ROUND(E53*P53,2)</f>
        <v>0</v>
      </c>
      <c r="R53" s="238" t="s">
        <v>545</v>
      </c>
      <c r="S53" s="238" t="s">
        <v>148</v>
      </c>
      <c r="T53" s="239" t="s">
        <v>148</v>
      </c>
      <c r="U53" s="222">
        <v>0.97</v>
      </c>
      <c r="V53" s="222">
        <f>ROUND(E53*U53,2)</f>
        <v>0.94</v>
      </c>
      <c r="W53" s="222"/>
      <c r="X53" s="222" t="s">
        <v>149</v>
      </c>
      <c r="Y53" s="222" t="s">
        <v>150</v>
      </c>
      <c r="Z53" s="212"/>
      <c r="AA53" s="212"/>
      <c r="AB53" s="212"/>
      <c r="AC53" s="212"/>
      <c r="AD53" s="212"/>
      <c r="AE53" s="212"/>
      <c r="AF53" s="212"/>
      <c r="AG53" s="212" t="s">
        <v>151</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45" t="s">
        <v>593</v>
      </c>
      <c r="D54" s="241"/>
      <c r="E54" s="241"/>
      <c r="F54" s="241"/>
      <c r="G54" s="241"/>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153</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6" t="s">
        <v>154</v>
      </c>
      <c r="D55" s="223"/>
      <c r="E55" s="224"/>
      <c r="F55" s="222"/>
      <c r="G55" s="22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155</v>
      </c>
      <c r="AH55" s="212">
        <v>0</v>
      </c>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46" t="s">
        <v>594</v>
      </c>
      <c r="D56" s="223"/>
      <c r="E56" s="224">
        <v>0.88</v>
      </c>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155</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65" t="s">
        <v>548</v>
      </c>
      <c r="D57" s="251"/>
      <c r="E57" s="252">
        <v>8.7999999999999995E-2</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155</v>
      </c>
      <c r="AH57" s="212">
        <v>4</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3">
        <v>10</v>
      </c>
      <c r="B58" s="234" t="s">
        <v>595</v>
      </c>
      <c r="C58" s="244" t="s">
        <v>596</v>
      </c>
      <c r="D58" s="235" t="s">
        <v>335</v>
      </c>
      <c r="E58" s="236">
        <v>25</v>
      </c>
      <c r="F58" s="237"/>
      <c r="G58" s="238">
        <f>ROUND(E58*F58,2)</f>
        <v>0</v>
      </c>
      <c r="H58" s="237"/>
      <c r="I58" s="238">
        <f>ROUND(E58*H58,2)</f>
        <v>0</v>
      </c>
      <c r="J58" s="237"/>
      <c r="K58" s="238">
        <f>ROUND(E58*J58,2)</f>
        <v>0</v>
      </c>
      <c r="L58" s="238">
        <v>21</v>
      </c>
      <c r="M58" s="238">
        <f>G58*(1+L58/100)</f>
        <v>0</v>
      </c>
      <c r="N58" s="236">
        <v>2.5</v>
      </c>
      <c r="O58" s="236">
        <f>ROUND(E58*N58,2)</f>
        <v>62.5</v>
      </c>
      <c r="P58" s="236">
        <v>0</v>
      </c>
      <c r="Q58" s="236">
        <f>ROUND(E58*P58,2)</f>
        <v>0</v>
      </c>
      <c r="R58" s="238"/>
      <c r="S58" s="238" t="s">
        <v>197</v>
      </c>
      <c r="T58" s="239" t="s">
        <v>198</v>
      </c>
      <c r="U58" s="222">
        <v>0</v>
      </c>
      <c r="V58" s="222">
        <f>ROUND(E58*U58,2)</f>
        <v>0</v>
      </c>
      <c r="W58" s="222"/>
      <c r="X58" s="222" t="s">
        <v>149</v>
      </c>
      <c r="Y58" s="222" t="s">
        <v>150</v>
      </c>
      <c r="Z58" s="212"/>
      <c r="AA58" s="212"/>
      <c r="AB58" s="212"/>
      <c r="AC58" s="212"/>
      <c r="AD58" s="212"/>
      <c r="AE58" s="212"/>
      <c r="AF58" s="212"/>
      <c r="AG58" s="212" t="s">
        <v>151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6" t="s">
        <v>154</v>
      </c>
      <c r="D59" s="223"/>
      <c r="E59" s="224"/>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155</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46" t="s">
        <v>597</v>
      </c>
      <c r="D60" s="223"/>
      <c r="E60" s="224">
        <v>25</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155</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33">
        <v>11</v>
      </c>
      <c r="B61" s="234" t="s">
        <v>598</v>
      </c>
      <c r="C61" s="244" t="s">
        <v>599</v>
      </c>
      <c r="D61" s="235" t="s">
        <v>335</v>
      </c>
      <c r="E61" s="236">
        <v>6.2370000000000001</v>
      </c>
      <c r="F61" s="237"/>
      <c r="G61" s="238">
        <f>ROUND(E61*F61,2)</f>
        <v>0</v>
      </c>
      <c r="H61" s="237"/>
      <c r="I61" s="238">
        <f>ROUND(E61*H61,2)</f>
        <v>0</v>
      </c>
      <c r="J61" s="237"/>
      <c r="K61" s="238">
        <f>ROUND(E61*J61,2)</f>
        <v>0</v>
      </c>
      <c r="L61" s="238">
        <v>21</v>
      </c>
      <c r="M61" s="238">
        <f>G61*(1+L61/100)</f>
        <v>0</v>
      </c>
      <c r="N61" s="236">
        <v>0.58179999999999998</v>
      </c>
      <c r="O61" s="236">
        <f>ROUND(E61*N61,2)</f>
        <v>3.63</v>
      </c>
      <c r="P61" s="236">
        <v>0</v>
      </c>
      <c r="Q61" s="236">
        <f>ROUND(E61*P61,2)</f>
        <v>0</v>
      </c>
      <c r="R61" s="238" t="s">
        <v>545</v>
      </c>
      <c r="S61" s="238" t="s">
        <v>148</v>
      </c>
      <c r="T61" s="239" t="s">
        <v>148</v>
      </c>
      <c r="U61" s="222">
        <v>6.44</v>
      </c>
      <c r="V61" s="222">
        <f>ROUND(E61*U61,2)</f>
        <v>40.17</v>
      </c>
      <c r="W61" s="222"/>
      <c r="X61" s="222" t="s">
        <v>149</v>
      </c>
      <c r="Y61" s="222" t="s">
        <v>150</v>
      </c>
      <c r="Z61" s="212"/>
      <c r="AA61" s="212"/>
      <c r="AB61" s="212"/>
      <c r="AC61" s="212"/>
      <c r="AD61" s="212"/>
      <c r="AE61" s="212"/>
      <c r="AF61" s="212"/>
      <c r="AG61" s="212" t="s">
        <v>151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5" t="s">
        <v>600</v>
      </c>
      <c r="D62" s="241"/>
      <c r="E62" s="241"/>
      <c r="F62" s="241"/>
      <c r="G62" s="241"/>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153</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6" t="s">
        <v>154</v>
      </c>
      <c r="D63" s="223"/>
      <c r="E63" s="224"/>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155</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6" t="s">
        <v>601</v>
      </c>
      <c r="D64" s="223"/>
      <c r="E64" s="224">
        <v>5.67</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155</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65" t="s">
        <v>548</v>
      </c>
      <c r="D65" s="251"/>
      <c r="E65" s="252">
        <v>0.56699999999999995</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155</v>
      </c>
      <c r="AH65" s="212">
        <v>4</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x14ac:dyDescent="0.2">
      <c r="A66" s="226" t="s">
        <v>142</v>
      </c>
      <c r="B66" s="227" t="s">
        <v>74</v>
      </c>
      <c r="C66" s="243" t="s">
        <v>75</v>
      </c>
      <c r="D66" s="228"/>
      <c r="E66" s="229"/>
      <c r="F66" s="230"/>
      <c r="G66" s="230">
        <f>SUMIF(AG67:AG75,"&lt;&gt;NOR",G67:G75)</f>
        <v>0</v>
      </c>
      <c r="H66" s="230"/>
      <c r="I66" s="230">
        <f>SUM(I67:I75)</f>
        <v>0</v>
      </c>
      <c r="J66" s="230"/>
      <c r="K66" s="230">
        <f>SUM(K67:K75)</f>
        <v>0</v>
      </c>
      <c r="L66" s="230"/>
      <c r="M66" s="230">
        <f>SUM(M67:M75)</f>
        <v>0</v>
      </c>
      <c r="N66" s="229"/>
      <c r="O66" s="229">
        <f>SUM(O67:O75)</f>
        <v>95.38</v>
      </c>
      <c r="P66" s="229"/>
      <c r="Q66" s="229">
        <f>SUM(Q67:Q75)</f>
        <v>0</v>
      </c>
      <c r="R66" s="230"/>
      <c r="S66" s="230"/>
      <c r="T66" s="231"/>
      <c r="U66" s="225"/>
      <c r="V66" s="225">
        <f>SUM(V67:V75)</f>
        <v>1441.1599999999999</v>
      </c>
      <c r="W66" s="225"/>
      <c r="X66" s="225"/>
      <c r="Y66" s="225"/>
      <c r="AG66" t="s">
        <v>143</v>
      </c>
    </row>
    <row r="67" spans="1:60" ht="22.5" outlineLevel="1" x14ac:dyDescent="0.2">
      <c r="A67" s="233">
        <v>12</v>
      </c>
      <c r="B67" s="234" t="s">
        <v>602</v>
      </c>
      <c r="C67" s="244" t="s">
        <v>603</v>
      </c>
      <c r="D67" s="235" t="s">
        <v>146</v>
      </c>
      <c r="E67" s="236">
        <v>1819.6546499999999</v>
      </c>
      <c r="F67" s="237"/>
      <c r="G67" s="238">
        <f>ROUND(E67*F67,2)</f>
        <v>0</v>
      </c>
      <c r="H67" s="237"/>
      <c r="I67" s="238">
        <f>ROUND(E67*H67,2)</f>
        <v>0</v>
      </c>
      <c r="J67" s="237"/>
      <c r="K67" s="238">
        <f>ROUND(E67*J67,2)</f>
        <v>0</v>
      </c>
      <c r="L67" s="238">
        <v>21</v>
      </c>
      <c r="M67" s="238">
        <f>G67*(1+L67/100)</f>
        <v>0</v>
      </c>
      <c r="N67" s="236">
        <v>5.04E-2</v>
      </c>
      <c r="O67" s="236">
        <f>ROUND(E67*N67,2)</f>
        <v>91.71</v>
      </c>
      <c r="P67" s="236">
        <v>0</v>
      </c>
      <c r="Q67" s="236">
        <f>ROUND(E67*P67,2)</f>
        <v>0</v>
      </c>
      <c r="R67" s="238" t="s">
        <v>559</v>
      </c>
      <c r="S67" s="238" t="s">
        <v>148</v>
      </c>
      <c r="T67" s="239" t="s">
        <v>148</v>
      </c>
      <c r="U67" s="222">
        <v>0.6</v>
      </c>
      <c r="V67" s="222">
        <f>ROUND(E67*U67,2)</f>
        <v>1091.79</v>
      </c>
      <c r="W67" s="222"/>
      <c r="X67" s="222" t="s">
        <v>149</v>
      </c>
      <c r="Y67" s="222" t="s">
        <v>150</v>
      </c>
      <c r="Z67" s="212"/>
      <c r="AA67" s="212"/>
      <c r="AB67" s="212"/>
      <c r="AC67" s="212"/>
      <c r="AD67" s="212"/>
      <c r="AE67" s="212"/>
      <c r="AF67" s="212"/>
      <c r="AG67" s="212" t="s">
        <v>151</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2" x14ac:dyDescent="0.2">
      <c r="A68" s="219"/>
      <c r="B68" s="220"/>
      <c r="C68" s="245" t="s">
        <v>604</v>
      </c>
      <c r="D68" s="241"/>
      <c r="E68" s="241"/>
      <c r="F68" s="241"/>
      <c r="G68" s="241"/>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153</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46" t="s">
        <v>605</v>
      </c>
      <c r="D69" s="223"/>
      <c r="E69" s="224">
        <v>1625.61465</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155</v>
      </c>
      <c r="AH69" s="212">
        <v>5</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3" x14ac:dyDescent="0.2">
      <c r="A70" s="219"/>
      <c r="B70" s="220"/>
      <c r="C70" s="246" t="s">
        <v>606</v>
      </c>
      <c r="D70" s="223"/>
      <c r="E70" s="224">
        <v>194.04</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155</v>
      </c>
      <c r="AH70" s="212">
        <v>5</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3">
        <v>13</v>
      </c>
      <c r="B71" s="234" t="s">
        <v>607</v>
      </c>
      <c r="C71" s="244" t="s">
        <v>608</v>
      </c>
      <c r="D71" s="235" t="s">
        <v>146</v>
      </c>
      <c r="E71" s="236">
        <v>1455.72372</v>
      </c>
      <c r="F71" s="237"/>
      <c r="G71" s="238">
        <f>ROUND(E71*F71,2)</f>
        <v>0</v>
      </c>
      <c r="H71" s="237"/>
      <c r="I71" s="238">
        <f>ROUND(E71*H71,2)</f>
        <v>0</v>
      </c>
      <c r="J71" s="237"/>
      <c r="K71" s="238">
        <f>ROUND(E71*J71,2)</f>
        <v>0</v>
      </c>
      <c r="L71" s="238">
        <v>21</v>
      </c>
      <c r="M71" s="238">
        <f>G71*(1+L71/100)</f>
        <v>0</v>
      </c>
      <c r="N71" s="236">
        <v>2.5200000000000001E-3</v>
      </c>
      <c r="O71" s="236">
        <f>ROUND(E71*N71,2)</f>
        <v>3.67</v>
      </c>
      <c r="P71" s="236">
        <v>0</v>
      </c>
      <c r="Q71" s="236">
        <f>ROUND(E71*P71,2)</f>
        <v>0</v>
      </c>
      <c r="R71" s="238" t="s">
        <v>559</v>
      </c>
      <c r="S71" s="238" t="s">
        <v>148</v>
      </c>
      <c r="T71" s="239" t="s">
        <v>148</v>
      </c>
      <c r="U71" s="222">
        <v>0.24</v>
      </c>
      <c r="V71" s="222">
        <f>ROUND(E71*U71,2)</f>
        <v>349.37</v>
      </c>
      <c r="W71" s="222"/>
      <c r="X71" s="222" t="s">
        <v>149</v>
      </c>
      <c r="Y71" s="222" t="s">
        <v>150</v>
      </c>
      <c r="Z71" s="212"/>
      <c r="AA71" s="212"/>
      <c r="AB71" s="212"/>
      <c r="AC71" s="212"/>
      <c r="AD71" s="212"/>
      <c r="AE71" s="212"/>
      <c r="AF71" s="212"/>
      <c r="AG71" s="212" t="s">
        <v>151</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45" t="s">
        <v>604</v>
      </c>
      <c r="D72" s="241"/>
      <c r="E72" s="241"/>
      <c r="F72" s="241"/>
      <c r="G72" s="241"/>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153</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46" t="s">
        <v>154</v>
      </c>
      <c r="D73" s="223"/>
      <c r="E73" s="224"/>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155</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46" t="s">
        <v>609</v>
      </c>
      <c r="D74" s="223"/>
      <c r="E74" s="224"/>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155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6" t="s">
        <v>610</v>
      </c>
      <c r="D75" s="223"/>
      <c r="E75" s="224">
        <v>1455.72372</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155</v>
      </c>
      <c r="AH75" s="212">
        <v>5</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226" t="s">
        <v>142</v>
      </c>
      <c r="B76" s="227" t="s">
        <v>76</v>
      </c>
      <c r="C76" s="243" t="s">
        <v>77</v>
      </c>
      <c r="D76" s="228"/>
      <c r="E76" s="229"/>
      <c r="F76" s="230"/>
      <c r="G76" s="230">
        <f>SUMIF(AG77:AG141,"&lt;&gt;NOR",G77:G141)</f>
        <v>0</v>
      </c>
      <c r="H76" s="230"/>
      <c r="I76" s="230">
        <f>SUM(I77:I141)</f>
        <v>0</v>
      </c>
      <c r="J76" s="230"/>
      <c r="K76" s="230">
        <f>SUM(K77:K141)</f>
        <v>0</v>
      </c>
      <c r="L76" s="230"/>
      <c r="M76" s="230">
        <f>SUM(M77:M141)</f>
        <v>0</v>
      </c>
      <c r="N76" s="229"/>
      <c r="O76" s="229">
        <f>SUM(O77:O141)</f>
        <v>16.329999999999998</v>
      </c>
      <c r="P76" s="229"/>
      <c r="Q76" s="229">
        <f>SUM(Q77:Q141)</f>
        <v>0</v>
      </c>
      <c r="R76" s="230"/>
      <c r="S76" s="230"/>
      <c r="T76" s="231"/>
      <c r="U76" s="225"/>
      <c r="V76" s="225">
        <f>SUM(V77:V141)</f>
        <v>1458.58</v>
      </c>
      <c r="W76" s="225"/>
      <c r="X76" s="225"/>
      <c r="Y76" s="225"/>
      <c r="AG76" t="s">
        <v>143</v>
      </c>
    </row>
    <row r="77" spans="1:60" outlineLevel="1" x14ac:dyDescent="0.2">
      <c r="A77" s="233">
        <v>14</v>
      </c>
      <c r="B77" s="234" t="s">
        <v>611</v>
      </c>
      <c r="C77" s="244" t="s">
        <v>612</v>
      </c>
      <c r="D77" s="235" t="s">
        <v>285</v>
      </c>
      <c r="E77" s="236">
        <v>3850.4</v>
      </c>
      <c r="F77" s="237"/>
      <c r="G77" s="238">
        <f>ROUND(E77*F77,2)</f>
        <v>0</v>
      </c>
      <c r="H77" s="237"/>
      <c r="I77" s="238">
        <f>ROUND(E77*H77,2)</f>
        <v>0</v>
      </c>
      <c r="J77" s="237"/>
      <c r="K77" s="238">
        <f>ROUND(E77*J77,2)</f>
        <v>0</v>
      </c>
      <c r="L77" s="238">
        <v>21</v>
      </c>
      <c r="M77" s="238">
        <f>G77*(1+L77/100)</f>
        <v>0</v>
      </c>
      <c r="N77" s="236">
        <v>2.3800000000000002E-3</v>
      </c>
      <c r="O77" s="236">
        <f>ROUND(E77*N77,2)</f>
        <v>9.16</v>
      </c>
      <c r="P77" s="236">
        <v>0</v>
      </c>
      <c r="Q77" s="236">
        <f>ROUND(E77*P77,2)</f>
        <v>0</v>
      </c>
      <c r="R77" s="238" t="s">
        <v>545</v>
      </c>
      <c r="S77" s="238" t="s">
        <v>148</v>
      </c>
      <c r="T77" s="239" t="s">
        <v>148</v>
      </c>
      <c r="U77" s="222">
        <v>0.18</v>
      </c>
      <c r="V77" s="222">
        <f>ROUND(E77*U77,2)</f>
        <v>693.07</v>
      </c>
      <c r="W77" s="222"/>
      <c r="X77" s="222" t="s">
        <v>149</v>
      </c>
      <c r="Y77" s="222" t="s">
        <v>150</v>
      </c>
      <c r="Z77" s="212"/>
      <c r="AA77" s="212"/>
      <c r="AB77" s="212"/>
      <c r="AC77" s="212"/>
      <c r="AD77" s="212"/>
      <c r="AE77" s="212"/>
      <c r="AF77" s="212"/>
      <c r="AG77" s="212" t="s">
        <v>151</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2" x14ac:dyDescent="0.2">
      <c r="A78" s="219"/>
      <c r="B78" s="220"/>
      <c r="C78" s="246" t="s">
        <v>613</v>
      </c>
      <c r="D78" s="223"/>
      <c r="E78" s="224">
        <v>1925.2</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155</v>
      </c>
      <c r="AH78" s="212">
        <v>5</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3" x14ac:dyDescent="0.2">
      <c r="A79" s="219"/>
      <c r="B79" s="220"/>
      <c r="C79" s="246" t="s">
        <v>614</v>
      </c>
      <c r="D79" s="223"/>
      <c r="E79" s="224">
        <v>1925.2</v>
      </c>
      <c r="F79" s="222"/>
      <c r="G79" s="222"/>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155</v>
      </c>
      <c r="AH79" s="212">
        <v>5</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33">
        <v>15</v>
      </c>
      <c r="B80" s="234" t="s">
        <v>615</v>
      </c>
      <c r="C80" s="244" t="s">
        <v>616</v>
      </c>
      <c r="D80" s="235" t="s">
        <v>285</v>
      </c>
      <c r="E80" s="236">
        <v>1925.2</v>
      </c>
      <c r="F80" s="237"/>
      <c r="G80" s="238">
        <f>ROUND(E80*F80,2)</f>
        <v>0</v>
      </c>
      <c r="H80" s="237"/>
      <c r="I80" s="238">
        <f>ROUND(E80*H80,2)</f>
        <v>0</v>
      </c>
      <c r="J80" s="237"/>
      <c r="K80" s="238">
        <f>ROUND(E80*J80,2)</f>
        <v>0</v>
      </c>
      <c r="L80" s="238">
        <v>21</v>
      </c>
      <c r="M80" s="238">
        <f>G80*(1+L80/100)</f>
        <v>0</v>
      </c>
      <c r="N80" s="236">
        <v>1.4999999999999999E-4</v>
      </c>
      <c r="O80" s="236">
        <f>ROUND(E80*N80,2)</f>
        <v>0.28999999999999998</v>
      </c>
      <c r="P80" s="236">
        <v>0</v>
      </c>
      <c r="Q80" s="236">
        <f>ROUND(E80*P80,2)</f>
        <v>0</v>
      </c>
      <c r="R80" s="238" t="s">
        <v>559</v>
      </c>
      <c r="S80" s="238" t="s">
        <v>148</v>
      </c>
      <c r="T80" s="239" t="s">
        <v>148</v>
      </c>
      <c r="U80" s="222">
        <v>0.05</v>
      </c>
      <c r="V80" s="222">
        <f>ROUND(E80*U80,2)</f>
        <v>96.26</v>
      </c>
      <c r="W80" s="222"/>
      <c r="X80" s="222" t="s">
        <v>149</v>
      </c>
      <c r="Y80" s="222" t="s">
        <v>150</v>
      </c>
      <c r="Z80" s="212"/>
      <c r="AA80" s="212"/>
      <c r="AB80" s="212"/>
      <c r="AC80" s="212"/>
      <c r="AD80" s="212"/>
      <c r="AE80" s="212"/>
      <c r="AF80" s="212"/>
      <c r="AG80" s="212" t="s">
        <v>151</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2" x14ac:dyDescent="0.2">
      <c r="A81" s="219"/>
      <c r="B81" s="220"/>
      <c r="C81" s="245" t="s">
        <v>617</v>
      </c>
      <c r="D81" s="241"/>
      <c r="E81" s="241"/>
      <c r="F81" s="241"/>
      <c r="G81" s="241"/>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153</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46" t="s">
        <v>154</v>
      </c>
      <c r="D82" s="223"/>
      <c r="E82" s="224"/>
      <c r="F82" s="222"/>
      <c r="G82" s="222"/>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155</v>
      </c>
      <c r="AH82" s="212">
        <v>0</v>
      </c>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46" t="s">
        <v>618</v>
      </c>
      <c r="D83" s="223"/>
      <c r="E83" s="224"/>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155</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3" x14ac:dyDescent="0.2">
      <c r="A84" s="219"/>
      <c r="B84" s="220"/>
      <c r="C84" s="246" t="s">
        <v>619</v>
      </c>
      <c r="D84" s="223"/>
      <c r="E84" s="224">
        <v>271.7</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155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3" x14ac:dyDescent="0.2">
      <c r="A85" s="219"/>
      <c r="B85" s="220"/>
      <c r="C85" s="246" t="s">
        <v>620</v>
      </c>
      <c r="D85" s="223"/>
      <c r="E85" s="224">
        <v>143.19999999999999</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155</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ht="33.75" outlineLevel="3" x14ac:dyDescent="0.2">
      <c r="A86" s="219"/>
      <c r="B86" s="220"/>
      <c r="C86" s="246" t="s">
        <v>621</v>
      </c>
      <c r="D86" s="223"/>
      <c r="E86" s="224">
        <v>241.3</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155</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33.75" outlineLevel="3" x14ac:dyDescent="0.2">
      <c r="A87" s="219"/>
      <c r="B87" s="220"/>
      <c r="C87" s="246" t="s">
        <v>622</v>
      </c>
      <c r="D87" s="223"/>
      <c r="E87" s="224">
        <v>489.2</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155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ht="33.75" outlineLevel="3" x14ac:dyDescent="0.2">
      <c r="A88" s="219"/>
      <c r="B88" s="220"/>
      <c r="C88" s="246" t="s">
        <v>623</v>
      </c>
      <c r="D88" s="223"/>
      <c r="E88" s="224">
        <v>489.3</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155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3" x14ac:dyDescent="0.2">
      <c r="A89" s="219"/>
      <c r="B89" s="220"/>
      <c r="C89" s="246" t="s">
        <v>624</v>
      </c>
      <c r="D89" s="223"/>
      <c r="E89" s="224">
        <v>220.9</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155</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46" t="s">
        <v>625</v>
      </c>
      <c r="D90" s="223"/>
      <c r="E90" s="224">
        <v>17.7</v>
      </c>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155</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6" t="s">
        <v>626</v>
      </c>
      <c r="D91" s="223"/>
      <c r="E91" s="224"/>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155</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46" t="s">
        <v>627</v>
      </c>
      <c r="D92" s="223"/>
      <c r="E92" s="224">
        <v>43.6</v>
      </c>
      <c r="F92" s="222"/>
      <c r="G92" s="222"/>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155</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46" t="s">
        <v>628</v>
      </c>
      <c r="D93" s="223"/>
      <c r="E93" s="224">
        <v>8.3000000000000007</v>
      </c>
      <c r="F93" s="222"/>
      <c r="G93" s="22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155</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
      <c r="A94" s="233">
        <v>16</v>
      </c>
      <c r="B94" s="234" t="s">
        <v>629</v>
      </c>
      <c r="C94" s="244" t="s">
        <v>630</v>
      </c>
      <c r="D94" s="235" t="s">
        <v>146</v>
      </c>
      <c r="E94" s="236">
        <v>1050.405</v>
      </c>
      <c r="F94" s="237"/>
      <c r="G94" s="238">
        <f>ROUND(E94*F94,2)</f>
        <v>0</v>
      </c>
      <c r="H94" s="237"/>
      <c r="I94" s="238">
        <f>ROUND(E94*H94,2)</f>
        <v>0</v>
      </c>
      <c r="J94" s="237"/>
      <c r="K94" s="238">
        <f>ROUND(E94*J94,2)</f>
        <v>0</v>
      </c>
      <c r="L94" s="238">
        <v>21</v>
      </c>
      <c r="M94" s="238">
        <f>G94*(1+L94/100)</f>
        <v>0</v>
      </c>
      <c r="N94" s="236">
        <v>4.0000000000000003E-5</v>
      </c>
      <c r="O94" s="236">
        <f>ROUND(E94*N94,2)</f>
        <v>0.04</v>
      </c>
      <c r="P94" s="236">
        <v>0</v>
      </c>
      <c r="Q94" s="236">
        <f>ROUND(E94*P94,2)</f>
        <v>0</v>
      </c>
      <c r="R94" s="238" t="s">
        <v>559</v>
      </c>
      <c r="S94" s="238" t="s">
        <v>148</v>
      </c>
      <c r="T94" s="239" t="s">
        <v>148</v>
      </c>
      <c r="U94" s="222">
        <v>0.08</v>
      </c>
      <c r="V94" s="222">
        <f>ROUND(E94*U94,2)</f>
        <v>84.03</v>
      </c>
      <c r="W94" s="222"/>
      <c r="X94" s="222" t="s">
        <v>149</v>
      </c>
      <c r="Y94" s="222" t="s">
        <v>150</v>
      </c>
      <c r="Z94" s="212"/>
      <c r="AA94" s="212"/>
      <c r="AB94" s="212"/>
      <c r="AC94" s="212"/>
      <c r="AD94" s="212"/>
      <c r="AE94" s="212"/>
      <c r="AF94" s="212"/>
      <c r="AG94" s="212" t="s">
        <v>151</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2" x14ac:dyDescent="0.2">
      <c r="A95" s="219"/>
      <c r="B95" s="220"/>
      <c r="C95" s="245" t="s">
        <v>631</v>
      </c>
      <c r="D95" s="241"/>
      <c r="E95" s="241"/>
      <c r="F95" s="241"/>
      <c r="G95" s="241"/>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153</v>
      </c>
      <c r="AH95" s="212"/>
      <c r="AI95" s="212"/>
      <c r="AJ95" s="212"/>
      <c r="AK95" s="212"/>
      <c r="AL95" s="212"/>
      <c r="AM95" s="212"/>
      <c r="AN95" s="212"/>
      <c r="AO95" s="212"/>
      <c r="AP95" s="212"/>
      <c r="AQ95" s="212"/>
      <c r="AR95" s="212"/>
      <c r="AS95" s="212"/>
      <c r="AT95" s="212"/>
      <c r="AU95" s="212"/>
      <c r="AV95" s="212"/>
      <c r="AW95" s="212"/>
      <c r="AX95" s="212"/>
      <c r="AY95" s="212"/>
      <c r="AZ95" s="212"/>
      <c r="BA95" s="240" t="str">
        <f>C95</f>
        <v>které se zřizují před úpravami povrchu, a obalení osazených dveřních zárubní před znečištěním při úpravách povrchu nástřikem plastických maltovin včetně pozdějšího odkrytí,</v>
      </c>
      <c r="BB95" s="212"/>
      <c r="BC95" s="212"/>
      <c r="BD95" s="212"/>
      <c r="BE95" s="212"/>
      <c r="BF95" s="212"/>
      <c r="BG95" s="212"/>
      <c r="BH95" s="212"/>
    </row>
    <row r="96" spans="1:60" outlineLevel="2" x14ac:dyDescent="0.2">
      <c r="A96" s="219"/>
      <c r="B96" s="220"/>
      <c r="C96" s="246" t="s">
        <v>154</v>
      </c>
      <c r="D96" s="223"/>
      <c r="E96" s="224"/>
      <c r="F96" s="222"/>
      <c r="G96" s="222"/>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155</v>
      </c>
      <c r="AH96" s="212">
        <v>0</v>
      </c>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3" x14ac:dyDescent="0.2">
      <c r="A97" s="219"/>
      <c r="B97" s="220"/>
      <c r="C97" s="246" t="s">
        <v>618</v>
      </c>
      <c r="D97" s="223"/>
      <c r="E97" s="224"/>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155</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3" x14ac:dyDescent="0.2">
      <c r="A98" s="219"/>
      <c r="B98" s="220"/>
      <c r="C98" s="246" t="s">
        <v>632</v>
      </c>
      <c r="D98" s="223"/>
      <c r="E98" s="224">
        <v>150.61000000000001</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155</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3" x14ac:dyDescent="0.2">
      <c r="A99" s="219"/>
      <c r="B99" s="220"/>
      <c r="C99" s="246" t="s">
        <v>633</v>
      </c>
      <c r="D99" s="223"/>
      <c r="E99" s="224">
        <v>71.295000000000002</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155</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ht="22.5" outlineLevel="3" x14ac:dyDescent="0.2">
      <c r="A100" s="219"/>
      <c r="B100" s="220"/>
      <c r="C100" s="246" t="s">
        <v>634</v>
      </c>
      <c r="D100" s="223"/>
      <c r="E100" s="224">
        <v>127.65</v>
      </c>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155</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33.75" outlineLevel="3" x14ac:dyDescent="0.2">
      <c r="A101" s="219"/>
      <c r="B101" s="220"/>
      <c r="C101" s="246" t="s">
        <v>635</v>
      </c>
      <c r="D101" s="223"/>
      <c r="E101" s="224">
        <v>270.27999999999997</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155</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3" x14ac:dyDescent="0.2">
      <c r="A102" s="219"/>
      <c r="B102" s="220"/>
      <c r="C102" s="246" t="s">
        <v>636</v>
      </c>
      <c r="D102" s="223"/>
      <c r="E102" s="224">
        <v>270.56</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155</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3" x14ac:dyDescent="0.2">
      <c r="A103" s="219"/>
      <c r="B103" s="220"/>
      <c r="C103" s="246" t="s">
        <v>637</v>
      </c>
      <c r="D103" s="223"/>
      <c r="E103" s="224">
        <v>120.19</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155</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3" x14ac:dyDescent="0.2">
      <c r="A104" s="219"/>
      <c r="B104" s="220"/>
      <c r="C104" s="246" t="s">
        <v>638</v>
      </c>
      <c r="D104" s="223"/>
      <c r="E104" s="224">
        <v>7.93</v>
      </c>
      <c r="F104" s="222"/>
      <c r="G104" s="22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155</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3" x14ac:dyDescent="0.2">
      <c r="A105" s="219"/>
      <c r="B105" s="220"/>
      <c r="C105" s="246" t="s">
        <v>626</v>
      </c>
      <c r="D105" s="223"/>
      <c r="E105" s="224"/>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155</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46" t="s">
        <v>639</v>
      </c>
      <c r="D106" s="223"/>
      <c r="E106" s="224">
        <v>26.79</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155</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3" x14ac:dyDescent="0.2">
      <c r="A107" s="219"/>
      <c r="B107" s="220"/>
      <c r="C107" s="246" t="s">
        <v>640</v>
      </c>
      <c r="D107" s="223"/>
      <c r="E107" s="224">
        <v>5.0999999999999996</v>
      </c>
      <c r="F107" s="222"/>
      <c r="G107" s="222"/>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155</v>
      </c>
      <c r="AH107" s="212">
        <v>0</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
      <c r="A108" s="233">
        <v>17</v>
      </c>
      <c r="B108" s="234" t="s">
        <v>641</v>
      </c>
      <c r="C108" s="244" t="s">
        <v>642</v>
      </c>
      <c r="D108" s="235" t="s">
        <v>285</v>
      </c>
      <c r="E108" s="236">
        <v>1895.42</v>
      </c>
      <c r="F108" s="237"/>
      <c r="G108" s="238">
        <f>ROUND(E108*F108,2)</f>
        <v>0</v>
      </c>
      <c r="H108" s="237"/>
      <c r="I108" s="238">
        <f>ROUND(E108*H108,2)</f>
        <v>0</v>
      </c>
      <c r="J108" s="237"/>
      <c r="K108" s="238">
        <f>ROUND(E108*J108,2)</f>
        <v>0</v>
      </c>
      <c r="L108" s="238">
        <v>21</v>
      </c>
      <c r="M108" s="238">
        <f>G108*(1+L108/100)</f>
        <v>0</v>
      </c>
      <c r="N108" s="236">
        <v>4.6000000000000001E-4</v>
      </c>
      <c r="O108" s="236">
        <f>ROUND(E108*N108,2)</f>
        <v>0.87</v>
      </c>
      <c r="P108" s="236">
        <v>0</v>
      </c>
      <c r="Q108" s="236">
        <f>ROUND(E108*P108,2)</f>
        <v>0</v>
      </c>
      <c r="R108" s="238" t="s">
        <v>559</v>
      </c>
      <c r="S108" s="238" t="s">
        <v>148</v>
      </c>
      <c r="T108" s="239" t="s">
        <v>148</v>
      </c>
      <c r="U108" s="222">
        <v>0</v>
      </c>
      <c r="V108" s="222">
        <f>ROUND(E108*U108,2)</f>
        <v>0</v>
      </c>
      <c r="W108" s="222"/>
      <c r="X108" s="222" t="s">
        <v>149</v>
      </c>
      <c r="Y108" s="222" t="s">
        <v>150</v>
      </c>
      <c r="Z108" s="212"/>
      <c r="AA108" s="212"/>
      <c r="AB108" s="212"/>
      <c r="AC108" s="212"/>
      <c r="AD108" s="212"/>
      <c r="AE108" s="212"/>
      <c r="AF108" s="212"/>
      <c r="AG108" s="212" t="s">
        <v>151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45" t="s">
        <v>643</v>
      </c>
      <c r="D109" s="241"/>
      <c r="E109" s="241"/>
      <c r="F109" s="241"/>
      <c r="G109" s="241"/>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153</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40" t="str">
        <f>C109</f>
        <v>omítka vápenocementová, strojně nebo ručně nanášená v podlaží i ve schodišti na jakýkoliv druh podkladu, kompletní souvrství</v>
      </c>
      <c r="BB109" s="212"/>
      <c r="BC109" s="212"/>
      <c r="BD109" s="212"/>
      <c r="BE109" s="212"/>
      <c r="BF109" s="212"/>
      <c r="BG109" s="212"/>
      <c r="BH109" s="212"/>
    </row>
    <row r="110" spans="1:60" outlineLevel="2" x14ac:dyDescent="0.2">
      <c r="A110" s="219"/>
      <c r="B110" s="220"/>
      <c r="C110" s="246" t="s">
        <v>154</v>
      </c>
      <c r="D110" s="223"/>
      <c r="E110" s="224"/>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155</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46" t="s">
        <v>644</v>
      </c>
      <c r="D111" s="223"/>
      <c r="E111" s="224"/>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155</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3" x14ac:dyDescent="0.2">
      <c r="A112" s="219"/>
      <c r="B112" s="220"/>
      <c r="C112" s="246" t="s">
        <v>645</v>
      </c>
      <c r="D112" s="223"/>
      <c r="E112" s="224">
        <v>270.72000000000003</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155</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2.5" outlineLevel="3" x14ac:dyDescent="0.2">
      <c r="A113" s="219"/>
      <c r="B113" s="220"/>
      <c r="C113" s="246" t="s">
        <v>646</v>
      </c>
      <c r="D113" s="223"/>
      <c r="E113" s="224">
        <v>142.88</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155</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33.75" outlineLevel="3" x14ac:dyDescent="0.2">
      <c r="A114" s="219"/>
      <c r="B114" s="220"/>
      <c r="C114" s="246" t="s">
        <v>647</v>
      </c>
      <c r="D114" s="223"/>
      <c r="E114" s="224">
        <v>234.56</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155</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33.75" outlineLevel="3" x14ac:dyDescent="0.2">
      <c r="A115" s="219"/>
      <c r="B115" s="220"/>
      <c r="C115" s="246" t="s">
        <v>648</v>
      </c>
      <c r="D115" s="223"/>
      <c r="E115" s="224">
        <v>481.12</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155</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33.75" outlineLevel="3" x14ac:dyDescent="0.2">
      <c r="A116" s="219"/>
      <c r="B116" s="220"/>
      <c r="C116" s="246" t="s">
        <v>649</v>
      </c>
      <c r="D116" s="223"/>
      <c r="E116" s="224">
        <v>481.28</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155</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3" x14ac:dyDescent="0.2">
      <c r="A117" s="219"/>
      <c r="B117" s="220"/>
      <c r="C117" s="246" t="s">
        <v>650</v>
      </c>
      <c r="D117" s="223"/>
      <c r="E117" s="224">
        <v>215.04</v>
      </c>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155</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6" t="s">
        <v>651</v>
      </c>
      <c r="D118" s="223"/>
      <c r="E118" s="224">
        <v>17.920000000000002</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155</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46" t="s">
        <v>626</v>
      </c>
      <c r="D119" s="223"/>
      <c r="E119" s="224"/>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155</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46" t="s">
        <v>627</v>
      </c>
      <c r="D120" s="223"/>
      <c r="E120" s="224">
        <v>43.6</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155</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46" t="s">
        <v>628</v>
      </c>
      <c r="D121" s="223"/>
      <c r="E121" s="224">
        <v>8.3000000000000007</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155</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1" x14ac:dyDescent="0.2">
      <c r="A122" s="233">
        <v>18</v>
      </c>
      <c r="B122" s="234" t="s">
        <v>652</v>
      </c>
      <c r="C122" s="244" t="s">
        <v>653</v>
      </c>
      <c r="D122" s="235" t="s">
        <v>146</v>
      </c>
      <c r="E122" s="236">
        <v>1625.61465</v>
      </c>
      <c r="F122" s="237"/>
      <c r="G122" s="238">
        <f>ROUND(E122*F122,2)</f>
        <v>0</v>
      </c>
      <c r="H122" s="237"/>
      <c r="I122" s="238">
        <f>ROUND(E122*H122,2)</f>
        <v>0</v>
      </c>
      <c r="J122" s="237"/>
      <c r="K122" s="238">
        <f>ROUND(E122*J122,2)</f>
        <v>0</v>
      </c>
      <c r="L122" s="238">
        <v>21</v>
      </c>
      <c r="M122" s="238">
        <f>G122*(1+L122/100)</f>
        <v>0</v>
      </c>
      <c r="N122" s="236">
        <v>3.6700000000000001E-3</v>
      </c>
      <c r="O122" s="236">
        <f>ROUND(E122*N122,2)</f>
        <v>5.97</v>
      </c>
      <c r="P122" s="236">
        <v>0</v>
      </c>
      <c r="Q122" s="236">
        <f>ROUND(E122*P122,2)</f>
        <v>0</v>
      </c>
      <c r="R122" s="238" t="s">
        <v>559</v>
      </c>
      <c r="S122" s="238" t="s">
        <v>148</v>
      </c>
      <c r="T122" s="239" t="s">
        <v>148</v>
      </c>
      <c r="U122" s="222">
        <v>0.36</v>
      </c>
      <c r="V122" s="222">
        <f>ROUND(E122*U122,2)</f>
        <v>585.22</v>
      </c>
      <c r="W122" s="222"/>
      <c r="X122" s="222" t="s">
        <v>149</v>
      </c>
      <c r="Y122" s="222" t="s">
        <v>150</v>
      </c>
      <c r="Z122" s="212"/>
      <c r="AA122" s="212"/>
      <c r="AB122" s="212"/>
      <c r="AC122" s="212"/>
      <c r="AD122" s="212"/>
      <c r="AE122" s="212"/>
      <c r="AF122" s="212"/>
      <c r="AG122" s="212" t="s">
        <v>151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46" t="s">
        <v>154</v>
      </c>
      <c r="D123" s="223"/>
      <c r="E123" s="224"/>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155</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66" t="s">
        <v>570</v>
      </c>
      <c r="D124" s="253"/>
      <c r="E124" s="254"/>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155</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3" x14ac:dyDescent="0.2">
      <c r="A125" s="219"/>
      <c r="B125" s="220"/>
      <c r="C125" s="267" t="s">
        <v>571</v>
      </c>
      <c r="D125" s="253"/>
      <c r="E125" s="254"/>
      <c r="F125" s="222"/>
      <c r="G125" s="222"/>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155</v>
      </c>
      <c r="AH125" s="212">
        <v>2</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ht="33.75" outlineLevel="3" x14ac:dyDescent="0.2">
      <c r="A126" s="219"/>
      <c r="B126" s="220"/>
      <c r="C126" s="267" t="s">
        <v>654</v>
      </c>
      <c r="D126" s="253"/>
      <c r="E126" s="254">
        <v>338.4</v>
      </c>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155</v>
      </c>
      <c r="AH126" s="212">
        <v>2</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ht="33.75" outlineLevel="3" x14ac:dyDescent="0.2">
      <c r="A127" s="219"/>
      <c r="B127" s="220"/>
      <c r="C127" s="267" t="s">
        <v>655</v>
      </c>
      <c r="D127" s="253"/>
      <c r="E127" s="254">
        <v>178.6</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155</v>
      </c>
      <c r="AH127" s="212">
        <v>2</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45" outlineLevel="3" x14ac:dyDescent="0.2">
      <c r="A128" s="219"/>
      <c r="B128" s="220"/>
      <c r="C128" s="267" t="s">
        <v>656</v>
      </c>
      <c r="D128" s="253"/>
      <c r="E128" s="254">
        <v>293.2</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155</v>
      </c>
      <c r="AH128" s="212">
        <v>2</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ht="45" outlineLevel="3" x14ac:dyDescent="0.2">
      <c r="A129" s="219"/>
      <c r="B129" s="220"/>
      <c r="C129" s="267" t="s">
        <v>657</v>
      </c>
      <c r="D129" s="253"/>
      <c r="E129" s="254">
        <v>601.4</v>
      </c>
      <c r="F129" s="222"/>
      <c r="G129" s="22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155</v>
      </c>
      <c r="AH129" s="212">
        <v>2</v>
      </c>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45" outlineLevel="3" x14ac:dyDescent="0.2">
      <c r="A130" s="219"/>
      <c r="B130" s="220"/>
      <c r="C130" s="267" t="s">
        <v>658</v>
      </c>
      <c r="D130" s="253"/>
      <c r="E130" s="254">
        <v>601.6</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155</v>
      </c>
      <c r="AH130" s="212">
        <v>2</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ht="33.75" outlineLevel="3" x14ac:dyDescent="0.2">
      <c r="A131" s="219"/>
      <c r="B131" s="220"/>
      <c r="C131" s="267" t="s">
        <v>659</v>
      </c>
      <c r="D131" s="253"/>
      <c r="E131" s="254">
        <v>268.8</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155</v>
      </c>
      <c r="AH131" s="212">
        <v>2</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67" t="s">
        <v>660</v>
      </c>
      <c r="D132" s="253"/>
      <c r="E132" s="254">
        <v>22.4</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155</v>
      </c>
      <c r="AH132" s="212">
        <v>2</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3" x14ac:dyDescent="0.2">
      <c r="A133" s="219"/>
      <c r="B133" s="220"/>
      <c r="C133" s="267" t="s">
        <v>579</v>
      </c>
      <c r="D133" s="253"/>
      <c r="E133" s="254"/>
      <c r="F133" s="222"/>
      <c r="G133" s="22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155</v>
      </c>
      <c r="AH133" s="212">
        <v>2</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3" x14ac:dyDescent="0.2">
      <c r="A134" s="219"/>
      <c r="B134" s="220"/>
      <c r="C134" s="267" t="s">
        <v>661</v>
      </c>
      <c r="D134" s="253"/>
      <c r="E134" s="254">
        <v>43.6</v>
      </c>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155</v>
      </c>
      <c r="AH134" s="212">
        <v>2</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67" t="s">
        <v>662</v>
      </c>
      <c r="D135" s="253"/>
      <c r="E135" s="254">
        <v>8.3000000000000007</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155</v>
      </c>
      <c r="AH135" s="212">
        <v>2</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68" t="s">
        <v>582</v>
      </c>
      <c r="D136" s="255"/>
      <c r="E136" s="256">
        <v>2356.3000000000002</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155</v>
      </c>
      <c r="AH136" s="212">
        <v>3</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66" t="s">
        <v>583</v>
      </c>
      <c r="D137" s="253"/>
      <c r="E137" s="254"/>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155</v>
      </c>
      <c r="AH137" s="212"/>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6" t="s">
        <v>663</v>
      </c>
      <c r="D138" s="223"/>
      <c r="E138" s="224">
        <v>653.048</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155</v>
      </c>
      <c r="AH138" s="212">
        <v>5</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3" x14ac:dyDescent="0.2">
      <c r="A139" s="219"/>
      <c r="B139" s="220"/>
      <c r="C139" s="246" t="s">
        <v>664</v>
      </c>
      <c r="D139" s="223"/>
      <c r="E139" s="224">
        <v>812.92349999999999</v>
      </c>
      <c r="F139" s="222"/>
      <c r="G139" s="222"/>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155</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3" x14ac:dyDescent="0.2">
      <c r="A140" s="219"/>
      <c r="B140" s="220"/>
      <c r="C140" s="246" t="s">
        <v>665</v>
      </c>
      <c r="D140" s="223"/>
      <c r="E140" s="224">
        <v>11.86</v>
      </c>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155</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65" t="s">
        <v>666</v>
      </c>
      <c r="D141" s="251"/>
      <c r="E141" s="252">
        <v>147.78315000000001</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155</v>
      </c>
      <c r="AH141" s="212">
        <v>4</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x14ac:dyDescent="0.2">
      <c r="A142" s="226" t="s">
        <v>142</v>
      </c>
      <c r="B142" s="227" t="s">
        <v>78</v>
      </c>
      <c r="C142" s="243" t="s">
        <v>79</v>
      </c>
      <c r="D142" s="228"/>
      <c r="E142" s="229"/>
      <c r="F142" s="230"/>
      <c r="G142" s="230">
        <f>SUMIF(AG143:AG257,"&lt;&gt;NOR",G143:G257)</f>
        <v>0</v>
      </c>
      <c r="H142" s="230"/>
      <c r="I142" s="230">
        <f>SUM(I143:I257)</f>
        <v>0</v>
      </c>
      <c r="J142" s="230"/>
      <c r="K142" s="230">
        <f>SUM(K143:K257)</f>
        <v>0</v>
      </c>
      <c r="L142" s="230"/>
      <c r="M142" s="230">
        <f>SUM(M143:M257)</f>
        <v>0</v>
      </c>
      <c r="N142" s="229"/>
      <c r="O142" s="229">
        <f>SUM(O143:O257)</f>
        <v>116.19</v>
      </c>
      <c r="P142" s="229"/>
      <c r="Q142" s="229">
        <f>SUM(Q143:Q257)</f>
        <v>0</v>
      </c>
      <c r="R142" s="230"/>
      <c r="S142" s="230"/>
      <c r="T142" s="231"/>
      <c r="U142" s="225"/>
      <c r="V142" s="225">
        <f>SUM(V143:V257)</f>
        <v>1514.3799999999999</v>
      </c>
      <c r="W142" s="225"/>
      <c r="X142" s="225"/>
      <c r="Y142" s="225"/>
      <c r="AG142" t="s">
        <v>143</v>
      </c>
    </row>
    <row r="143" spans="1:60" outlineLevel="1" x14ac:dyDescent="0.2">
      <c r="A143" s="233">
        <v>19</v>
      </c>
      <c r="B143" s="234" t="s">
        <v>667</v>
      </c>
      <c r="C143" s="244" t="s">
        <v>668</v>
      </c>
      <c r="D143" s="235" t="s">
        <v>285</v>
      </c>
      <c r="E143" s="236">
        <v>1925.2</v>
      </c>
      <c r="F143" s="237"/>
      <c r="G143" s="238">
        <f>ROUND(E143*F143,2)</f>
        <v>0</v>
      </c>
      <c r="H143" s="237"/>
      <c r="I143" s="238">
        <f>ROUND(E143*H143,2)</f>
        <v>0</v>
      </c>
      <c r="J143" s="237"/>
      <c r="K143" s="238">
        <f>ROUND(E143*J143,2)</f>
        <v>0</v>
      </c>
      <c r="L143" s="238">
        <v>21</v>
      </c>
      <c r="M143" s="238">
        <f>G143*(1+L143/100)</f>
        <v>0</v>
      </c>
      <c r="N143" s="236">
        <v>1.4999999999999999E-4</v>
      </c>
      <c r="O143" s="236">
        <f>ROUND(E143*N143,2)</f>
        <v>0.28999999999999998</v>
      </c>
      <c r="P143" s="236">
        <v>0</v>
      </c>
      <c r="Q143" s="236">
        <f>ROUND(E143*P143,2)</f>
        <v>0</v>
      </c>
      <c r="R143" s="238" t="s">
        <v>559</v>
      </c>
      <c r="S143" s="238" t="s">
        <v>148</v>
      </c>
      <c r="T143" s="239" t="s">
        <v>148</v>
      </c>
      <c r="U143" s="222">
        <v>0.05</v>
      </c>
      <c r="V143" s="222">
        <f>ROUND(E143*U143,2)</f>
        <v>96.26</v>
      </c>
      <c r="W143" s="222"/>
      <c r="X143" s="222" t="s">
        <v>149</v>
      </c>
      <c r="Y143" s="222" t="s">
        <v>150</v>
      </c>
      <c r="Z143" s="212"/>
      <c r="AA143" s="212"/>
      <c r="AB143" s="212"/>
      <c r="AC143" s="212"/>
      <c r="AD143" s="212"/>
      <c r="AE143" s="212"/>
      <c r="AF143" s="212"/>
      <c r="AG143" s="212" t="s">
        <v>151</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5" t="s">
        <v>617</v>
      </c>
      <c r="D144" s="241"/>
      <c r="E144" s="241"/>
      <c r="F144" s="241"/>
      <c r="G144" s="241"/>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153</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46" t="s">
        <v>613</v>
      </c>
      <c r="D145" s="223"/>
      <c r="E145" s="224">
        <v>1925.2</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155</v>
      </c>
      <c r="AH145" s="212">
        <v>5</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
      <c r="A146" s="233">
        <v>20</v>
      </c>
      <c r="B146" s="234" t="s">
        <v>669</v>
      </c>
      <c r="C146" s="244" t="s">
        <v>670</v>
      </c>
      <c r="D146" s="235" t="s">
        <v>146</v>
      </c>
      <c r="E146" s="236">
        <v>1197.905</v>
      </c>
      <c r="F146" s="237"/>
      <c r="G146" s="238">
        <f>ROUND(E146*F146,2)</f>
        <v>0</v>
      </c>
      <c r="H146" s="237"/>
      <c r="I146" s="238">
        <f>ROUND(E146*H146,2)</f>
        <v>0</v>
      </c>
      <c r="J146" s="237"/>
      <c r="K146" s="238">
        <f>ROUND(E146*J146,2)</f>
        <v>0</v>
      </c>
      <c r="L146" s="238">
        <v>21</v>
      </c>
      <c r="M146" s="238">
        <f>G146*(1+L146/100)</f>
        <v>0</v>
      </c>
      <c r="N146" s="236">
        <v>4.0000000000000003E-5</v>
      </c>
      <c r="O146" s="236">
        <f>ROUND(E146*N146,2)</f>
        <v>0.05</v>
      </c>
      <c r="P146" s="236">
        <v>0</v>
      </c>
      <c r="Q146" s="236">
        <f>ROUND(E146*P146,2)</f>
        <v>0</v>
      </c>
      <c r="R146" s="238" t="s">
        <v>559</v>
      </c>
      <c r="S146" s="238" t="s">
        <v>148</v>
      </c>
      <c r="T146" s="239" t="s">
        <v>148</v>
      </c>
      <c r="U146" s="222">
        <v>0.08</v>
      </c>
      <c r="V146" s="222">
        <f>ROUND(E146*U146,2)</f>
        <v>95.83</v>
      </c>
      <c r="W146" s="222"/>
      <c r="X146" s="222" t="s">
        <v>149</v>
      </c>
      <c r="Y146" s="222" t="s">
        <v>150</v>
      </c>
      <c r="Z146" s="212"/>
      <c r="AA146" s="212"/>
      <c r="AB146" s="212"/>
      <c r="AC146" s="212"/>
      <c r="AD146" s="212"/>
      <c r="AE146" s="212"/>
      <c r="AF146" s="212"/>
      <c r="AG146" s="212" t="s">
        <v>151</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ht="22.5" outlineLevel="2" x14ac:dyDescent="0.2">
      <c r="A147" s="219"/>
      <c r="B147" s="220"/>
      <c r="C147" s="245" t="s">
        <v>671</v>
      </c>
      <c r="D147" s="241"/>
      <c r="E147" s="241"/>
      <c r="F147" s="241"/>
      <c r="G147" s="241"/>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153</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40" t="str">
        <f>C147</f>
        <v>s rámy a zárubněmi, zábradlí, předmětů oplechování apod., které se zřizují ještě před úpravami povrchu, před jejich znečištěním při úpravách povrchu nástřikem plastických (lepivých) maltovin</v>
      </c>
      <c r="BB147" s="212"/>
      <c r="BC147" s="212"/>
      <c r="BD147" s="212"/>
      <c r="BE147" s="212"/>
      <c r="BF147" s="212"/>
      <c r="BG147" s="212"/>
      <c r="BH147" s="212"/>
    </row>
    <row r="148" spans="1:60" outlineLevel="2" x14ac:dyDescent="0.2">
      <c r="A148" s="219"/>
      <c r="B148" s="220"/>
      <c r="C148" s="246" t="s">
        <v>154</v>
      </c>
      <c r="D148" s="223"/>
      <c r="E148" s="224"/>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155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3" x14ac:dyDescent="0.2">
      <c r="A149" s="219"/>
      <c r="B149" s="220"/>
      <c r="C149" s="246" t="s">
        <v>672</v>
      </c>
      <c r="D149" s="223"/>
      <c r="E149" s="224">
        <v>1050.405</v>
      </c>
      <c r="F149" s="222"/>
      <c r="G149" s="222"/>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155</v>
      </c>
      <c r="AH149" s="212">
        <v>5</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3" x14ac:dyDescent="0.2">
      <c r="A150" s="219"/>
      <c r="B150" s="220"/>
      <c r="C150" s="246" t="s">
        <v>673</v>
      </c>
      <c r="D150" s="223"/>
      <c r="E150" s="224">
        <v>27.8</v>
      </c>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155</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46" t="s">
        <v>674</v>
      </c>
      <c r="D151" s="223"/>
      <c r="E151" s="224">
        <v>21.8</v>
      </c>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155</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46" t="s">
        <v>675</v>
      </c>
      <c r="D152" s="223"/>
      <c r="E152" s="224">
        <v>59.1</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155</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46" t="s">
        <v>676</v>
      </c>
      <c r="D153" s="223"/>
      <c r="E153" s="224">
        <v>38.799999999999997</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155</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ht="22.5" outlineLevel="1" x14ac:dyDescent="0.2">
      <c r="A154" s="233">
        <v>21</v>
      </c>
      <c r="B154" s="234" t="s">
        <v>677</v>
      </c>
      <c r="C154" s="244" t="s">
        <v>678</v>
      </c>
      <c r="D154" s="235" t="s">
        <v>146</v>
      </c>
      <c r="E154" s="236">
        <v>1346.9079999999999</v>
      </c>
      <c r="F154" s="237"/>
      <c r="G154" s="238">
        <f>ROUND(E154*F154,2)</f>
        <v>0</v>
      </c>
      <c r="H154" s="237"/>
      <c r="I154" s="238">
        <f>ROUND(E154*H154,2)</f>
        <v>0</v>
      </c>
      <c r="J154" s="237"/>
      <c r="K154" s="238">
        <f>ROUND(E154*J154,2)</f>
        <v>0</v>
      </c>
      <c r="L154" s="238">
        <v>21</v>
      </c>
      <c r="M154" s="238">
        <f>G154*(1+L154/100)</f>
        <v>0</v>
      </c>
      <c r="N154" s="236">
        <v>7.0699999999999999E-2</v>
      </c>
      <c r="O154" s="236">
        <f>ROUND(E154*N154,2)</f>
        <v>95.23</v>
      </c>
      <c r="P154" s="236">
        <v>0</v>
      </c>
      <c r="Q154" s="236">
        <f>ROUND(E154*P154,2)</f>
        <v>0</v>
      </c>
      <c r="R154" s="238"/>
      <c r="S154" s="238" t="s">
        <v>197</v>
      </c>
      <c r="T154" s="239" t="s">
        <v>198</v>
      </c>
      <c r="U154" s="222">
        <v>0.18</v>
      </c>
      <c r="V154" s="222">
        <f>ROUND(E154*U154,2)</f>
        <v>242.44</v>
      </c>
      <c r="W154" s="222"/>
      <c r="X154" s="222" t="s">
        <v>149</v>
      </c>
      <c r="Y154" s="222" t="s">
        <v>150</v>
      </c>
      <c r="Z154" s="212"/>
      <c r="AA154" s="212"/>
      <c r="AB154" s="212"/>
      <c r="AC154" s="212"/>
      <c r="AD154" s="212"/>
      <c r="AE154" s="212"/>
      <c r="AF154" s="212"/>
      <c r="AG154" s="212" t="s">
        <v>151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47" t="s">
        <v>679</v>
      </c>
      <c r="D155" s="242"/>
      <c r="E155" s="242"/>
      <c r="F155" s="242"/>
      <c r="G155" s="24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481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2" x14ac:dyDescent="0.2">
      <c r="A156" s="219"/>
      <c r="B156" s="220"/>
      <c r="C156" s="246" t="s">
        <v>154</v>
      </c>
      <c r="D156" s="223"/>
      <c r="E156" s="224"/>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155</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66" t="s">
        <v>570</v>
      </c>
      <c r="D157" s="253"/>
      <c r="E157" s="254"/>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155</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67" t="s">
        <v>571</v>
      </c>
      <c r="D158" s="253"/>
      <c r="E158" s="254"/>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155</v>
      </c>
      <c r="AH158" s="212">
        <v>2</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ht="33.75" outlineLevel="3" x14ac:dyDescent="0.2">
      <c r="A159" s="219"/>
      <c r="B159" s="220"/>
      <c r="C159" s="267" t="s">
        <v>680</v>
      </c>
      <c r="D159" s="253"/>
      <c r="E159" s="254">
        <v>271.7</v>
      </c>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155</v>
      </c>
      <c r="AH159" s="212">
        <v>2</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ht="33.75" outlineLevel="3" x14ac:dyDescent="0.2">
      <c r="A160" s="219"/>
      <c r="B160" s="220"/>
      <c r="C160" s="267" t="s">
        <v>681</v>
      </c>
      <c r="D160" s="253"/>
      <c r="E160" s="254">
        <v>143.19999999999999</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155</v>
      </c>
      <c r="AH160" s="212">
        <v>2</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45" outlineLevel="3" x14ac:dyDescent="0.2">
      <c r="A161" s="219"/>
      <c r="B161" s="220"/>
      <c r="C161" s="267" t="s">
        <v>682</v>
      </c>
      <c r="D161" s="253"/>
      <c r="E161" s="254">
        <v>241.3</v>
      </c>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155</v>
      </c>
      <c r="AH161" s="212">
        <v>2</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ht="45" outlineLevel="3" x14ac:dyDescent="0.2">
      <c r="A162" s="219"/>
      <c r="B162" s="220"/>
      <c r="C162" s="267" t="s">
        <v>683</v>
      </c>
      <c r="D162" s="253"/>
      <c r="E162" s="254">
        <v>489.2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155</v>
      </c>
      <c r="AH162" s="212">
        <v>2</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45" outlineLevel="3" x14ac:dyDescent="0.2">
      <c r="A163" s="219"/>
      <c r="B163" s="220"/>
      <c r="C163" s="267" t="s">
        <v>684</v>
      </c>
      <c r="D163" s="253"/>
      <c r="E163" s="254">
        <v>489.3</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155</v>
      </c>
      <c r="AH163" s="212">
        <v>2</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ht="33.75" outlineLevel="3" x14ac:dyDescent="0.2">
      <c r="A164" s="219"/>
      <c r="B164" s="220"/>
      <c r="C164" s="267" t="s">
        <v>685</v>
      </c>
      <c r="D164" s="253"/>
      <c r="E164" s="254">
        <v>220.9</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155</v>
      </c>
      <c r="AH164" s="212">
        <v>2</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67" t="s">
        <v>686</v>
      </c>
      <c r="D165" s="253"/>
      <c r="E165" s="254">
        <v>17.7</v>
      </c>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155</v>
      </c>
      <c r="AH165" s="212">
        <v>2</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67" t="s">
        <v>579</v>
      </c>
      <c r="D166" s="253"/>
      <c r="E166" s="254"/>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155</v>
      </c>
      <c r="AH166" s="212">
        <v>2</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7" t="s">
        <v>661</v>
      </c>
      <c r="D167" s="253"/>
      <c r="E167" s="254">
        <v>43.6</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155</v>
      </c>
      <c r="AH167" s="212">
        <v>2</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67" t="s">
        <v>662</v>
      </c>
      <c r="D168" s="253"/>
      <c r="E168" s="254">
        <v>8.3000000000000007</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155</v>
      </c>
      <c r="AH168" s="212">
        <v>2</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68" t="s">
        <v>582</v>
      </c>
      <c r="D169" s="255"/>
      <c r="E169" s="256">
        <v>1925.2</v>
      </c>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155</v>
      </c>
      <c r="AH169" s="212">
        <v>3</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66" t="s">
        <v>583</v>
      </c>
      <c r="D170" s="253"/>
      <c r="E170" s="254"/>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155</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3" x14ac:dyDescent="0.2">
      <c r="A171" s="219"/>
      <c r="B171" s="220"/>
      <c r="C171" s="246" t="s">
        <v>687</v>
      </c>
      <c r="D171" s="223"/>
      <c r="E171" s="224"/>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155</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46" t="s">
        <v>688</v>
      </c>
      <c r="D172" s="223"/>
      <c r="E172" s="224">
        <v>288.77999999999997</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155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46" t="s">
        <v>689</v>
      </c>
      <c r="D173" s="223"/>
      <c r="E173" s="224">
        <v>673.82</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155</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46" t="s">
        <v>690</v>
      </c>
      <c r="D174" s="223"/>
      <c r="E174" s="224">
        <v>365.78800000000001</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155</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46" t="s">
        <v>691</v>
      </c>
      <c r="D175" s="223"/>
      <c r="E175" s="224">
        <v>18.52</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155</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33">
        <v>22</v>
      </c>
      <c r="B176" s="234" t="s">
        <v>692</v>
      </c>
      <c r="C176" s="244" t="s">
        <v>693</v>
      </c>
      <c r="D176" s="235" t="s">
        <v>146</v>
      </c>
      <c r="E176" s="236">
        <v>194.04</v>
      </c>
      <c r="F176" s="237"/>
      <c r="G176" s="238">
        <f>ROUND(E176*F176,2)</f>
        <v>0</v>
      </c>
      <c r="H176" s="237"/>
      <c r="I176" s="238">
        <f>ROUND(E176*H176,2)</f>
        <v>0</v>
      </c>
      <c r="J176" s="237"/>
      <c r="K176" s="238">
        <f>ROUND(E176*J176,2)</f>
        <v>0</v>
      </c>
      <c r="L176" s="238">
        <v>21</v>
      </c>
      <c r="M176" s="238">
        <f>G176*(1+L176/100)</f>
        <v>0</v>
      </c>
      <c r="N176" s="236">
        <v>9.8300000000000002E-3</v>
      </c>
      <c r="O176" s="236">
        <f>ROUND(E176*N176,2)</f>
        <v>1.91</v>
      </c>
      <c r="P176" s="236">
        <v>0</v>
      </c>
      <c r="Q176" s="236">
        <f>ROUND(E176*P176,2)</f>
        <v>0</v>
      </c>
      <c r="R176" s="238" t="s">
        <v>559</v>
      </c>
      <c r="S176" s="238" t="s">
        <v>148</v>
      </c>
      <c r="T176" s="239" t="s">
        <v>148</v>
      </c>
      <c r="U176" s="222">
        <v>2.35</v>
      </c>
      <c r="V176" s="222">
        <f>ROUND(E176*U176,2)</f>
        <v>455.99</v>
      </c>
      <c r="W176" s="222"/>
      <c r="X176" s="222" t="s">
        <v>149</v>
      </c>
      <c r="Y176" s="222" t="s">
        <v>150</v>
      </c>
      <c r="Z176" s="212"/>
      <c r="AA176" s="212"/>
      <c r="AB176" s="212"/>
      <c r="AC176" s="212"/>
      <c r="AD176" s="212"/>
      <c r="AE176" s="212"/>
      <c r="AF176" s="212"/>
      <c r="AG176" s="212" t="s">
        <v>151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33.75" outlineLevel="2" x14ac:dyDescent="0.2">
      <c r="A177" s="219"/>
      <c r="B177" s="220"/>
      <c r="C177" s="245" t="s">
        <v>694</v>
      </c>
      <c r="D177" s="241"/>
      <c r="E177" s="241"/>
      <c r="F177" s="241"/>
      <c r="G177" s="241"/>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153</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40" t="str">
        <f>C177</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77" s="212"/>
      <c r="BC177" s="212"/>
      <c r="BD177" s="212"/>
      <c r="BE177" s="212"/>
      <c r="BF177" s="212"/>
      <c r="BG177" s="212"/>
      <c r="BH177" s="212"/>
    </row>
    <row r="178" spans="1:60" outlineLevel="2" x14ac:dyDescent="0.2">
      <c r="A178" s="219"/>
      <c r="B178" s="220"/>
      <c r="C178" s="269" t="s">
        <v>695</v>
      </c>
      <c r="D178" s="257"/>
      <c r="E178" s="257"/>
      <c r="F178" s="257"/>
      <c r="G178" s="257"/>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481</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69" t="s">
        <v>696</v>
      </c>
      <c r="D179" s="257"/>
      <c r="E179" s="257"/>
      <c r="F179" s="257"/>
      <c r="G179" s="257"/>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481</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46" t="s">
        <v>154</v>
      </c>
      <c r="D180" s="223"/>
      <c r="E180" s="224"/>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155</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66" t="s">
        <v>570</v>
      </c>
      <c r="D181" s="253"/>
      <c r="E181" s="254"/>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155</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67" t="s">
        <v>571</v>
      </c>
      <c r="D182" s="253"/>
      <c r="E182" s="254"/>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155</v>
      </c>
      <c r="AH182" s="212">
        <v>2</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3" x14ac:dyDescent="0.2">
      <c r="A183" s="219"/>
      <c r="B183" s="220"/>
      <c r="C183" s="267" t="s">
        <v>697</v>
      </c>
      <c r="D183" s="253"/>
      <c r="E183" s="254">
        <v>66.7</v>
      </c>
      <c r="F183" s="222"/>
      <c r="G183" s="222"/>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155</v>
      </c>
      <c r="AH183" s="212">
        <v>2</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3" x14ac:dyDescent="0.2">
      <c r="A184" s="219"/>
      <c r="B184" s="220"/>
      <c r="C184" s="267" t="s">
        <v>698</v>
      </c>
      <c r="D184" s="253"/>
      <c r="E184" s="254">
        <v>35.4</v>
      </c>
      <c r="F184" s="222"/>
      <c r="G184" s="22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155</v>
      </c>
      <c r="AH184" s="212">
        <v>2</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ht="33.75" outlineLevel="3" x14ac:dyDescent="0.2">
      <c r="A185" s="219"/>
      <c r="B185" s="220"/>
      <c r="C185" s="267" t="s">
        <v>699</v>
      </c>
      <c r="D185" s="253"/>
      <c r="E185" s="254">
        <v>51.9</v>
      </c>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155</v>
      </c>
      <c r="AH185" s="212">
        <v>2</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ht="33.75" outlineLevel="3" x14ac:dyDescent="0.2">
      <c r="A186" s="219"/>
      <c r="B186" s="220"/>
      <c r="C186" s="267" t="s">
        <v>700</v>
      </c>
      <c r="D186" s="253"/>
      <c r="E186" s="254">
        <v>112.2</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155</v>
      </c>
      <c r="AH186" s="212">
        <v>2</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33.75" outlineLevel="3" x14ac:dyDescent="0.2">
      <c r="A187" s="219"/>
      <c r="B187" s="220"/>
      <c r="C187" s="267" t="s">
        <v>701</v>
      </c>
      <c r="D187" s="253"/>
      <c r="E187" s="254">
        <v>112.3</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155</v>
      </c>
      <c r="AH187" s="212">
        <v>2</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67" t="s">
        <v>702</v>
      </c>
      <c r="D188" s="253"/>
      <c r="E188" s="254">
        <v>47.9</v>
      </c>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155</v>
      </c>
      <c r="AH188" s="212">
        <v>2</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67" t="s">
        <v>703</v>
      </c>
      <c r="D189" s="253"/>
      <c r="E189" s="254">
        <v>4.7</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155</v>
      </c>
      <c r="AH189" s="212">
        <v>2</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3" x14ac:dyDescent="0.2">
      <c r="A190" s="219"/>
      <c r="B190" s="220"/>
      <c r="C190" s="267" t="s">
        <v>579</v>
      </c>
      <c r="D190" s="253"/>
      <c r="E190" s="254"/>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155</v>
      </c>
      <c r="AH190" s="212">
        <v>2</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67" t="s">
        <v>704</v>
      </c>
      <c r="D191" s="253"/>
      <c r="E191" s="254">
        <v>8.4</v>
      </c>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155</v>
      </c>
      <c r="AH191" s="212">
        <v>2</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67" t="s">
        <v>705</v>
      </c>
      <c r="D192" s="253"/>
      <c r="E192" s="254">
        <v>1.5</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155</v>
      </c>
      <c r="AH192" s="212">
        <v>2</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3" x14ac:dyDescent="0.2">
      <c r="A193" s="219"/>
      <c r="B193" s="220"/>
      <c r="C193" s="268" t="s">
        <v>582</v>
      </c>
      <c r="D193" s="255"/>
      <c r="E193" s="256">
        <v>441</v>
      </c>
      <c r="F193" s="222"/>
      <c r="G193" s="222"/>
      <c r="H193" s="222"/>
      <c r="I193" s="222"/>
      <c r="J193" s="222"/>
      <c r="K193" s="222"/>
      <c r="L193" s="222"/>
      <c r="M193" s="222"/>
      <c r="N193" s="221"/>
      <c r="O193" s="221"/>
      <c r="P193" s="221"/>
      <c r="Q193" s="221"/>
      <c r="R193" s="222"/>
      <c r="S193" s="222"/>
      <c r="T193" s="222"/>
      <c r="U193" s="222"/>
      <c r="V193" s="222"/>
      <c r="W193" s="222"/>
      <c r="X193" s="222"/>
      <c r="Y193" s="222"/>
      <c r="Z193" s="212"/>
      <c r="AA193" s="212"/>
      <c r="AB193" s="212"/>
      <c r="AC193" s="212"/>
      <c r="AD193" s="212"/>
      <c r="AE193" s="212"/>
      <c r="AF193" s="212"/>
      <c r="AG193" s="212" t="s">
        <v>155</v>
      </c>
      <c r="AH193" s="212">
        <v>3</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3" x14ac:dyDescent="0.2">
      <c r="A194" s="219"/>
      <c r="B194" s="220"/>
      <c r="C194" s="266" t="s">
        <v>583</v>
      </c>
      <c r="D194" s="253"/>
      <c r="E194" s="254"/>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155</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46" t="s">
        <v>706</v>
      </c>
      <c r="D195" s="223"/>
      <c r="E195" s="224"/>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155</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46" t="s">
        <v>707</v>
      </c>
      <c r="D196" s="223"/>
      <c r="E196" s="224">
        <v>33.075000000000003</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155</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3" x14ac:dyDescent="0.2">
      <c r="A197" s="219"/>
      <c r="B197" s="220"/>
      <c r="C197" s="246" t="s">
        <v>708</v>
      </c>
      <c r="D197" s="223"/>
      <c r="E197" s="224">
        <v>99.224999999999994</v>
      </c>
      <c r="F197" s="222"/>
      <c r="G197" s="222"/>
      <c r="H197" s="222"/>
      <c r="I197" s="222"/>
      <c r="J197" s="222"/>
      <c r="K197" s="222"/>
      <c r="L197" s="222"/>
      <c r="M197" s="222"/>
      <c r="N197" s="221"/>
      <c r="O197" s="221"/>
      <c r="P197" s="221"/>
      <c r="Q197" s="221"/>
      <c r="R197" s="222"/>
      <c r="S197" s="222"/>
      <c r="T197" s="222"/>
      <c r="U197" s="222"/>
      <c r="V197" s="222"/>
      <c r="W197" s="222"/>
      <c r="X197" s="222"/>
      <c r="Y197" s="222"/>
      <c r="Z197" s="212"/>
      <c r="AA197" s="212"/>
      <c r="AB197" s="212"/>
      <c r="AC197" s="212"/>
      <c r="AD197" s="212"/>
      <c r="AE197" s="212"/>
      <c r="AF197" s="212"/>
      <c r="AG197" s="212" t="s">
        <v>155</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3" x14ac:dyDescent="0.2">
      <c r="A198" s="219"/>
      <c r="B198" s="220"/>
      <c r="C198" s="246" t="s">
        <v>709</v>
      </c>
      <c r="D198" s="223"/>
      <c r="E198" s="224">
        <v>61.74</v>
      </c>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155</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ht="22.5" outlineLevel="1" x14ac:dyDescent="0.2">
      <c r="A199" s="233">
        <v>23</v>
      </c>
      <c r="B199" s="234" t="s">
        <v>710</v>
      </c>
      <c r="C199" s="244" t="s">
        <v>711</v>
      </c>
      <c r="D199" s="235" t="s">
        <v>146</v>
      </c>
      <c r="E199" s="236">
        <v>579.79999999999995</v>
      </c>
      <c r="F199" s="237"/>
      <c r="G199" s="238">
        <f>ROUND(E199*F199,2)</f>
        <v>0</v>
      </c>
      <c r="H199" s="237"/>
      <c r="I199" s="238">
        <f>ROUND(E199*H199,2)</f>
        <v>0</v>
      </c>
      <c r="J199" s="237"/>
      <c r="K199" s="238">
        <f>ROUND(E199*J199,2)</f>
        <v>0</v>
      </c>
      <c r="L199" s="238">
        <v>21</v>
      </c>
      <c r="M199" s="238">
        <f>G199*(1+L199/100)</f>
        <v>0</v>
      </c>
      <c r="N199" s="236">
        <v>3.1510000000000003E-2</v>
      </c>
      <c r="O199" s="236">
        <f>ROUND(E199*N199,2)</f>
        <v>18.27</v>
      </c>
      <c r="P199" s="236">
        <v>0</v>
      </c>
      <c r="Q199" s="236">
        <f>ROUND(E199*P199,2)</f>
        <v>0</v>
      </c>
      <c r="R199" s="238" t="s">
        <v>559</v>
      </c>
      <c r="S199" s="238" t="s">
        <v>148</v>
      </c>
      <c r="T199" s="239" t="s">
        <v>148</v>
      </c>
      <c r="U199" s="222">
        <v>0.8</v>
      </c>
      <c r="V199" s="222">
        <f>ROUND(E199*U199,2)</f>
        <v>463.84</v>
      </c>
      <c r="W199" s="222"/>
      <c r="X199" s="222" t="s">
        <v>149</v>
      </c>
      <c r="Y199" s="222" t="s">
        <v>150</v>
      </c>
      <c r="Z199" s="212"/>
      <c r="AA199" s="212"/>
      <c r="AB199" s="212"/>
      <c r="AC199" s="212"/>
      <c r="AD199" s="212"/>
      <c r="AE199" s="212"/>
      <c r="AF199" s="212"/>
      <c r="AG199" s="212" t="s">
        <v>151</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2" x14ac:dyDescent="0.2">
      <c r="A200" s="219"/>
      <c r="B200" s="220"/>
      <c r="C200" s="246" t="s">
        <v>154</v>
      </c>
      <c r="D200" s="223"/>
      <c r="E200" s="224"/>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155</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66" t="s">
        <v>570</v>
      </c>
      <c r="D201" s="253"/>
      <c r="E201" s="254"/>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155</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3" x14ac:dyDescent="0.2">
      <c r="A202" s="219"/>
      <c r="B202" s="220"/>
      <c r="C202" s="267" t="s">
        <v>571</v>
      </c>
      <c r="D202" s="253"/>
      <c r="E202" s="254"/>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155</v>
      </c>
      <c r="AH202" s="212">
        <v>2</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ht="33.75" outlineLevel="3" x14ac:dyDescent="0.2">
      <c r="A203" s="219"/>
      <c r="B203" s="220"/>
      <c r="C203" s="267" t="s">
        <v>680</v>
      </c>
      <c r="D203" s="253"/>
      <c r="E203" s="254">
        <v>271.7</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155</v>
      </c>
      <c r="AH203" s="212">
        <v>2</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33.75" outlineLevel="3" x14ac:dyDescent="0.2">
      <c r="A204" s="219"/>
      <c r="B204" s="220"/>
      <c r="C204" s="267" t="s">
        <v>681</v>
      </c>
      <c r="D204" s="253"/>
      <c r="E204" s="254">
        <v>143.19999999999999</v>
      </c>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155</v>
      </c>
      <c r="AH204" s="212">
        <v>2</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ht="45" outlineLevel="3" x14ac:dyDescent="0.2">
      <c r="A205" s="219"/>
      <c r="B205" s="220"/>
      <c r="C205" s="267" t="s">
        <v>682</v>
      </c>
      <c r="D205" s="253"/>
      <c r="E205" s="254">
        <v>241.3</v>
      </c>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155</v>
      </c>
      <c r="AH205" s="212">
        <v>2</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ht="45" outlineLevel="3" x14ac:dyDescent="0.2">
      <c r="A206" s="219"/>
      <c r="B206" s="220"/>
      <c r="C206" s="267" t="s">
        <v>683</v>
      </c>
      <c r="D206" s="253"/>
      <c r="E206" s="254">
        <v>489.2</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155</v>
      </c>
      <c r="AH206" s="212">
        <v>2</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ht="45" outlineLevel="3" x14ac:dyDescent="0.2">
      <c r="A207" s="219"/>
      <c r="B207" s="220"/>
      <c r="C207" s="267" t="s">
        <v>684</v>
      </c>
      <c r="D207" s="253"/>
      <c r="E207" s="254">
        <v>489.3</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155</v>
      </c>
      <c r="AH207" s="212">
        <v>2</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33.75" outlineLevel="3" x14ac:dyDescent="0.2">
      <c r="A208" s="219"/>
      <c r="B208" s="220"/>
      <c r="C208" s="267" t="s">
        <v>685</v>
      </c>
      <c r="D208" s="253"/>
      <c r="E208" s="254">
        <v>220.9</v>
      </c>
      <c r="F208" s="222"/>
      <c r="G208" s="222"/>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155</v>
      </c>
      <c r="AH208" s="212">
        <v>2</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3" x14ac:dyDescent="0.2">
      <c r="A209" s="219"/>
      <c r="B209" s="220"/>
      <c r="C209" s="267" t="s">
        <v>686</v>
      </c>
      <c r="D209" s="253"/>
      <c r="E209" s="254">
        <v>17.7</v>
      </c>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155</v>
      </c>
      <c r="AH209" s="212">
        <v>2</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67" t="s">
        <v>579</v>
      </c>
      <c r="D210" s="253"/>
      <c r="E210" s="254"/>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155</v>
      </c>
      <c r="AH210" s="212">
        <v>2</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67" t="s">
        <v>661</v>
      </c>
      <c r="D211" s="253"/>
      <c r="E211" s="254">
        <v>43.6</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155</v>
      </c>
      <c r="AH211" s="212">
        <v>2</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3" x14ac:dyDescent="0.2">
      <c r="A212" s="219"/>
      <c r="B212" s="220"/>
      <c r="C212" s="267" t="s">
        <v>662</v>
      </c>
      <c r="D212" s="253"/>
      <c r="E212" s="254">
        <v>8.3000000000000007</v>
      </c>
      <c r="F212" s="222"/>
      <c r="G212" s="222"/>
      <c r="H212" s="222"/>
      <c r="I212" s="222"/>
      <c r="J212" s="222"/>
      <c r="K212" s="222"/>
      <c r="L212" s="222"/>
      <c r="M212" s="222"/>
      <c r="N212" s="221"/>
      <c r="O212" s="221"/>
      <c r="P212" s="221"/>
      <c r="Q212" s="221"/>
      <c r="R212" s="222"/>
      <c r="S212" s="222"/>
      <c r="T212" s="222"/>
      <c r="U212" s="222"/>
      <c r="V212" s="222"/>
      <c r="W212" s="222"/>
      <c r="X212" s="222"/>
      <c r="Y212" s="222"/>
      <c r="Z212" s="212"/>
      <c r="AA212" s="212"/>
      <c r="AB212" s="212"/>
      <c r="AC212" s="212"/>
      <c r="AD212" s="212"/>
      <c r="AE212" s="212"/>
      <c r="AF212" s="212"/>
      <c r="AG212" s="212" t="s">
        <v>155</v>
      </c>
      <c r="AH212" s="212">
        <v>2</v>
      </c>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3" x14ac:dyDescent="0.2">
      <c r="A213" s="219"/>
      <c r="B213" s="220"/>
      <c r="C213" s="268" t="s">
        <v>582</v>
      </c>
      <c r="D213" s="255"/>
      <c r="E213" s="256">
        <v>1925.2</v>
      </c>
      <c r="F213" s="222"/>
      <c r="G213" s="22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155</v>
      </c>
      <c r="AH213" s="212">
        <v>3</v>
      </c>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3" x14ac:dyDescent="0.2">
      <c r="A214" s="219"/>
      <c r="B214" s="220"/>
      <c r="C214" s="266" t="s">
        <v>583</v>
      </c>
      <c r="D214" s="253"/>
      <c r="E214" s="254"/>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155</v>
      </c>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ht="22.5" outlineLevel="3" x14ac:dyDescent="0.2">
      <c r="A215" s="219"/>
      <c r="B215" s="220"/>
      <c r="C215" s="246" t="s">
        <v>712</v>
      </c>
      <c r="D215" s="223"/>
      <c r="E215" s="224">
        <v>481.3</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155</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46" t="s">
        <v>665</v>
      </c>
      <c r="D216" s="223"/>
      <c r="E216" s="224">
        <v>11.86</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155</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3" x14ac:dyDescent="0.2">
      <c r="A217" s="219"/>
      <c r="B217" s="220"/>
      <c r="C217" s="246" t="s">
        <v>713</v>
      </c>
      <c r="D217" s="223"/>
      <c r="E217" s="224">
        <v>1.155</v>
      </c>
      <c r="F217" s="222"/>
      <c r="G217" s="22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155</v>
      </c>
      <c r="AH217" s="212">
        <v>0</v>
      </c>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3" x14ac:dyDescent="0.2">
      <c r="A218" s="219"/>
      <c r="B218" s="220"/>
      <c r="C218" s="246" t="s">
        <v>714</v>
      </c>
      <c r="D218" s="223"/>
      <c r="E218" s="224">
        <v>0.495</v>
      </c>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155</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46" t="s">
        <v>715</v>
      </c>
      <c r="D219" s="223"/>
      <c r="E219" s="224">
        <v>0.9</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155</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46" t="s">
        <v>716</v>
      </c>
      <c r="D220" s="223"/>
      <c r="E220" s="224">
        <v>0.13500000000000001</v>
      </c>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155</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46" t="s">
        <v>717</v>
      </c>
      <c r="D221" s="223"/>
      <c r="E221" s="224">
        <v>8.67</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155</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3" x14ac:dyDescent="0.2">
      <c r="A222" s="219"/>
      <c r="B222" s="220"/>
      <c r="C222" s="246" t="s">
        <v>718</v>
      </c>
      <c r="D222" s="223"/>
      <c r="E222" s="224">
        <v>0.33</v>
      </c>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155</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46" t="s">
        <v>719</v>
      </c>
      <c r="D223" s="223"/>
      <c r="E223" s="224">
        <v>1.56</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155</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46" t="s">
        <v>720</v>
      </c>
      <c r="D224" s="223"/>
      <c r="E224" s="224">
        <v>0.27</v>
      </c>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155</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46" t="s">
        <v>721</v>
      </c>
      <c r="D225" s="223"/>
      <c r="E225" s="224">
        <v>2.4300000000000002</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155</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6" t="s">
        <v>722</v>
      </c>
      <c r="D226" s="223"/>
      <c r="E226" s="224">
        <v>1.17</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155</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3" x14ac:dyDescent="0.2">
      <c r="A227" s="219"/>
      <c r="B227" s="220"/>
      <c r="C227" s="246" t="s">
        <v>718</v>
      </c>
      <c r="D227" s="223"/>
      <c r="E227" s="224">
        <v>0.33</v>
      </c>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155</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46" t="s">
        <v>723</v>
      </c>
      <c r="D228" s="223"/>
      <c r="E228" s="224">
        <v>0.48</v>
      </c>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155</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46" t="s">
        <v>719</v>
      </c>
      <c r="D229" s="223"/>
      <c r="E229" s="224">
        <v>1.56</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155</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3" x14ac:dyDescent="0.2">
      <c r="A230" s="219"/>
      <c r="B230" s="220"/>
      <c r="C230" s="246" t="s">
        <v>724</v>
      </c>
      <c r="D230" s="223"/>
      <c r="E230" s="224">
        <v>0.81</v>
      </c>
      <c r="F230" s="222"/>
      <c r="G230" s="222"/>
      <c r="H230" s="222"/>
      <c r="I230" s="222"/>
      <c r="J230" s="222"/>
      <c r="K230" s="222"/>
      <c r="L230" s="222"/>
      <c r="M230" s="222"/>
      <c r="N230" s="221"/>
      <c r="O230" s="221"/>
      <c r="P230" s="221"/>
      <c r="Q230" s="221"/>
      <c r="R230" s="222"/>
      <c r="S230" s="222"/>
      <c r="T230" s="222"/>
      <c r="U230" s="222"/>
      <c r="V230" s="222"/>
      <c r="W230" s="222"/>
      <c r="X230" s="222"/>
      <c r="Y230" s="222"/>
      <c r="Z230" s="212"/>
      <c r="AA230" s="212"/>
      <c r="AB230" s="212"/>
      <c r="AC230" s="212"/>
      <c r="AD230" s="212"/>
      <c r="AE230" s="212"/>
      <c r="AF230" s="212"/>
      <c r="AG230" s="212" t="s">
        <v>155</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3" x14ac:dyDescent="0.2">
      <c r="A231" s="219"/>
      <c r="B231" s="220"/>
      <c r="C231" s="246" t="s">
        <v>725</v>
      </c>
      <c r="D231" s="223"/>
      <c r="E231" s="224">
        <v>1.44</v>
      </c>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155</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46" t="s">
        <v>726</v>
      </c>
      <c r="D232" s="223"/>
      <c r="E232" s="224">
        <v>8.3249999999999993</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155</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46" t="s">
        <v>723</v>
      </c>
      <c r="D233" s="223"/>
      <c r="E233" s="224">
        <v>0.48</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155</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3" x14ac:dyDescent="0.2">
      <c r="A234" s="219"/>
      <c r="B234" s="220"/>
      <c r="C234" s="246" t="s">
        <v>727</v>
      </c>
      <c r="D234" s="223"/>
      <c r="E234" s="224">
        <v>5.13</v>
      </c>
      <c r="F234" s="222"/>
      <c r="G234" s="22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155</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3" x14ac:dyDescent="0.2">
      <c r="A235" s="219"/>
      <c r="B235" s="220"/>
      <c r="C235" s="246" t="s">
        <v>728</v>
      </c>
      <c r="D235" s="223"/>
      <c r="E235" s="224">
        <v>0.54</v>
      </c>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155</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46" t="s">
        <v>729</v>
      </c>
      <c r="D236" s="223"/>
      <c r="E236" s="224">
        <v>1.44</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155</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46" t="s">
        <v>730</v>
      </c>
      <c r="D237" s="223"/>
      <c r="E237" s="224">
        <v>3.06</v>
      </c>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155</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46" t="s">
        <v>731</v>
      </c>
      <c r="D238" s="223"/>
      <c r="E238" s="224">
        <v>1.68</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155</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46" t="s">
        <v>714</v>
      </c>
      <c r="D239" s="223"/>
      <c r="E239" s="224">
        <v>0.495</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155</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3" x14ac:dyDescent="0.2">
      <c r="A240" s="219"/>
      <c r="B240" s="220"/>
      <c r="C240" s="246" t="s">
        <v>732</v>
      </c>
      <c r="D240" s="223"/>
      <c r="E240" s="224">
        <v>0.21</v>
      </c>
      <c r="F240" s="222"/>
      <c r="G240" s="222"/>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155</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46" t="s">
        <v>720</v>
      </c>
      <c r="D241" s="223"/>
      <c r="E241" s="224">
        <v>0.27</v>
      </c>
      <c r="F241" s="222"/>
      <c r="G241" s="22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155</v>
      </c>
      <c r="AH241" s="212">
        <v>0</v>
      </c>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3" x14ac:dyDescent="0.2">
      <c r="A242" s="219"/>
      <c r="B242" s="220"/>
      <c r="C242" s="246" t="s">
        <v>733</v>
      </c>
      <c r="D242" s="223"/>
      <c r="E242" s="224">
        <v>3.9</v>
      </c>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155</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46" t="s">
        <v>734</v>
      </c>
      <c r="D243" s="223"/>
      <c r="E243" s="224">
        <v>0.75</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155</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3" x14ac:dyDescent="0.2">
      <c r="A244" s="219"/>
      <c r="B244" s="220"/>
      <c r="C244" s="246" t="s">
        <v>735</v>
      </c>
      <c r="D244" s="223"/>
      <c r="E244" s="224">
        <v>7.5</v>
      </c>
      <c r="F244" s="222"/>
      <c r="G244" s="222"/>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155</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3" x14ac:dyDescent="0.2">
      <c r="A245" s="219"/>
      <c r="B245" s="220"/>
      <c r="C245" s="246" t="s">
        <v>736</v>
      </c>
      <c r="D245" s="223"/>
      <c r="E245" s="224">
        <v>1.2</v>
      </c>
      <c r="F245" s="222"/>
      <c r="G245" s="222"/>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155</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3" x14ac:dyDescent="0.2">
      <c r="A246" s="219"/>
      <c r="B246" s="220"/>
      <c r="C246" s="246" t="s">
        <v>737</v>
      </c>
      <c r="D246" s="223"/>
      <c r="E246" s="224">
        <v>4.0949999999999998</v>
      </c>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155</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46" t="s">
        <v>738</v>
      </c>
      <c r="D247" s="223"/>
      <c r="E247" s="224">
        <v>2.9249999999999998</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155</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46" t="s">
        <v>739</v>
      </c>
      <c r="D248" s="223"/>
      <c r="E248" s="224">
        <v>5.6550000000000002</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155</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46" t="s">
        <v>740</v>
      </c>
      <c r="D249" s="223"/>
      <c r="E249" s="224">
        <v>3.48</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155</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46" t="s">
        <v>741</v>
      </c>
      <c r="D250" s="223"/>
      <c r="E250" s="224">
        <v>3.4350000000000001</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155</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46" t="s">
        <v>742</v>
      </c>
      <c r="D251" s="223"/>
      <c r="E251" s="224">
        <v>4.7850000000000001</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155</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46" t="s">
        <v>743</v>
      </c>
      <c r="D252" s="223"/>
      <c r="E252" s="224">
        <v>5.55</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155</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1" x14ac:dyDescent="0.2">
      <c r="A253" s="233">
        <v>24</v>
      </c>
      <c r="B253" s="234" t="s">
        <v>744</v>
      </c>
      <c r="C253" s="244" t="s">
        <v>745</v>
      </c>
      <c r="D253" s="235" t="s">
        <v>146</v>
      </c>
      <c r="E253" s="236">
        <v>579.79999999999995</v>
      </c>
      <c r="F253" s="237"/>
      <c r="G253" s="238">
        <f>ROUND(E253*F253,2)</f>
        <v>0</v>
      </c>
      <c r="H253" s="237"/>
      <c r="I253" s="238">
        <f>ROUND(E253*H253,2)</f>
        <v>0</v>
      </c>
      <c r="J253" s="237"/>
      <c r="K253" s="238">
        <f>ROUND(E253*J253,2)</f>
        <v>0</v>
      </c>
      <c r="L253" s="238">
        <v>21</v>
      </c>
      <c r="M253" s="238">
        <f>G253*(1+L253/100)</f>
        <v>0</v>
      </c>
      <c r="N253" s="236">
        <v>0</v>
      </c>
      <c r="O253" s="236">
        <f>ROUND(E253*N253,2)</f>
        <v>0</v>
      </c>
      <c r="P253" s="236">
        <v>0</v>
      </c>
      <c r="Q253" s="236">
        <f>ROUND(E253*P253,2)</f>
        <v>0</v>
      </c>
      <c r="R253" s="238"/>
      <c r="S253" s="238" t="s">
        <v>197</v>
      </c>
      <c r="T253" s="239" t="s">
        <v>198</v>
      </c>
      <c r="U253" s="222">
        <v>0</v>
      </c>
      <c r="V253" s="222">
        <f>ROUND(E253*U253,2)</f>
        <v>0</v>
      </c>
      <c r="W253" s="222"/>
      <c r="X253" s="222" t="s">
        <v>149</v>
      </c>
      <c r="Y253" s="222" t="s">
        <v>150</v>
      </c>
      <c r="Z253" s="212"/>
      <c r="AA253" s="212"/>
      <c r="AB253" s="212"/>
      <c r="AC253" s="212"/>
      <c r="AD253" s="212"/>
      <c r="AE253" s="212"/>
      <c r="AF253" s="212"/>
      <c r="AG253" s="212" t="s">
        <v>151</v>
      </c>
      <c r="AH253" s="212"/>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2" x14ac:dyDescent="0.2">
      <c r="A254" s="219"/>
      <c r="B254" s="220"/>
      <c r="C254" s="246" t="s">
        <v>746</v>
      </c>
      <c r="D254" s="223"/>
      <c r="E254" s="224">
        <v>579.79999999999995</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155</v>
      </c>
      <c r="AH254" s="212">
        <v>5</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
      <c r="A255" s="233">
        <v>25</v>
      </c>
      <c r="B255" s="234" t="s">
        <v>747</v>
      </c>
      <c r="C255" s="244" t="s">
        <v>748</v>
      </c>
      <c r="D255" s="235" t="s">
        <v>146</v>
      </c>
      <c r="E255" s="236">
        <v>695.76</v>
      </c>
      <c r="F255" s="237"/>
      <c r="G255" s="238">
        <f>ROUND(E255*F255,2)</f>
        <v>0</v>
      </c>
      <c r="H255" s="237"/>
      <c r="I255" s="238">
        <f>ROUND(E255*H255,2)</f>
        <v>0</v>
      </c>
      <c r="J255" s="237"/>
      <c r="K255" s="238">
        <f>ROUND(E255*J255,2)</f>
        <v>0</v>
      </c>
      <c r="L255" s="238">
        <v>21</v>
      </c>
      <c r="M255" s="238">
        <f>G255*(1+L255/100)</f>
        <v>0</v>
      </c>
      <c r="N255" s="236">
        <v>6.3000000000000003E-4</v>
      </c>
      <c r="O255" s="236">
        <f>ROUND(E255*N255,2)</f>
        <v>0.44</v>
      </c>
      <c r="P255" s="236">
        <v>0</v>
      </c>
      <c r="Q255" s="236">
        <f>ROUND(E255*P255,2)</f>
        <v>0</v>
      </c>
      <c r="R255" s="238"/>
      <c r="S255" s="238" t="s">
        <v>197</v>
      </c>
      <c r="T255" s="239" t="s">
        <v>198</v>
      </c>
      <c r="U255" s="222">
        <v>0.23</v>
      </c>
      <c r="V255" s="222">
        <f>ROUND(E255*U255,2)</f>
        <v>160.02000000000001</v>
      </c>
      <c r="W255" s="222"/>
      <c r="X255" s="222" t="s">
        <v>149</v>
      </c>
      <c r="Y255" s="222" t="s">
        <v>150</v>
      </c>
      <c r="Z255" s="212"/>
      <c r="AA255" s="212"/>
      <c r="AB255" s="212"/>
      <c r="AC255" s="212"/>
      <c r="AD255" s="212"/>
      <c r="AE255" s="212"/>
      <c r="AF255" s="212"/>
      <c r="AG255" s="212" t="s">
        <v>151</v>
      </c>
      <c r="AH255" s="212"/>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2" x14ac:dyDescent="0.2">
      <c r="A256" s="219"/>
      <c r="B256" s="220"/>
      <c r="C256" s="246" t="s">
        <v>746</v>
      </c>
      <c r="D256" s="223"/>
      <c r="E256" s="224">
        <v>579.79999999999995</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155</v>
      </c>
      <c r="AH256" s="212">
        <v>5</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65" t="s">
        <v>749</v>
      </c>
      <c r="D257" s="251"/>
      <c r="E257" s="252">
        <v>115.96</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155</v>
      </c>
      <c r="AH257" s="212">
        <v>4</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x14ac:dyDescent="0.2">
      <c r="A258" s="226" t="s">
        <v>142</v>
      </c>
      <c r="B258" s="227" t="s">
        <v>80</v>
      </c>
      <c r="C258" s="243" t="s">
        <v>81</v>
      </c>
      <c r="D258" s="228"/>
      <c r="E258" s="229"/>
      <c r="F258" s="230"/>
      <c r="G258" s="230">
        <f>SUMIF(AG259:AG267,"&lt;&gt;NOR",G259:G267)</f>
        <v>0</v>
      </c>
      <c r="H258" s="230"/>
      <c r="I258" s="230">
        <f>SUM(I259:I267)</f>
        <v>0</v>
      </c>
      <c r="J258" s="230"/>
      <c r="K258" s="230">
        <f>SUM(K259:K267)</f>
        <v>0</v>
      </c>
      <c r="L258" s="230"/>
      <c r="M258" s="230">
        <f>SUM(M259:M267)</f>
        <v>0</v>
      </c>
      <c r="N258" s="229"/>
      <c r="O258" s="229">
        <f>SUM(O259:O267)</f>
        <v>0.83000000000000007</v>
      </c>
      <c r="P258" s="229"/>
      <c r="Q258" s="229">
        <f>SUM(Q259:Q267)</f>
        <v>0</v>
      </c>
      <c r="R258" s="230"/>
      <c r="S258" s="230"/>
      <c r="T258" s="231"/>
      <c r="U258" s="225"/>
      <c r="V258" s="225">
        <f>SUM(V259:V267)</f>
        <v>3.34</v>
      </c>
      <c r="W258" s="225"/>
      <c r="X258" s="225"/>
      <c r="Y258" s="225"/>
      <c r="AG258" t="s">
        <v>143</v>
      </c>
    </row>
    <row r="259" spans="1:60" outlineLevel="1" x14ac:dyDescent="0.2">
      <c r="A259" s="233">
        <v>26</v>
      </c>
      <c r="B259" s="234" t="s">
        <v>750</v>
      </c>
      <c r="C259" s="244" t="s">
        <v>751</v>
      </c>
      <c r="D259" s="235" t="s">
        <v>146</v>
      </c>
      <c r="E259" s="236">
        <v>7.1</v>
      </c>
      <c r="F259" s="237"/>
      <c r="G259" s="238">
        <f>ROUND(E259*F259,2)</f>
        <v>0</v>
      </c>
      <c r="H259" s="237"/>
      <c r="I259" s="238">
        <f>ROUND(E259*H259,2)</f>
        <v>0</v>
      </c>
      <c r="J259" s="237"/>
      <c r="K259" s="238">
        <f>ROUND(E259*J259,2)</f>
        <v>0</v>
      </c>
      <c r="L259" s="238">
        <v>21</v>
      </c>
      <c r="M259" s="238">
        <f>G259*(1+L259/100)</f>
        <v>0</v>
      </c>
      <c r="N259" s="236">
        <v>9.5000000000000001E-2</v>
      </c>
      <c r="O259" s="236">
        <f>ROUND(E259*N259,2)</f>
        <v>0.67</v>
      </c>
      <c r="P259" s="236">
        <v>0</v>
      </c>
      <c r="Q259" s="236">
        <f>ROUND(E259*P259,2)</f>
        <v>0</v>
      </c>
      <c r="R259" s="238" t="s">
        <v>559</v>
      </c>
      <c r="S259" s="238" t="s">
        <v>148</v>
      </c>
      <c r="T259" s="239" t="s">
        <v>148</v>
      </c>
      <c r="U259" s="222">
        <v>0.47</v>
      </c>
      <c r="V259" s="222">
        <f>ROUND(E259*U259,2)</f>
        <v>3.34</v>
      </c>
      <c r="W259" s="222"/>
      <c r="X259" s="222" t="s">
        <v>149</v>
      </c>
      <c r="Y259" s="222" t="s">
        <v>150</v>
      </c>
      <c r="Z259" s="212"/>
      <c r="AA259" s="212"/>
      <c r="AB259" s="212"/>
      <c r="AC259" s="212"/>
      <c r="AD259" s="212"/>
      <c r="AE259" s="212"/>
      <c r="AF259" s="212"/>
      <c r="AG259" s="212" t="s">
        <v>151</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2" x14ac:dyDescent="0.2">
      <c r="A260" s="219"/>
      <c r="B260" s="220"/>
      <c r="C260" s="245" t="s">
        <v>752</v>
      </c>
      <c r="D260" s="241"/>
      <c r="E260" s="241"/>
      <c r="F260" s="241"/>
      <c r="G260" s="241"/>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153</v>
      </c>
      <c r="AH260" s="212"/>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2" x14ac:dyDescent="0.2">
      <c r="A261" s="219"/>
      <c r="B261" s="220"/>
      <c r="C261" s="246" t="s">
        <v>154</v>
      </c>
      <c r="D261" s="223"/>
      <c r="E261" s="224"/>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155</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46" t="s">
        <v>753</v>
      </c>
      <c r="D262" s="223"/>
      <c r="E262" s="224">
        <v>1.3</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155</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46" t="s">
        <v>754</v>
      </c>
      <c r="D263" s="223"/>
      <c r="E263" s="224">
        <v>0.95</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155</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6" t="s">
        <v>755</v>
      </c>
      <c r="D264" s="223"/>
      <c r="E264" s="224">
        <v>3.15</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155</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6" t="s">
        <v>756</v>
      </c>
      <c r="D265" s="223"/>
      <c r="E265" s="224">
        <v>1.7</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155</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
      <c r="A266" s="233">
        <v>27</v>
      </c>
      <c r="B266" s="234" t="s">
        <v>757</v>
      </c>
      <c r="C266" s="244" t="s">
        <v>758</v>
      </c>
      <c r="D266" s="235" t="s">
        <v>146</v>
      </c>
      <c r="E266" s="236">
        <v>7.1</v>
      </c>
      <c r="F266" s="237"/>
      <c r="G266" s="238">
        <f>ROUND(E266*F266,2)</f>
        <v>0</v>
      </c>
      <c r="H266" s="237"/>
      <c r="I266" s="238">
        <f>ROUND(E266*H266,2)</f>
        <v>0</v>
      </c>
      <c r="J266" s="237"/>
      <c r="K266" s="238">
        <f>ROUND(E266*J266,2)</f>
        <v>0</v>
      </c>
      <c r="L266" s="238">
        <v>21</v>
      </c>
      <c r="M266" s="238">
        <f>G266*(1+L266/100)</f>
        <v>0</v>
      </c>
      <c r="N266" s="236">
        <v>2.222E-2</v>
      </c>
      <c r="O266" s="236">
        <f>ROUND(E266*N266,2)</f>
        <v>0.16</v>
      </c>
      <c r="P266" s="236">
        <v>0</v>
      </c>
      <c r="Q266" s="236">
        <f>ROUND(E266*P266,2)</f>
        <v>0</v>
      </c>
      <c r="R266" s="238"/>
      <c r="S266" s="238" t="s">
        <v>197</v>
      </c>
      <c r="T266" s="239" t="s">
        <v>198</v>
      </c>
      <c r="U266" s="222">
        <v>0</v>
      </c>
      <c r="V266" s="222">
        <f>ROUND(E266*U266,2)</f>
        <v>0</v>
      </c>
      <c r="W266" s="222"/>
      <c r="X266" s="222" t="s">
        <v>149</v>
      </c>
      <c r="Y266" s="222" t="s">
        <v>150</v>
      </c>
      <c r="Z266" s="212"/>
      <c r="AA266" s="212"/>
      <c r="AB266" s="212"/>
      <c r="AC266" s="212"/>
      <c r="AD266" s="212"/>
      <c r="AE266" s="212"/>
      <c r="AF266" s="212"/>
      <c r="AG266" s="212" t="s">
        <v>151</v>
      </c>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2" x14ac:dyDescent="0.2">
      <c r="A267" s="219"/>
      <c r="B267" s="220"/>
      <c r="C267" s="246" t="s">
        <v>759</v>
      </c>
      <c r="D267" s="223"/>
      <c r="E267" s="224">
        <v>7.1</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155</v>
      </c>
      <c r="AH267" s="212">
        <v>5</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x14ac:dyDescent="0.2">
      <c r="A268" s="226" t="s">
        <v>142</v>
      </c>
      <c r="B268" s="227" t="s">
        <v>84</v>
      </c>
      <c r="C268" s="243" t="s">
        <v>85</v>
      </c>
      <c r="D268" s="228"/>
      <c r="E268" s="229"/>
      <c r="F268" s="230"/>
      <c r="G268" s="230">
        <f>SUMIF(AG269:AG271,"&lt;&gt;NOR",G269:G271)</f>
        <v>0</v>
      </c>
      <c r="H268" s="230"/>
      <c r="I268" s="230">
        <f>SUM(I269:I271)</f>
        <v>0</v>
      </c>
      <c r="J268" s="230"/>
      <c r="K268" s="230">
        <f>SUM(K269:K271)</f>
        <v>0</v>
      </c>
      <c r="L268" s="230"/>
      <c r="M268" s="230">
        <f>SUM(M269:M271)</f>
        <v>0</v>
      </c>
      <c r="N268" s="229"/>
      <c r="O268" s="229">
        <f>SUM(O269:O271)</f>
        <v>5.14</v>
      </c>
      <c r="P268" s="229"/>
      <c r="Q268" s="229">
        <f>SUM(Q269:Q271)</f>
        <v>0</v>
      </c>
      <c r="R268" s="230"/>
      <c r="S268" s="230"/>
      <c r="T268" s="231"/>
      <c r="U268" s="225"/>
      <c r="V268" s="225">
        <f>SUM(V269:V271)</f>
        <v>210.6</v>
      </c>
      <c r="W268" s="225"/>
      <c r="X268" s="225"/>
      <c r="Y268" s="225"/>
      <c r="AG268" t="s">
        <v>143</v>
      </c>
    </row>
    <row r="269" spans="1:60" outlineLevel="1" x14ac:dyDescent="0.2">
      <c r="A269" s="233">
        <v>28</v>
      </c>
      <c r="B269" s="234" t="s">
        <v>760</v>
      </c>
      <c r="C269" s="244" t="s">
        <v>761</v>
      </c>
      <c r="D269" s="235" t="s">
        <v>146</v>
      </c>
      <c r="E269" s="236">
        <v>810</v>
      </c>
      <c r="F269" s="237"/>
      <c r="G269" s="238">
        <f>ROUND(E269*F269,2)</f>
        <v>0</v>
      </c>
      <c r="H269" s="237"/>
      <c r="I269" s="238">
        <f>ROUND(E269*H269,2)</f>
        <v>0</v>
      </c>
      <c r="J269" s="237"/>
      <c r="K269" s="238">
        <f>ROUND(E269*J269,2)</f>
        <v>0</v>
      </c>
      <c r="L269" s="238">
        <v>21</v>
      </c>
      <c r="M269" s="238">
        <f>G269*(1+L269/100)</f>
        <v>0</v>
      </c>
      <c r="N269" s="236">
        <v>6.3499999999999997E-3</v>
      </c>
      <c r="O269" s="236">
        <f>ROUND(E269*N269,2)</f>
        <v>5.14</v>
      </c>
      <c r="P269" s="236">
        <v>0</v>
      </c>
      <c r="Q269" s="236">
        <f>ROUND(E269*P269,2)</f>
        <v>0</v>
      </c>
      <c r="R269" s="238" t="s">
        <v>762</v>
      </c>
      <c r="S269" s="238" t="s">
        <v>148</v>
      </c>
      <c r="T269" s="239" t="s">
        <v>148</v>
      </c>
      <c r="U269" s="222">
        <v>0.26</v>
      </c>
      <c r="V269" s="222">
        <f>ROUND(E269*U269,2)</f>
        <v>210.6</v>
      </c>
      <c r="W269" s="222"/>
      <c r="X269" s="222" t="s">
        <v>149</v>
      </c>
      <c r="Y269" s="222" t="s">
        <v>150</v>
      </c>
      <c r="Z269" s="212"/>
      <c r="AA269" s="212"/>
      <c r="AB269" s="212"/>
      <c r="AC269" s="212"/>
      <c r="AD269" s="212"/>
      <c r="AE269" s="212"/>
      <c r="AF269" s="212"/>
      <c r="AG269" s="212" t="s">
        <v>151</v>
      </c>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2" x14ac:dyDescent="0.2">
      <c r="A270" s="219"/>
      <c r="B270" s="220"/>
      <c r="C270" s="246" t="s">
        <v>154</v>
      </c>
      <c r="D270" s="223"/>
      <c r="E270" s="224"/>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155</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46" t="s">
        <v>763</v>
      </c>
      <c r="D271" s="223"/>
      <c r="E271" s="224">
        <v>810</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155</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x14ac:dyDescent="0.2">
      <c r="A272" s="226" t="s">
        <v>142</v>
      </c>
      <c r="B272" s="227" t="s">
        <v>86</v>
      </c>
      <c r="C272" s="243" t="s">
        <v>87</v>
      </c>
      <c r="D272" s="228"/>
      <c r="E272" s="229"/>
      <c r="F272" s="230"/>
      <c r="G272" s="230">
        <f>SUMIF(AG273:AG278,"&lt;&gt;NOR",G273:G278)</f>
        <v>0</v>
      </c>
      <c r="H272" s="230"/>
      <c r="I272" s="230">
        <f>SUM(I273:I278)</f>
        <v>0</v>
      </c>
      <c r="J272" s="230"/>
      <c r="K272" s="230">
        <f>SUM(K273:K278)</f>
        <v>0</v>
      </c>
      <c r="L272" s="230"/>
      <c r="M272" s="230">
        <f>SUM(M273:M278)</f>
        <v>0</v>
      </c>
      <c r="N272" s="229"/>
      <c r="O272" s="229">
        <f>SUM(O273:O278)</f>
        <v>0.44000000000000006</v>
      </c>
      <c r="P272" s="229"/>
      <c r="Q272" s="229">
        <f>SUM(Q273:Q278)</f>
        <v>0</v>
      </c>
      <c r="R272" s="230"/>
      <c r="S272" s="230"/>
      <c r="T272" s="231"/>
      <c r="U272" s="225"/>
      <c r="V272" s="225">
        <f>SUM(V273:V278)</f>
        <v>2816</v>
      </c>
      <c r="W272" s="225"/>
      <c r="X272" s="225"/>
      <c r="Y272" s="225"/>
      <c r="AG272" t="s">
        <v>143</v>
      </c>
    </row>
    <row r="273" spans="1:60" ht="22.5" outlineLevel="1" x14ac:dyDescent="0.2">
      <c r="A273" s="233">
        <v>29</v>
      </c>
      <c r="B273" s="234" t="s">
        <v>764</v>
      </c>
      <c r="C273" s="244" t="s">
        <v>765</v>
      </c>
      <c r="D273" s="235" t="s">
        <v>146</v>
      </c>
      <c r="E273" s="236">
        <v>5000</v>
      </c>
      <c r="F273" s="237"/>
      <c r="G273" s="238">
        <f>ROUND(E273*F273,2)</f>
        <v>0</v>
      </c>
      <c r="H273" s="237"/>
      <c r="I273" s="238">
        <f>ROUND(E273*H273,2)</f>
        <v>0</v>
      </c>
      <c r="J273" s="237"/>
      <c r="K273" s="238">
        <f>ROUND(E273*J273,2)</f>
        <v>0</v>
      </c>
      <c r="L273" s="238">
        <v>21</v>
      </c>
      <c r="M273" s="238">
        <f>G273*(1+L273/100)</f>
        <v>0</v>
      </c>
      <c r="N273" s="236">
        <v>2.0000000000000002E-5</v>
      </c>
      <c r="O273" s="236">
        <f>ROUND(E273*N273,2)</f>
        <v>0.1</v>
      </c>
      <c r="P273" s="236">
        <v>0</v>
      </c>
      <c r="Q273" s="236">
        <f>ROUND(E273*P273,2)</f>
        <v>0</v>
      </c>
      <c r="R273" s="238"/>
      <c r="S273" s="238" t="s">
        <v>197</v>
      </c>
      <c r="T273" s="239" t="s">
        <v>198</v>
      </c>
      <c r="U273" s="222">
        <v>0.03</v>
      </c>
      <c r="V273" s="222">
        <f>ROUND(E273*U273,2)</f>
        <v>150</v>
      </c>
      <c r="W273" s="222"/>
      <c r="X273" s="222" t="s">
        <v>149</v>
      </c>
      <c r="Y273" s="222" t="s">
        <v>150</v>
      </c>
      <c r="Z273" s="212"/>
      <c r="AA273" s="212"/>
      <c r="AB273" s="212"/>
      <c r="AC273" s="212"/>
      <c r="AD273" s="212"/>
      <c r="AE273" s="212"/>
      <c r="AF273" s="212"/>
      <c r="AG273" s="212" t="s">
        <v>151</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2" x14ac:dyDescent="0.2">
      <c r="A274" s="219"/>
      <c r="B274" s="220"/>
      <c r="C274" s="246" t="s">
        <v>154</v>
      </c>
      <c r="D274" s="223"/>
      <c r="E274" s="224"/>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155</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6" t="s">
        <v>766</v>
      </c>
      <c r="D275" s="223"/>
      <c r="E275" s="224">
        <v>5000</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155</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ht="56.25" outlineLevel="1" x14ac:dyDescent="0.2">
      <c r="A276" s="233">
        <v>30</v>
      </c>
      <c r="B276" s="234" t="s">
        <v>767</v>
      </c>
      <c r="C276" s="244" t="s">
        <v>768</v>
      </c>
      <c r="D276" s="235" t="s">
        <v>146</v>
      </c>
      <c r="E276" s="236">
        <v>8600</v>
      </c>
      <c r="F276" s="237"/>
      <c r="G276" s="238">
        <f>ROUND(E276*F276,2)</f>
        <v>0</v>
      </c>
      <c r="H276" s="237"/>
      <c r="I276" s="238">
        <f>ROUND(E276*H276,2)</f>
        <v>0</v>
      </c>
      <c r="J276" s="237"/>
      <c r="K276" s="238">
        <f>ROUND(E276*J276,2)</f>
        <v>0</v>
      </c>
      <c r="L276" s="238">
        <v>21</v>
      </c>
      <c r="M276" s="238">
        <f>G276*(1+L276/100)</f>
        <v>0</v>
      </c>
      <c r="N276" s="236">
        <v>4.0000000000000003E-5</v>
      </c>
      <c r="O276" s="236">
        <f>ROUND(E276*N276,2)</f>
        <v>0.34</v>
      </c>
      <c r="P276" s="236">
        <v>0</v>
      </c>
      <c r="Q276" s="236">
        <f>ROUND(E276*P276,2)</f>
        <v>0</v>
      </c>
      <c r="R276" s="238" t="s">
        <v>559</v>
      </c>
      <c r="S276" s="238" t="s">
        <v>148</v>
      </c>
      <c r="T276" s="239" t="s">
        <v>148</v>
      </c>
      <c r="U276" s="222">
        <v>0.31</v>
      </c>
      <c r="V276" s="222">
        <f>ROUND(E276*U276,2)</f>
        <v>2666</v>
      </c>
      <c r="W276" s="222"/>
      <c r="X276" s="222" t="s">
        <v>149</v>
      </c>
      <c r="Y276" s="222" t="s">
        <v>150</v>
      </c>
      <c r="Z276" s="212"/>
      <c r="AA276" s="212"/>
      <c r="AB276" s="212"/>
      <c r="AC276" s="212"/>
      <c r="AD276" s="212"/>
      <c r="AE276" s="212"/>
      <c r="AF276" s="212"/>
      <c r="AG276" s="212" t="s">
        <v>151</v>
      </c>
      <c r="AH276" s="212"/>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2" x14ac:dyDescent="0.2">
      <c r="A277" s="219"/>
      <c r="B277" s="220"/>
      <c r="C277" s="246" t="s">
        <v>154</v>
      </c>
      <c r="D277" s="223"/>
      <c r="E277" s="224"/>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155</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6" t="s">
        <v>769</v>
      </c>
      <c r="D278" s="223"/>
      <c r="E278" s="224">
        <v>8600</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155</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x14ac:dyDescent="0.2">
      <c r="A279" s="226" t="s">
        <v>142</v>
      </c>
      <c r="B279" s="227" t="s">
        <v>90</v>
      </c>
      <c r="C279" s="243" t="s">
        <v>91</v>
      </c>
      <c r="D279" s="228"/>
      <c r="E279" s="229"/>
      <c r="F279" s="230"/>
      <c r="G279" s="230">
        <f>SUMIF(AG280:AG281,"&lt;&gt;NOR",G280:G281)</f>
        <v>0</v>
      </c>
      <c r="H279" s="230"/>
      <c r="I279" s="230">
        <f>SUM(I280:I281)</f>
        <v>0</v>
      </c>
      <c r="J279" s="230"/>
      <c r="K279" s="230">
        <f>SUM(K280:K281)</f>
        <v>0</v>
      </c>
      <c r="L279" s="230"/>
      <c r="M279" s="230">
        <f>SUM(M280:M281)</f>
        <v>0</v>
      </c>
      <c r="N279" s="229"/>
      <c r="O279" s="229">
        <f>SUM(O280:O281)</f>
        <v>0</v>
      </c>
      <c r="P279" s="229"/>
      <c r="Q279" s="229">
        <f>SUM(Q280:Q281)</f>
        <v>0</v>
      </c>
      <c r="R279" s="230"/>
      <c r="S279" s="230"/>
      <c r="T279" s="231"/>
      <c r="U279" s="225"/>
      <c r="V279" s="225">
        <f>SUM(V280:V281)</f>
        <v>2098.2600000000002</v>
      </c>
      <c r="W279" s="225"/>
      <c r="X279" s="225"/>
      <c r="Y279" s="225"/>
      <c r="AG279" t="s">
        <v>143</v>
      </c>
    </row>
    <row r="280" spans="1:60" ht="22.5" outlineLevel="1" x14ac:dyDescent="0.2">
      <c r="A280" s="233">
        <v>31</v>
      </c>
      <c r="B280" s="234" t="s">
        <v>770</v>
      </c>
      <c r="C280" s="244" t="s">
        <v>771</v>
      </c>
      <c r="D280" s="235" t="s">
        <v>452</v>
      </c>
      <c r="E280" s="236">
        <v>381.5018</v>
      </c>
      <c r="F280" s="237"/>
      <c r="G280" s="238">
        <f>ROUND(E280*F280,2)</f>
        <v>0</v>
      </c>
      <c r="H280" s="237"/>
      <c r="I280" s="238">
        <f>ROUND(E280*H280,2)</f>
        <v>0</v>
      </c>
      <c r="J280" s="237"/>
      <c r="K280" s="238">
        <f>ROUND(E280*J280,2)</f>
        <v>0</v>
      </c>
      <c r="L280" s="238">
        <v>21</v>
      </c>
      <c r="M280" s="238">
        <f>G280*(1+L280/100)</f>
        <v>0</v>
      </c>
      <c r="N280" s="236">
        <v>0</v>
      </c>
      <c r="O280" s="236">
        <f>ROUND(E280*N280,2)</f>
        <v>0</v>
      </c>
      <c r="P280" s="236">
        <v>0</v>
      </c>
      <c r="Q280" s="236">
        <f>ROUND(E280*P280,2)</f>
        <v>0</v>
      </c>
      <c r="R280" s="238" t="s">
        <v>545</v>
      </c>
      <c r="S280" s="238" t="s">
        <v>148</v>
      </c>
      <c r="T280" s="239" t="s">
        <v>148</v>
      </c>
      <c r="U280" s="222">
        <v>5.5</v>
      </c>
      <c r="V280" s="222">
        <f>ROUND(E280*U280,2)</f>
        <v>2098.2600000000002</v>
      </c>
      <c r="W280" s="222"/>
      <c r="X280" s="222" t="s">
        <v>772</v>
      </c>
      <c r="Y280" s="222" t="s">
        <v>150</v>
      </c>
      <c r="Z280" s="212"/>
      <c r="AA280" s="212"/>
      <c r="AB280" s="212"/>
      <c r="AC280" s="212"/>
      <c r="AD280" s="212"/>
      <c r="AE280" s="212"/>
      <c r="AF280" s="212"/>
      <c r="AG280" s="212" t="s">
        <v>773</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2" x14ac:dyDescent="0.2">
      <c r="A281" s="219"/>
      <c r="B281" s="220"/>
      <c r="C281" s="245" t="s">
        <v>774</v>
      </c>
      <c r="D281" s="241"/>
      <c r="E281" s="241"/>
      <c r="F281" s="241"/>
      <c r="G281" s="241"/>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153</v>
      </c>
      <c r="AH281" s="212"/>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x14ac:dyDescent="0.2">
      <c r="A282" s="226" t="s">
        <v>142</v>
      </c>
      <c r="B282" s="227" t="s">
        <v>92</v>
      </c>
      <c r="C282" s="243" t="s">
        <v>93</v>
      </c>
      <c r="D282" s="228"/>
      <c r="E282" s="229"/>
      <c r="F282" s="230"/>
      <c r="G282" s="230">
        <f>SUMIF(AG283:AG296,"&lt;&gt;NOR",G283:G296)</f>
        <v>0</v>
      </c>
      <c r="H282" s="230"/>
      <c r="I282" s="230">
        <f>SUM(I283:I296)</f>
        <v>0</v>
      </c>
      <c r="J282" s="230"/>
      <c r="K282" s="230">
        <f>SUM(K283:K296)</f>
        <v>0</v>
      </c>
      <c r="L282" s="230"/>
      <c r="M282" s="230">
        <f>SUM(M283:M296)</f>
        <v>0</v>
      </c>
      <c r="N282" s="229"/>
      <c r="O282" s="229">
        <f>SUM(O283:O296)</f>
        <v>0.01</v>
      </c>
      <c r="P282" s="229"/>
      <c r="Q282" s="229">
        <f>SUM(Q283:Q296)</f>
        <v>0</v>
      </c>
      <c r="R282" s="230"/>
      <c r="S282" s="230"/>
      <c r="T282" s="231"/>
      <c r="U282" s="225"/>
      <c r="V282" s="225">
        <f>SUM(V283:V296)</f>
        <v>5.169999999999999</v>
      </c>
      <c r="W282" s="225"/>
      <c r="X282" s="225"/>
      <c r="Y282" s="225"/>
      <c r="AG282" t="s">
        <v>143</v>
      </c>
    </row>
    <row r="283" spans="1:60" outlineLevel="1" x14ac:dyDescent="0.2">
      <c r="A283" s="233">
        <v>32</v>
      </c>
      <c r="B283" s="234" t="s">
        <v>775</v>
      </c>
      <c r="C283" s="244" t="s">
        <v>776</v>
      </c>
      <c r="D283" s="235" t="s">
        <v>146</v>
      </c>
      <c r="E283" s="236">
        <v>5</v>
      </c>
      <c r="F283" s="237"/>
      <c r="G283" s="238">
        <f>ROUND(E283*F283,2)</f>
        <v>0</v>
      </c>
      <c r="H283" s="237"/>
      <c r="I283" s="238">
        <f>ROUND(E283*H283,2)</f>
        <v>0</v>
      </c>
      <c r="J283" s="237"/>
      <c r="K283" s="238">
        <f>ROUND(E283*J283,2)</f>
        <v>0</v>
      </c>
      <c r="L283" s="238">
        <v>21</v>
      </c>
      <c r="M283" s="238">
        <f>G283*(1+L283/100)</f>
        <v>0</v>
      </c>
      <c r="N283" s="236">
        <v>3.0000000000000001E-5</v>
      </c>
      <c r="O283" s="236">
        <f>ROUND(E283*N283,2)</f>
        <v>0</v>
      </c>
      <c r="P283" s="236">
        <v>0</v>
      </c>
      <c r="Q283" s="236">
        <f>ROUND(E283*P283,2)</f>
        <v>0</v>
      </c>
      <c r="R283" s="238" t="s">
        <v>375</v>
      </c>
      <c r="S283" s="238" t="s">
        <v>148</v>
      </c>
      <c r="T283" s="239" t="s">
        <v>148</v>
      </c>
      <c r="U283" s="222">
        <v>0.12</v>
      </c>
      <c r="V283" s="222">
        <f>ROUND(E283*U283,2)</f>
        <v>0.6</v>
      </c>
      <c r="W283" s="222"/>
      <c r="X283" s="222" t="s">
        <v>149</v>
      </c>
      <c r="Y283" s="222" t="s">
        <v>150</v>
      </c>
      <c r="Z283" s="212"/>
      <c r="AA283" s="212"/>
      <c r="AB283" s="212"/>
      <c r="AC283" s="212"/>
      <c r="AD283" s="212"/>
      <c r="AE283" s="212"/>
      <c r="AF283" s="212"/>
      <c r="AG283" s="212" t="s">
        <v>151</v>
      </c>
      <c r="AH283" s="212"/>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2" x14ac:dyDescent="0.2">
      <c r="A284" s="219"/>
      <c r="B284" s="220"/>
      <c r="C284" s="246" t="s">
        <v>154</v>
      </c>
      <c r="D284" s="223"/>
      <c r="E284" s="224"/>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155</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6" t="s">
        <v>340</v>
      </c>
      <c r="D285" s="223"/>
      <c r="E285" s="224">
        <v>5</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155</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ht="22.5" outlineLevel="1" x14ac:dyDescent="0.2">
      <c r="A286" s="233">
        <v>33</v>
      </c>
      <c r="B286" s="234" t="s">
        <v>777</v>
      </c>
      <c r="C286" s="244" t="s">
        <v>778</v>
      </c>
      <c r="D286" s="235" t="s">
        <v>146</v>
      </c>
      <c r="E286" s="236">
        <v>5.5</v>
      </c>
      <c r="F286" s="237"/>
      <c r="G286" s="238">
        <f>ROUND(E286*F286,2)</f>
        <v>0</v>
      </c>
      <c r="H286" s="237"/>
      <c r="I286" s="238">
        <f>ROUND(E286*H286,2)</f>
        <v>0</v>
      </c>
      <c r="J286" s="237"/>
      <c r="K286" s="238">
        <f>ROUND(E286*J286,2)</f>
        <v>0</v>
      </c>
      <c r="L286" s="238">
        <v>21</v>
      </c>
      <c r="M286" s="238">
        <f>G286*(1+L286/100)</f>
        <v>0</v>
      </c>
      <c r="N286" s="236">
        <v>2.9999999999999997E-4</v>
      </c>
      <c r="O286" s="236">
        <f>ROUND(E286*N286,2)</f>
        <v>0</v>
      </c>
      <c r="P286" s="236">
        <v>0</v>
      </c>
      <c r="Q286" s="236">
        <f>ROUND(E286*P286,2)</f>
        <v>0</v>
      </c>
      <c r="R286" s="238" t="s">
        <v>779</v>
      </c>
      <c r="S286" s="238" t="s">
        <v>148</v>
      </c>
      <c r="T286" s="239" t="s">
        <v>148</v>
      </c>
      <c r="U286" s="222">
        <v>0</v>
      </c>
      <c r="V286" s="222">
        <f>ROUND(E286*U286,2)</f>
        <v>0</v>
      </c>
      <c r="W286" s="222"/>
      <c r="X286" s="222" t="s">
        <v>780</v>
      </c>
      <c r="Y286" s="222" t="s">
        <v>150</v>
      </c>
      <c r="Z286" s="212"/>
      <c r="AA286" s="212"/>
      <c r="AB286" s="212"/>
      <c r="AC286" s="212"/>
      <c r="AD286" s="212"/>
      <c r="AE286" s="212"/>
      <c r="AF286" s="212"/>
      <c r="AG286" s="212" t="s">
        <v>781</v>
      </c>
      <c r="AH286" s="212"/>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2" x14ac:dyDescent="0.2">
      <c r="A287" s="219"/>
      <c r="B287" s="220"/>
      <c r="C287" s="246" t="s">
        <v>782</v>
      </c>
      <c r="D287" s="223"/>
      <c r="E287" s="224">
        <v>5</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155</v>
      </c>
      <c r="AH287" s="212">
        <v>5</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65" t="s">
        <v>548</v>
      </c>
      <c r="D288" s="251"/>
      <c r="E288" s="252">
        <v>0.5</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155</v>
      </c>
      <c r="AH288" s="212">
        <v>4</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ht="22.5" outlineLevel="1" x14ac:dyDescent="0.2">
      <c r="A289" s="233">
        <v>34</v>
      </c>
      <c r="B289" s="234" t="s">
        <v>783</v>
      </c>
      <c r="C289" s="244" t="s">
        <v>784</v>
      </c>
      <c r="D289" s="235" t="s">
        <v>146</v>
      </c>
      <c r="E289" s="236">
        <v>5</v>
      </c>
      <c r="F289" s="237"/>
      <c r="G289" s="238">
        <f>ROUND(E289*F289,2)</f>
        <v>0</v>
      </c>
      <c r="H289" s="237"/>
      <c r="I289" s="238">
        <f>ROUND(E289*H289,2)</f>
        <v>0</v>
      </c>
      <c r="J289" s="237"/>
      <c r="K289" s="238">
        <f>ROUND(E289*J289,2)</f>
        <v>0</v>
      </c>
      <c r="L289" s="238">
        <v>21</v>
      </c>
      <c r="M289" s="238">
        <f>G289*(1+L289/100)</f>
        <v>0</v>
      </c>
      <c r="N289" s="236">
        <v>0</v>
      </c>
      <c r="O289" s="236">
        <f>ROUND(E289*N289,2)</f>
        <v>0</v>
      </c>
      <c r="P289" s="236">
        <v>0</v>
      </c>
      <c r="Q289" s="236">
        <f>ROUND(E289*P289,2)</f>
        <v>0</v>
      </c>
      <c r="R289" s="238" t="s">
        <v>375</v>
      </c>
      <c r="S289" s="238" t="s">
        <v>148</v>
      </c>
      <c r="T289" s="239" t="s">
        <v>148</v>
      </c>
      <c r="U289" s="222">
        <v>0.91</v>
      </c>
      <c r="V289" s="222">
        <f>ROUND(E289*U289,2)</f>
        <v>4.55</v>
      </c>
      <c r="W289" s="222"/>
      <c r="X289" s="222" t="s">
        <v>149</v>
      </c>
      <c r="Y289" s="222" t="s">
        <v>150</v>
      </c>
      <c r="Z289" s="212"/>
      <c r="AA289" s="212"/>
      <c r="AB289" s="212"/>
      <c r="AC289" s="212"/>
      <c r="AD289" s="212"/>
      <c r="AE289" s="212"/>
      <c r="AF289" s="212"/>
      <c r="AG289" s="212" t="s">
        <v>151</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2" x14ac:dyDescent="0.2">
      <c r="A290" s="219"/>
      <c r="B290" s="220"/>
      <c r="C290" s="247" t="s">
        <v>785</v>
      </c>
      <c r="D290" s="242"/>
      <c r="E290" s="242"/>
      <c r="F290" s="242"/>
      <c r="G290" s="24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481</v>
      </c>
      <c r="AH290" s="212"/>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2" x14ac:dyDescent="0.2">
      <c r="A291" s="219"/>
      <c r="B291" s="220"/>
      <c r="C291" s="246" t="s">
        <v>782</v>
      </c>
      <c r="D291" s="223"/>
      <c r="E291" s="224">
        <v>5</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155</v>
      </c>
      <c r="AH291" s="212">
        <v>5</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ht="22.5" outlineLevel="1" x14ac:dyDescent="0.2">
      <c r="A292" s="233">
        <v>35</v>
      </c>
      <c r="B292" s="234" t="s">
        <v>786</v>
      </c>
      <c r="C292" s="244" t="s">
        <v>787</v>
      </c>
      <c r="D292" s="235" t="s">
        <v>146</v>
      </c>
      <c r="E292" s="236">
        <v>5.5</v>
      </c>
      <c r="F292" s="237"/>
      <c r="G292" s="238">
        <f>ROUND(E292*F292,2)</f>
        <v>0</v>
      </c>
      <c r="H292" s="237"/>
      <c r="I292" s="238">
        <f>ROUND(E292*H292,2)</f>
        <v>0</v>
      </c>
      <c r="J292" s="237"/>
      <c r="K292" s="238">
        <f>ROUND(E292*J292,2)</f>
        <v>0</v>
      </c>
      <c r="L292" s="238">
        <v>21</v>
      </c>
      <c r="M292" s="238">
        <f>G292*(1+L292/100)</f>
        <v>0</v>
      </c>
      <c r="N292" s="236">
        <v>1.8500000000000001E-3</v>
      </c>
      <c r="O292" s="236">
        <f>ROUND(E292*N292,2)</f>
        <v>0.01</v>
      </c>
      <c r="P292" s="236">
        <v>0</v>
      </c>
      <c r="Q292" s="236">
        <f>ROUND(E292*P292,2)</f>
        <v>0</v>
      </c>
      <c r="R292" s="238" t="s">
        <v>779</v>
      </c>
      <c r="S292" s="238" t="s">
        <v>148</v>
      </c>
      <c r="T292" s="239" t="s">
        <v>148</v>
      </c>
      <c r="U292" s="222">
        <v>0</v>
      </c>
      <c r="V292" s="222">
        <f>ROUND(E292*U292,2)</f>
        <v>0</v>
      </c>
      <c r="W292" s="222"/>
      <c r="X292" s="222" t="s">
        <v>780</v>
      </c>
      <c r="Y292" s="222" t="s">
        <v>150</v>
      </c>
      <c r="Z292" s="212"/>
      <c r="AA292" s="212"/>
      <c r="AB292" s="212"/>
      <c r="AC292" s="212"/>
      <c r="AD292" s="212"/>
      <c r="AE292" s="212"/>
      <c r="AF292" s="212"/>
      <c r="AG292" s="212" t="s">
        <v>781</v>
      </c>
      <c r="AH292" s="212"/>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2" x14ac:dyDescent="0.2">
      <c r="A293" s="219"/>
      <c r="B293" s="220"/>
      <c r="C293" s="246" t="s">
        <v>788</v>
      </c>
      <c r="D293" s="223"/>
      <c r="E293" s="224">
        <v>5</v>
      </c>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155</v>
      </c>
      <c r="AH293" s="212">
        <v>5</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65" t="s">
        <v>548</v>
      </c>
      <c r="D294" s="251"/>
      <c r="E294" s="252">
        <v>0.5</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155</v>
      </c>
      <c r="AH294" s="212">
        <v>4</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
      <c r="A295" s="233">
        <v>36</v>
      </c>
      <c r="B295" s="234" t="s">
        <v>789</v>
      </c>
      <c r="C295" s="244" t="s">
        <v>790</v>
      </c>
      <c r="D295" s="235" t="s">
        <v>452</v>
      </c>
      <c r="E295" s="236">
        <v>1.1979999999999999E-2</v>
      </c>
      <c r="F295" s="237"/>
      <c r="G295" s="238">
        <f>ROUND(E295*F295,2)</f>
        <v>0</v>
      </c>
      <c r="H295" s="237"/>
      <c r="I295" s="238">
        <f>ROUND(E295*H295,2)</f>
        <v>0</v>
      </c>
      <c r="J295" s="237"/>
      <c r="K295" s="238">
        <f>ROUND(E295*J295,2)</f>
        <v>0</v>
      </c>
      <c r="L295" s="238">
        <v>21</v>
      </c>
      <c r="M295" s="238">
        <f>G295*(1+L295/100)</f>
        <v>0</v>
      </c>
      <c r="N295" s="236">
        <v>0</v>
      </c>
      <c r="O295" s="236">
        <f>ROUND(E295*N295,2)</f>
        <v>0</v>
      </c>
      <c r="P295" s="236">
        <v>0</v>
      </c>
      <c r="Q295" s="236">
        <f>ROUND(E295*P295,2)</f>
        <v>0</v>
      </c>
      <c r="R295" s="238" t="s">
        <v>375</v>
      </c>
      <c r="S295" s="238" t="s">
        <v>148</v>
      </c>
      <c r="T295" s="239" t="s">
        <v>148</v>
      </c>
      <c r="U295" s="222">
        <v>1.609</v>
      </c>
      <c r="V295" s="222">
        <f>ROUND(E295*U295,2)</f>
        <v>0.02</v>
      </c>
      <c r="W295" s="222"/>
      <c r="X295" s="222" t="s">
        <v>772</v>
      </c>
      <c r="Y295" s="222" t="s">
        <v>150</v>
      </c>
      <c r="Z295" s="212"/>
      <c r="AA295" s="212"/>
      <c r="AB295" s="212"/>
      <c r="AC295" s="212"/>
      <c r="AD295" s="212"/>
      <c r="AE295" s="212"/>
      <c r="AF295" s="212"/>
      <c r="AG295" s="212" t="s">
        <v>773</v>
      </c>
      <c r="AH295" s="212"/>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2" x14ac:dyDescent="0.2">
      <c r="A296" s="219"/>
      <c r="B296" s="220"/>
      <c r="C296" s="245" t="s">
        <v>791</v>
      </c>
      <c r="D296" s="241"/>
      <c r="E296" s="241"/>
      <c r="F296" s="241"/>
      <c r="G296" s="241"/>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153</v>
      </c>
      <c r="AH296" s="212"/>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x14ac:dyDescent="0.2">
      <c r="A297" s="226" t="s">
        <v>142</v>
      </c>
      <c r="B297" s="227" t="s">
        <v>94</v>
      </c>
      <c r="C297" s="243" t="s">
        <v>95</v>
      </c>
      <c r="D297" s="228"/>
      <c r="E297" s="229"/>
      <c r="F297" s="230"/>
      <c r="G297" s="230">
        <f>SUMIF(AG298:AG350,"&lt;&gt;NOR",G298:G350)</f>
        <v>0</v>
      </c>
      <c r="H297" s="230"/>
      <c r="I297" s="230">
        <f>SUM(I298:I350)</f>
        <v>0</v>
      </c>
      <c r="J297" s="230"/>
      <c r="K297" s="230">
        <f>SUM(K298:K350)</f>
        <v>0</v>
      </c>
      <c r="L297" s="230"/>
      <c r="M297" s="230">
        <f>SUM(M298:M350)</f>
        <v>0</v>
      </c>
      <c r="N297" s="229"/>
      <c r="O297" s="229">
        <f>SUM(O298:O350)</f>
        <v>0.36</v>
      </c>
      <c r="P297" s="229"/>
      <c r="Q297" s="229">
        <f>SUM(Q298:Q350)</f>
        <v>0</v>
      </c>
      <c r="R297" s="230"/>
      <c r="S297" s="230"/>
      <c r="T297" s="231"/>
      <c r="U297" s="225"/>
      <c r="V297" s="225">
        <f>SUM(V298:V350)</f>
        <v>24.48</v>
      </c>
      <c r="W297" s="225"/>
      <c r="X297" s="225"/>
      <c r="Y297" s="225"/>
      <c r="AG297" t="s">
        <v>143</v>
      </c>
    </row>
    <row r="298" spans="1:60" outlineLevel="1" x14ac:dyDescent="0.2">
      <c r="A298" s="233">
        <v>37</v>
      </c>
      <c r="B298" s="234" t="s">
        <v>792</v>
      </c>
      <c r="C298" s="244" t="s">
        <v>793</v>
      </c>
      <c r="D298" s="235" t="s">
        <v>146</v>
      </c>
      <c r="E298" s="236">
        <v>82.808999999999997</v>
      </c>
      <c r="F298" s="237"/>
      <c r="G298" s="238">
        <f>ROUND(E298*F298,2)</f>
        <v>0</v>
      </c>
      <c r="H298" s="237"/>
      <c r="I298" s="238">
        <f>ROUND(E298*H298,2)</f>
        <v>0</v>
      </c>
      <c r="J298" s="237"/>
      <c r="K298" s="238">
        <f>ROUND(E298*J298,2)</f>
        <v>0</v>
      </c>
      <c r="L298" s="238">
        <v>21</v>
      </c>
      <c r="M298" s="238">
        <f>G298*(1+L298/100)</f>
        <v>0</v>
      </c>
      <c r="N298" s="236">
        <v>3.0000000000000001E-3</v>
      </c>
      <c r="O298" s="236">
        <f>ROUND(E298*N298,2)</f>
        <v>0.25</v>
      </c>
      <c r="P298" s="236">
        <v>0</v>
      </c>
      <c r="Q298" s="236">
        <f>ROUND(E298*P298,2)</f>
        <v>0</v>
      </c>
      <c r="R298" s="238" t="s">
        <v>794</v>
      </c>
      <c r="S298" s="238" t="s">
        <v>148</v>
      </c>
      <c r="T298" s="239" t="s">
        <v>148</v>
      </c>
      <c r="U298" s="222">
        <v>0.28000000000000003</v>
      </c>
      <c r="V298" s="222">
        <f>ROUND(E298*U298,2)</f>
        <v>23.19</v>
      </c>
      <c r="W298" s="222"/>
      <c r="X298" s="222" t="s">
        <v>149</v>
      </c>
      <c r="Y298" s="222" t="s">
        <v>150</v>
      </c>
      <c r="Z298" s="212"/>
      <c r="AA298" s="212"/>
      <c r="AB298" s="212"/>
      <c r="AC298" s="212"/>
      <c r="AD298" s="212"/>
      <c r="AE298" s="212"/>
      <c r="AF298" s="212"/>
      <c r="AG298" s="212" t="s">
        <v>151</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2" x14ac:dyDescent="0.2">
      <c r="A299" s="219"/>
      <c r="B299" s="220"/>
      <c r="C299" s="247" t="s">
        <v>795</v>
      </c>
      <c r="D299" s="242"/>
      <c r="E299" s="242"/>
      <c r="F299" s="242"/>
      <c r="G299" s="24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481</v>
      </c>
      <c r="AH299" s="212"/>
      <c r="AI299" s="212"/>
      <c r="AJ299" s="212"/>
      <c r="AK299" s="212"/>
      <c r="AL299" s="212"/>
      <c r="AM299" s="212"/>
      <c r="AN299" s="212"/>
      <c r="AO299" s="212"/>
      <c r="AP299" s="212"/>
      <c r="AQ299" s="212"/>
      <c r="AR299" s="212"/>
      <c r="AS299" s="212"/>
      <c r="AT299" s="212"/>
      <c r="AU299" s="212"/>
      <c r="AV299" s="212"/>
      <c r="AW299" s="212"/>
      <c r="AX299" s="212"/>
      <c r="AY299" s="212"/>
      <c r="AZ299" s="212"/>
      <c r="BA299" s="240" t="str">
        <f>C299</f>
        <v>Očištění povrchu stěny od prachu, nařezání izolačních desek na požadovaný rozměr, nanesení lepicího tmelu, osazení desek.</v>
      </c>
      <c r="BB299" s="212"/>
      <c r="BC299" s="212"/>
      <c r="BD299" s="212"/>
      <c r="BE299" s="212"/>
      <c r="BF299" s="212"/>
      <c r="BG299" s="212"/>
      <c r="BH299" s="212"/>
    </row>
    <row r="300" spans="1:60" outlineLevel="2" x14ac:dyDescent="0.2">
      <c r="A300" s="219"/>
      <c r="B300" s="220"/>
      <c r="C300" s="246" t="s">
        <v>154</v>
      </c>
      <c r="D300" s="223"/>
      <c r="E300" s="224"/>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155</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46" t="s">
        <v>796</v>
      </c>
      <c r="D301" s="223"/>
      <c r="E301" s="224">
        <v>0.92400000000000004</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155</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46" t="s">
        <v>797</v>
      </c>
      <c r="D302" s="223"/>
      <c r="E302" s="224">
        <v>0.56100000000000005</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155</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46" t="s">
        <v>798</v>
      </c>
      <c r="D303" s="223"/>
      <c r="E303" s="224">
        <v>1.02</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155</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6" t="s">
        <v>799</v>
      </c>
      <c r="D304" s="223"/>
      <c r="E304" s="224">
        <v>0.153</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155</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46" t="s">
        <v>800</v>
      </c>
      <c r="D305" s="223"/>
      <c r="E305" s="224">
        <v>24.853999999999999</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155</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46" t="s">
        <v>801</v>
      </c>
      <c r="D306" s="223"/>
      <c r="E306" s="224">
        <v>0.48399999999999999</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155</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6" t="s">
        <v>802</v>
      </c>
      <c r="D307" s="223"/>
      <c r="E307" s="224">
        <v>1.248</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155</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6" t="s">
        <v>803</v>
      </c>
      <c r="D308" s="223"/>
      <c r="E308" s="224">
        <v>0.216</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155</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46" t="s">
        <v>804</v>
      </c>
      <c r="D309" s="223"/>
      <c r="E309" s="224">
        <v>1.944</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155</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46" t="s">
        <v>802</v>
      </c>
      <c r="D310" s="223"/>
      <c r="E310" s="224">
        <v>1.248</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155</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6" t="s">
        <v>805</v>
      </c>
      <c r="D311" s="223"/>
      <c r="E311" s="224">
        <v>0.26400000000000001</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155</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6" t="s">
        <v>806</v>
      </c>
      <c r="D312" s="223"/>
      <c r="E312" s="224">
        <v>0.54400000000000004</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155</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3" x14ac:dyDescent="0.2">
      <c r="A313" s="219"/>
      <c r="B313" s="220"/>
      <c r="C313" s="246" t="s">
        <v>802</v>
      </c>
      <c r="D313" s="223"/>
      <c r="E313" s="224">
        <v>1.248</v>
      </c>
      <c r="F313" s="222"/>
      <c r="G313" s="222"/>
      <c r="H313" s="222"/>
      <c r="I313" s="222"/>
      <c r="J313" s="222"/>
      <c r="K313" s="222"/>
      <c r="L313" s="222"/>
      <c r="M313" s="222"/>
      <c r="N313" s="221"/>
      <c r="O313" s="221"/>
      <c r="P313" s="221"/>
      <c r="Q313" s="221"/>
      <c r="R313" s="222"/>
      <c r="S313" s="222"/>
      <c r="T313" s="222"/>
      <c r="U313" s="222"/>
      <c r="V313" s="222"/>
      <c r="W313" s="222"/>
      <c r="X313" s="222"/>
      <c r="Y313" s="222"/>
      <c r="Z313" s="212"/>
      <c r="AA313" s="212"/>
      <c r="AB313" s="212"/>
      <c r="AC313" s="212"/>
      <c r="AD313" s="212"/>
      <c r="AE313" s="212"/>
      <c r="AF313" s="212"/>
      <c r="AG313" s="212" t="s">
        <v>155</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3" x14ac:dyDescent="0.2">
      <c r="A314" s="219"/>
      <c r="B314" s="220"/>
      <c r="C314" s="246" t="s">
        <v>807</v>
      </c>
      <c r="D314" s="223"/>
      <c r="E314" s="224">
        <v>0.64800000000000002</v>
      </c>
      <c r="F314" s="222"/>
      <c r="G314" s="22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155</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outlineLevel="3" x14ac:dyDescent="0.2">
      <c r="A315" s="219"/>
      <c r="B315" s="220"/>
      <c r="C315" s="246" t="s">
        <v>808</v>
      </c>
      <c r="D315" s="223"/>
      <c r="E315" s="224">
        <v>1.1519999999999999</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155</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46" t="s">
        <v>809</v>
      </c>
      <c r="D316" s="223"/>
      <c r="E316" s="224">
        <v>6.66</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155</v>
      </c>
      <c r="AH316" s="212">
        <v>0</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3" x14ac:dyDescent="0.2">
      <c r="A317" s="219"/>
      <c r="B317" s="220"/>
      <c r="C317" s="246" t="s">
        <v>806</v>
      </c>
      <c r="D317" s="223"/>
      <c r="E317" s="224">
        <v>0.54400000000000004</v>
      </c>
      <c r="F317" s="222"/>
      <c r="G317" s="222"/>
      <c r="H317" s="222"/>
      <c r="I317" s="222"/>
      <c r="J317" s="222"/>
      <c r="K317" s="222"/>
      <c r="L317" s="222"/>
      <c r="M317" s="222"/>
      <c r="N317" s="221"/>
      <c r="O317" s="221"/>
      <c r="P317" s="221"/>
      <c r="Q317" s="221"/>
      <c r="R317" s="222"/>
      <c r="S317" s="222"/>
      <c r="T317" s="222"/>
      <c r="U317" s="222"/>
      <c r="V317" s="222"/>
      <c r="W317" s="222"/>
      <c r="X317" s="222"/>
      <c r="Y317" s="222"/>
      <c r="Z317" s="212"/>
      <c r="AA317" s="212"/>
      <c r="AB317" s="212"/>
      <c r="AC317" s="212"/>
      <c r="AD317" s="212"/>
      <c r="AE317" s="212"/>
      <c r="AF317" s="212"/>
      <c r="AG317" s="212" t="s">
        <v>155</v>
      </c>
      <c r="AH317" s="212">
        <v>0</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3" x14ac:dyDescent="0.2">
      <c r="A318" s="219"/>
      <c r="B318" s="220"/>
      <c r="C318" s="246" t="s">
        <v>810</v>
      </c>
      <c r="D318" s="223"/>
      <c r="E318" s="224">
        <v>7.524</v>
      </c>
      <c r="F318" s="222"/>
      <c r="G318" s="22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155</v>
      </c>
      <c r="AH318" s="212">
        <v>0</v>
      </c>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3" x14ac:dyDescent="0.2">
      <c r="A319" s="219"/>
      <c r="B319" s="220"/>
      <c r="C319" s="246" t="s">
        <v>811</v>
      </c>
      <c r="D319" s="223"/>
      <c r="E319" s="224">
        <v>0.79200000000000004</v>
      </c>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155</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46" t="s">
        <v>812</v>
      </c>
      <c r="D320" s="223"/>
      <c r="E320" s="224">
        <v>1.1519999999999999</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155</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outlineLevel="3" x14ac:dyDescent="0.2">
      <c r="A321" s="219"/>
      <c r="B321" s="220"/>
      <c r="C321" s="246" t="s">
        <v>813</v>
      </c>
      <c r="D321" s="223"/>
      <c r="E321" s="224">
        <v>4.4880000000000004</v>
      </c>
      <c r="F321" s="222"/>
      <c r="G321" s="222"/>
      <c r="H321" s="222"/>
      <c r="I321" s="222"/>
      <c r="J321" s="222"/>
      <c r="K321" s="222"/>
      <c r="L321" s="222"/>
      <c r="M321" s="222"/>
      <c r="N321" s="221"/>
      <c r="O321" s="221"/>
      <c r="P321" s="221"/>
      <c r="Q321" s="221"/>
      <c r="R321" s="222"/>
      <c r="S321" s="222"/>
      <c r="T321" s="222"/>
      <c r="U321" s="222"/>
      <c r="V321" s="222"/>
      <c r="W321" s="222"/>
      <c r="X321" s="222"/>
      <c r="Y321" s="222"/>
      <c r="Z321" s="212"/>
      <c r="AA321" s="212"/>
      <c r="AB321" s="212"/>
      <c r="AC321" s="212"/>
      <c r="AD321" s="212"/>
      <c r="AE321" s="212"/>
      <c r="AF321" s="212"/>
      <c r="AG321" s="212" t="s">
        <v>155</v>
      </c>
      <c r="AH321" s="212">
        <v>0</v>
      </c>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3" x14ac:dyDescent="0.2">
      <c r="A322" s="219"/>
      <c r="B322" s="220"/>
      <c r="C322" s="246" t="s">
        <v>814</v>
      </c>
      <c r="D322" s="223"/>
      <c r="E322" s="224">
        <v>1.3440000000000001</v>
      </c>
      <c r="F322" s="222"/>
      <c r="G322" s="22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155</v>
      </c>
      <c r="AH322" s="212">
        <v>0</v>
      </c>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3" x14ac:dyDescent="0.2">
      <c r="A323" s="219"/>
      <c r="B323" s="220"/>
      <c r="C323" s="246" t="s">
        <v>815</v>
      </c>
      <c r="D323" s="223"/>
      <c r="E323" s="224">
        <v>0.39600000000000002</v>
      </c>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155</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46" t="s">
        <v>816</v>
      </c>
      <c r="D324" s="223"/>
      <c r="E324" s="224">
        <v>0.16800000000000001</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155</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3" x14ac:dyDescent="0.2">
      <c r="A325" s="219"/>
      <c r="B325" s="220"/>
      <c r="C325" s="246" t="s">
        <v>803</v>
      </c>
      <c r="D325" s="223"/>
      <c r="E325" s="224">
        <v>0.216</v>
      </c>
      <c r="F325" s="222"/>
      <c r="G325" s="222"/>
      <c r="H325" s="222"/>
      <c r="I325" s="222"/>
      <c r="J325" s="222"/>
      <c r="K325" s="222"/>
      <c r="L325" s="222"/>
      <c r="M325" s="222"/>
      <c r="N325" s="221"/>
      <c r="O325" s="221"/>
      <c r="P325" s="221"/>
      <c r="Q325" s="221"/>
      <c r="R325" s="222"/>
      <c r="S325" s="222"/>
      <c r="T325" s="222"/>
      <c r="U325" s="222"/>
      <c r="V325" s="222"/>
      <c r="W325" s="222"/>
      <c r="X325" s="222"/>
      <c r="Y325" s="222"/>
      <c r="Z325" s="212"/>
      <c r="AA325" s="212"/>
      <c r="AB325" s="212"/>
      <c r="AC325" s="212"/>
      <c r="AD325" s="212"/>
      <c r="AE325" s="212"/>
      <c r="AF325" s="212"/>
      <c r="AG325" s="212" t="s">
        <v>155</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3" x14ac:dyDescent="0.2">
      <c r="A326" s="219"/>
      <c r="B326" s="220"/>
      <c r="C326" s="246" t="s">
        <v>817</v>
      </c>
      <c r="D326" s="223"/>
      <c r="E326" s="224">
        <v>5.72</v>
      </c>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155</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46" t="s">
        <v>818</v>
      </c>
      <c r="D327" s="223"/>
      <c r="E327" s="224">
        <v>3</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155</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3" x14ac:dyDescent="0.2">
      <c r="A328" s="219"/>
      <c r="B328" s="220"/>
      <c r="C328" s="246" t="s">
        <v>819</v>
      </c>
      <c r="D328" s="223"/>
      <c r="E328" s="224">
        <v>3.06</v>
      </c>
      <c r="F328" s="222"/>
      <c r="G328" s="222"/>
      <c r="H328" s="222"/>
      <c r="I328" s="222"/>
      <c r="J328" s="222"/>
      <c r="K328" s="222"/>
      <c r="L328" s="222"/>
      <c r="M328" s="222"/>
      <c r="N328" s="221"/>
      <c r="O328" s="221"/>
      <c r="P328" s="221"/>
      <c r="Q328" s="221"/>
      <c r="R328" s="222"/>
      <c r="S328" s="222"/>
      <c r="T328" s="222"/>
      <c r="U328" s="222"/>
      <c r="V328" s="222"/>
      <c r="W328" s="222"/>
      <c r="X328" s="222"/>
      <c r="Y328" s="222"/>
      <c r="Z328" s="212"/>
      <c r="AA328" s="212"/>
      <c r="AB328" s="212"/>
      <c r="AC328" s="212"/>
      <c r="AD328" s="212"/>
      <c r="AE328" s="212"/>
      <c r="AF328" s="212"/>
      <c r="AG328" s="212" t="s">
        <v>155</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3" x14ac:dyDescent="0.2">
      <c r="A329" s="219"/>
      <c r="B329" s="220"/>
      <c r="C329" s="246" t="s">
        <v>820</v>
      </c>
      <c r="D329" s="223"/>
      <c r="E329" s="224">
        <v>1.53</v>
      </c>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155</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46" t="s">
        <v>821</v>
      </c>
      <c r="D330" s="223"/>
      <c r="E330" s="224">
        <v>0.28899999999999998</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155</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outlineLevel="3" x14ac:dyDescent="0.2">
      <c r="A331" s="219"/>
      <c r="B331" s="220"/>
      <c r="C331" s="246" t="s">
        <v>822</v>
      </c>
      <c r="D331" s="223"/>
      <c r="E331" s="224">
        <v>0.76500000000000001</v>
      </c>
      <c r="F331" s="222"/>
      <c r="G331" s="222"/>
      <c r="H331" s="222"/>
      <c r="I331" s="222"/>
      <c r="J331" s="222"/>
      <c r="K331" s="222"/>
      <c r="L331" s="222"/>
      <c r="M331" s="222"/>
      <c r="N331" s="221"/>
      <c r="O331" s="221"/>
      <c r="P331" s="221"/>
      <c r="Q331" s="221"/>
      <c r="R331" s="222"/>
      <c r="S331" s="222"/>
      <c r="T331" s="222"/>
      <c r="U331" s="222"/>
      <c r="V331" s="222"/>
      <c r="W331" s="222"/>
      <c r="X331" s="222"/>
      <c r="Y331" s="222"/>
      <c r="Z331" s="212"/>
      <c r="AA331" s="212"/>
      <c r="AB331" s="212"/>
      <c r="AC331" s="212"/>
      <c r="AD331" s="212"/>
      <c r="AE331" s="212"/>
      <c r="AF331" s="212"/>
      <c r="AG331" s="212" t="s">
        <v>155</v>
      </c>
      <c r="AH331" s="212">
        <v>0</v>
      </c>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3" x14ac:dyDescent="0.2">
      <c r="A332" s="219"/>
      <c r="B332" s="220"/>
      <c r="C332" s="246" t="s">
        <v>823</v>
      </c>
      <c r="D332" s="223"/>
      <c r="E332" s="224">
        <v>1.7849999999999999</v>
      </c>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155</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46" t="s">
        <v>824</v>
      </c>
      <c r="D333" s="223"/>
      <c r="E333" s="224">
        <v>1.734</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155</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outlineLevel="3" x14ac:dyDescent="0.2">
      <c r="A334" s="219"/>
      <c r="B334" s="220"/>
      <c r="C334" s="246" t="s">
        <v>825</v>
      </c>
      <c r="D334" s="223"/>
      <c r="E334" s="224">
        <v>3.0939999999999999</v>
      </c>
      <c r="F334" s="222"/>
      <c r="G334" s="222"/>
      <c r="H334" s="222"/>
      <c r="I334" s="222"/>
      <c r="J334" s="222"/>
      <c r="K334" s="222"/>
      <c r="L334" s="222"/>
      <c r="M334" s="222"/>
      <c r="N334" s="221"/>
      <c r="O334" s="221"/>
      <c r="P334" s="221"/>
      <c r="Q334" s="221"/>
      <c r="R334" s="222"/>
      <c r="S334" s="222"/>
      <c r="T334" s="222"/>
      <c r="U334" s="222"/>
      <c r="V334" s="222"/>
      <c r="W334" s="222"/>
      <c r="X334" s="222"/>
      <c r="Y334" s="222"/>
      <c r="Z334" s="212"/>
      <c r="AA334" s="212"/>
      <c r="AB334" s="212"/>
      <c r="AC334" s="212"/>
      <c r="AD334" s="212"/>
      <c r="AE334" s="212"/>
      <c r="AF334" s="212"/>
      <c r="AG334" s="212" t="s">
        <v>155</v>
      </c>
      <c r="AH334" s="212">
        <v>0</v>
      </c>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3" x14ac:dyDescent="0.2">
      <c r="A335" s="219"/>
      <c r="B335" s="220"/>
      <c r="C335" s="246" t="s">
        <v>826</v>
      </c>
      <c r="D335" s="223"/>
      <c r="E335" s="224">
        <v>2.04</v>
      </c>
      <c r="F335" s="222"/>
      <c r="G335" s="22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155</v>
      </c>
      <c r="AH335" s="212">
        <v>0</v>
      </c>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ht="33.75" outlineLevel="1" x14ac:dyDescent="0.2">
      <c r="A336" s="233">
        <v>38</v>
      </c>
      <c r="B336" s="234" t="s">
        <v>827</v>
      </c>
      <c r="C336" s="244" t="s">
        <v>828</v>
      </c>
      <c r="D336" s="235" t="s">
        <v>146</v>
      </c>
      <c r="E336" s="236">
        <v>91.0899</v>
      </c>
      <c r="F336" s="237"/>
      <c r="G336" s="238">
        <f>ROUND(E336*F336,2)</f>
        <v>0</v>
      </c>
      <c r="H336" s="237"/>
      <c r="I336" s="238">
        <f>ROUND(E336*H336,2)</f>
        <v>0</v>
      </c>
      <c r="J336" s="237"/>
      <c r="K336" s="238">
        <f>ROUND(E336*J336,2)</f>
        <v>0</v>
      </c>
      <c r="L336" s="238">
        <v>21</v>
      </c>
      <c r="M336" s="238">
        <f>G336*(1+L336/100)</f>
        <v>0</v>
      </c>
      <c r="N336" s="236">
        <v>1.0499999999999999E-3</v>
      </c>
      <c r="O336" s="236">
        <f>ROUND(E336*N336,2)</f>
        <v>0.1</v>
      </c>
      <c r="P336" s="236">
        <v>0</v>
      </c>
      <c r="Q336" s="236">
        <f>ROUND(E336*P336,2)</f>
        <v>0</v>
      </c>
      <c r="R336" s="238" t="s">
        <v>779</v>
      </c>
      <c r="S336" s="238" t="s">
        <v>148</v>
      </c>
      <c r="T336" s="239" t="s">
        <v>148</v>
      </c>
      <c r="U336" s="222">
        <v>0</v>
      </c>
      <c r="V336" s="222">
        <f>ROUND(E336*U336,2)</f>
        <v>0</v>
      </c>
      <c r="W336" s="222"/>
      <c r="X336" s="222" t="s">
        <v>780</v>
      </c>
      <c r="Y336" s="222" t="s">
        <v>150</v>
      </c>
      <c r="Z336" s="212"/>
      <c r="AA336" s="212"/>
      <c r="AB336" s="212"/>
      <c r="AC336" s="212"/>
      <c r="AD336" s="212"/>
      <c r="AE336" s="212"/>
      <c r="AF336" s="212"/>
      <c r="AG336" s="212" t="s">
        <v>781</v>
      </c>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2" x14ac:dyDescent="0.2">
      <c r="A337" s="219"/>
      <c r="B337" s="220"/>
      <c r="C337" s="246" t="s">
        <v>829</v>
      </c>
      <c r="D337" s="223"/>
      <c r="E337" s="224">
        <v>82.808999999999997</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155</v>
      </c>
      <c r="AH337" s="212">
        <v>5</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outlineLevel="3" x14ac:dyDescent="0.2">
      <c r="A338" s="219"/>
      <c r="B338" s="220"/>
      <c r="C338" s="265" t="s">
        <v>548</v>
      </c>
      <c r="D338" s="251"/>
      <c r="E338" s="252">
        <v>8.2809000000000008</v>
      </c>
      <c r="F338" s="222"/>
      <c r="G338" s="222"/>
      <c r="H338" s="222"/>
      <c r="I338" s="222"/>
      <c r="J338" s="222"/>
      <c r="K338" s="222"/>
      <c r="L338" s="222"/>
      <c r="M338" s="222"/>
      <c r="N338" s="221"/>
      <c r="O338" s="221"/>
      <c r="P338" s="221"/>
      <c r="Q338" s="221"/>
      <c r="R338" s="222"/>
      <c r="S338" s="222"/>
      <c r="T338" s="222"/>
      <c r="U338" s="222"/>
      <c r="V338" s="222"/>
      <c r="W338" s="222"/>
      <c r="X338" s="222"/>
      <c r="Y338" s="222"/>
      <c r="Z338" s="212"/>
      <c r="AA338" s="212"/>
      <c r="AB338" s="212"/>
      <c r="AC338" s="212"/>
      <c r="AD338" s="212"/>
      <c r="AE338" s="212"/>
      <c r="AF338" s="212"/>
      <c r="AG338" s="212" t="s">
        <v>155</v>
      </c>
      <c r="AH338" s="212">
        <v>4</v>
      </c>
      <c r="AI338" s="212"/>
      <c r="AJ338" s="212"/>
      <c r="AK338" s="212"/>
      <c r="AL338" s="212"/>
      <c r="AM338" s="212"/>
      <c r="AN338" s="212"/>
      <c r="AO338" s="212"/>
      <c r="AP338" s="212"/>
      <c r="AQ338" s="212"/>
      <c r="AR338" s="212"/>
      <c r="AS338" s="212"/>
      <c r="AT338" s="212"/>
      <c r="AU338" s="212"/>
      <c r="AV338" s="212"/>
      <c r="AW338" s="212"/>
      <c r="AX338" s="212"/>
      <c r="AY338" s="212"/>
      <c r="AZ338" s="212"/>
      <c r="BA338" s="212"/>
      <c r="BB338" s="212"/>
      <c r="BC338" s="212"/>
      <c r="BD338" s="212"/>
      <c r="BE338" s="212"/>
      <c r="BF338" s="212"/>
      <c r="BG338" s="212"/>
      <c r="BH338" s="212"/>
    </row>
    <row r="339" spans="1:60" outlineLevel="1" x14ac:dyDescent="0.2">
      <c r="A339" s="233">
        <v>39</v>
      </c>
      <c r="B339" s="234" t="s">
        <v>830</v>
      </c>
      <c r="C339" s="244" t="s">
        <v>831</v>
      </c>
      <c r="D339" s="235" t="s">
        <v>146</v>
      </c>
      <c r="E339" s="236">
        <v>82.808999999999997</v>
      </c>
      <c r="F339" s="237"/>
      <c r="G339" s="238">
        <f>ROUND(E339*F339,2)</f>
        <v>0</v>
      </c>
      <c r="H339" s="237"/>
      <c r="I339" s="238">
        <f>ROUND(E339*H339,2)</f>
        <v>0</v>
      </c>
      <c r="J339" s="237"/>
      <c r="K339" s="238">
        <f>ROUND(E339*J339,2)</f>
        <v>0</v>
      </c>
      <c r="L339" s="238">
        <v>21</v>
      </c>
      <c r="M339" s="238">
        <f>G339*(1+L339/100)</f>
        <v>0</v>
      </c>
      <c r="N339" s="236">
        <v>0</v>
      </c>
      <c r="O339" s="236">
        <f>ROUND(E339*N339,2)</f>
        <v>0</v>
      </c>
      <c r="P339" s="236">
        <v>0</v>
      </c>
      <c r="Q339" s="236">
        <f>ROUND(E339*P339,2)</f>
        <v>0</v>
      </c>
      <c r="R339" s="238"/>
      <c r="S339" s="238" t="s">
        <v>197</v>
      </c>
      <c r="T339" s="239" t="s">
        <v>198</v>
      </c>
      <c r="U339" s="222">
        <v>0</v>
      </c>
      <c r="V339" s="222">
        <f>ROUND(E339*U339,2)</f>
        <v>0</v>
      </c>
      <c r="W339" s="222"/>
      <c r="X339" s="222" t="s">
        <v>149</v>
      </c>
      <c r="Y339" s="222" t="s">
        <v>150</v>
      </c>
      <c r="Z339" s="212"/>
      <c r="AA339" s="212"/>
      <c r="AB339" s="212"/>
      <c r="AC339" s="212"/>
      <c r="AD339" s="212"/>
      <c r="AE339" s="212"/>
      <c r="AF339" s="212"/>
      <c r="AG339" s="212" t="s">
        <v>151</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
      <c r="A340" s="219"/>
      <c r="B340" s="220"/>
      <c r="C340" s="246" t="s">
        <v>829</v>
      </c>
      <c r="D340" s="223"/>
      <c r="E340" s="224">
        <v>82.808999999999997</v>
      </c>
      <c r="F340" s="222"/>
      <c r="G340" s="222"/>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155</v>
      </c>
      <c r="AH340" s="212">
        <v>5</v>
      </c>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outlineLevel="1" x14ac:dyDescent="0.2">
      <c r="A341" s="233">
        <v>40</v>
      </c>
      <c r="B341" s="234" t="s">
        <v>832</v>
      </c>
      <c r="C341" s="244" t="s">
        <v>833</v>
      </c>
      <c r="D341" s="235" t="s">
        <v>146</v>
      </c>
      <c r="E341" s="236">
        <v>4</v>
      </c>
      <c r="F341" s="237"/>
      <c r="G341" s="238">
        <f>ROUND(E341*F341,2)</f>
        <v>0</v>
      </c>
      <c r="H341" s="237"/>
      <c r="I341" s="238">
        <f>ROUND(E341*H341,2)</f>
        <v>0</v>
      </c>
      <c r="J341" s="237"/>
      <c r="K341" s="238">
        <f>ROUND(E341*J341,2)</f>
        <v>0</v>
      </c>
      <c r="L341" s="238">
        <v>21</v>
      </c>
      <c r="M341" s="238">
        <f>G341*(1+L341/100)</f>
        <v>0</v>
      </c>
      <c r="N341" s="236">
        <v>3.3E-4</v>
      </c>
      <c r="O341" s="236">
        <f>ROUND(E341*N341,2)</f>
        <v>0</v>
      </c>
      <c r="P341" s="236">
        <v>0</v>
      </c>
      <c r="Q341" s="236">
        <f>ROUND(E341*P341,2)</f>
        <v>0</v>
      </c>
      <c r="R341" s="238" t="s">
        <v>794</v>
      </c>
      <c r="S341" s="238" t="s">
        <v>148</v>
      </c>
      <c r="T341" s="239" t="s">
        <v>148</v>
      </c>
      <c r="U341" s="222">
        <v>0.16</v>
      </c>
      <c r="V341" s="222">
        <f>ROUND(E341*U341,2)</f>
        <v>0.64</v>
      </c>
      <c r="W341" s="222"/>
      <c r="X341" s="222" t="s">
        <v>149</v>
      </c>
      <c r="Y341" s="222" t="s">
        <v>150</v>
      </c>
      <c r="Z341" s="212"/>
      <c r="AA341" s="212"/>
      <c r="AB341" s="212"/>
      <c r="AC341" s="212"/>
      <c r="AD341" s="212"/>
      <c r="AE341" s="212"/>
      <c r="AF341" s="212"/>
      <c r="AG341" s="212" t="s">
        <v>151</v>
      </c>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row>
    <row r="342" spans="1:60" outlineLevel="2" x14ac:dyDescent="0.2">
      <c r="A342" s="219"/>
      <c r="B342" s="220"/>
      <c r="C342" s="247" t="s">
        <v>834</v>
      </c>
      <c r="D342" s="242"/>
      <c r="E342" s="242"/>
      <c r="F342" s="242"/>
      <c r="G342" s="242"/>
      <c r="H342" s="222"/>
      <c r="I342" s="222"/>
      <c r="J342" s="222"/>
      <c r="K342" s="222"/>
      <c r="L342" s="222"/>
      <c r="M342" s="222"/>
      <c r="N342" s="221"/>
      <c r="O342" s="221"/>
      <c r="P342" s="221"/>
      <c r="Q342" s="221"/>
      <c r="R342" s="222"/>
      <c r="S342" s="222"/>
      <c r="T342" s="222"/>
      <c r="U342" s="222"/>
      <c r="V342" s="222"/>
      <c r="W342" s="222"/>
      <c r="X342" s="222"/>
      <c r="Y342" s="222"/>
      <c r="Z342" s="212"/>
      <c r="AA342" s="212"/>
      <c r="AB342" s="212"/>
      <c r="AC342" s="212"/>
      <c r="AD342" s="212"/>
      <c r="AE342" s="212"/>
      <c r="AF342" s="212"/>
      <c r="AG342" s="212" t="s">
        <v>481</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46" t="s">
        <v>154</v>
      </c>
      <c r="D343" s="223"/>
      <c r="E343" s="224"/>
      <c r="F343" s="222"/>
      <c r="G343" s="22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155</v>
      </c>
      <c r="AH343" s="212">
        <v>0</v>
      </c>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3" x14ac:dyDescent="0.2">
      <c r="A344" s="219"/>
      <c r="B344" s="220"/>
      <c r="C344" s="246" t="s">
        <v>835</v>
      </c>
      <c r="D344" s="223"/>
      <c r="E344" s="224">
        <v>4</v>
      </c>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155</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ht="33.75" outlineLevel="1" x14ac:dyDescent="0.2">
      <c r="A345" s="233">
        <v>41</v>
      </c>
      <c r="B345" s="234" t="s">
        <v>836</v>
      </c>
      <c r="C345" s="244" t="s">
        <v>837</v>
      </c>
      <c r="D345" s="235" t="s">
        <v>335</v>
      </c>
      <c r="E345" s="236">
        <v>0.39600000000000002</v>
      </c>
      <c r="F345" s="237"/>
      <c r="G345" s="238">
        <f>ROUND(E345*F345,2)</f>
        <v>0</v>
      </c>
      <c r="H345" s="237"/>
      <c r="I345" s="238">
        <f>ROUND(E345*H345,2)</f>
        <v>0</v>
      </c>
      <c r="J345" s="237"/>
      <c r="K345" s="238">
        <f>ROUND(E345*J345,2)</f>
        <v>0</v>
      </c>
      <c r="L345" s="238">
        <v>21</v>
      </c>
      <c r="M345" s="238">
        <f>G345*(1+L345/100)</f>
        <v>0</v>
      </c>
      <c r="N345" s="236">
        <v>2.5000000000000001E-2</v>
      </c>
      <c r="O345" s="236">
        <f>ROUND(E345*N345,2)</f>
        <v>0.01</v>
      </c>
      <c r="P345" s="236">
        <v>0</v>
      </c>
      <c r="Q345" s="236">
        <f>ROUND(E345*P345,2)</f>
        <v>0</v>
      </c>
      <c r="R345" s="238" t="s">
        <v>779</v>
      </c>
      <c r="S345" s="238" t="s">
        <v>148</v>
      </c>
      <c r="T345" s="239" t="s">
        <v>148</v>
      </c>
      <c r="U345" s="222">
        <v>0</v>
      </c>
      <c r="V345" s="222">
        <f>ROUND(E345*U345,2)</f>
        <v>0</v>
      </c>
      <c r="W345" s="222"/>
      <c r="X345" s="222" t="s">
        <v>780</v>
      </c>
      <c r="Y345" s="222" t="s">
        <v>150</v>
      </c>
      <c r="Z345" s="212"/>
      <c r="AA345" s="212"/>
      <c r="AB345" s="212"/>
      <c r="AC345" s="212"/>
      <c r="AD345" s="212"/>
      <c r="AE345" s="212"/>
      <c r="AF345" s="212"/>
      <c r="AG345" s="212" t="s">
        <v>781</v>
      </c>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outlineLevel="2" x14ac:dyDescent="0.2">
      <c r="A346" s="219"/>
      <c r="B346" s="220"/>
      <c r="C346" s="246" t="s">
        <v>154</v>
      </c>
      <c r="D346" s="223"/>
      <c r="E346" s="224"/>
      <c r="F346" s="222"/>
      <c r="G346" s="222"/>
      <c r="H346" s="222"/>
      <c r="I346" s="222"/>
      <c r="J346" s="222"/>
      <c r="K346" s="222"/>
      <c r="L346" s="222"/>
      <c r="M346" s="222"/>
      <c r="N346" s="221"/>
      <c r="O346" s="221"/>
      <c r="P346" s="221"/>
      <c r="Q346" s="221"/>
      <c r="R346" s="222"/>
      <c r="S346" s="222"/>
      <c r="T346" s="222"/>
      <c r="U346" s="222"/>
      <c r="V346" s="222"/>
      <c r="W346" s="222"/>
      <c r="X346" s="222"/>
      <c r="Y346" s="222"/>
      <c r="Z346" s="212"/>
      <c r="AA346" s="212"/>
      <c r="AB346" s="212"/>
      <c r="AC346" s="212"/>
      <c r="AD346" s="212"/>
      <c r="AE346" s="212"/>
      <c r="AF346" s="212"/>
      <c r="AG346" s="212" t="s">
        <v>155</v>
      </c>
      <c r="AH346" s="212">
        <v>0</v>
      </c>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3" x14ac:dyDescent="0.2">
      <c r="A347" s="219"/>
      <c r="B347" s="220"/>
      <c r="C347" s="246" t="s">
        <v>838</v>
      </c>
      <c r="D347" s="223"/>
      <c r="E347" s="224">
        <v>0.36</v>
      </c>
      <c r="F347" s="222"/>
      <c r="G347" s="22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155</v>
      </c>
      <c r="AH347" s="212">
        <v>0</v>
      </c>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3" x14ac:dyDescent="0.2">
      <c r="A348" s="219"/>
      <c r="B348" s="220"/>
      <c r="C348" s="265" t="s">
        <v>548</v>
      </c>
      <c r="D348" s="251"/>
      <c r="E348" s="252">
        <v>3.5999999999999997E-2</v>
      </c>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155</v>
      </c>
      <c r="AH348" s="212">
        <v>4</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1" x14ac:dyDescent="0.2">
      <c r="A349" s="233">
        <v>42</v>
      </c>
      <c r="B349" s="234" t="s">
        <v>839</v>
      </c>
      <c r="C349" s="244" t="s">
        <v>840</v>
      </c>
      <c r="D349" s="235" t="s">
        <v>452</v>
      </c>
      <c r="E349" s="236">
        <v>0.35528999999999999</v>
      </c>
      <c r="F349" s="237"/>
      <c r="G349" s="238">
        <f>ROUND(E349*F349,2)</f>
        <v>0</v>
      </c>
      <c r="H349" s="237"/>
      <c r="I349" s="238">
        <f>ROUND(E349*H349,2)</f>
        <v>0</v>
      </c>
      <c r="J349" s="237"/>
      <c r="K349" s="238">
        <f>ROUND(E349*J349,2)</f>
        <v>0</v>
      </c>
      <c r="L349" s="238">
        <v>21</v>
      </c>
      <c r="M349" s="238">
        <f>G349*(1+L349/100)</f>
        <v>0</v>
      </c>
      <c r="N349" s="236">
        <v>0</v>
      </c>
      <c r="O349" s="236">
        <f>ROUND(E349*N349,2)</f>
        <v>0</v>
      </c>
      <c r="P349" s="236">
        <v>0</v>
      </c>
      <c r="Q349" s="236">
        <f>ROUND(E349*P349,2)</f>
        <v>0</v>
      </c>
      <c r="R349" s="238" t="s">
        <v>794</v>
      </c>
      <c r="S349" s="238" t="s">
        <v>148</v>
      </c>
      <c r="T349" s="239" t="s">
        <v>148</v>
      </c>
      <c r="U349" s="222">
        <v>1.831</v>
      </c>
      <c r="V349" s="222">
        <f>ROUND(E349*U349,2)</f>
        <v>0.65</v>
      </c>
      <c r="W349" s="222"/>
      <c r="X349" s="222" t="s">
        <v>772</v>
      </c>
      <c r="Y349" s="222" t="s">
        <v>150</v>
      </c>
      <c r="Z349" s="212"/>
      <c r="AA349" s="212"/>
      <c r="AB349" s="212"/>
      <c r="AC349" s="212"/>
      <c r="AD349" s="212"/>
      <c r="AE349" s="212"/>
      <c r="AF349" s="212"/>
      <c r="AG349" s="212" t="s">
        <v>773</v>
      </c>
      <c r="AH349" s="212"/>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outlineLevel="2" x14ac:dyDescent="0.2">
      <c r="A350" s="219"/>
      <c r="B350" s="220"/>
      <c r="C350" s="245" t="s">
        <v>791</v>
      </c>
      <c r="D350" s="241"/>
      <c r="E350" s="241"/>
      <c r="F350" s="241"/>
      <c r="G350" s="241"/>
      <c r="H350" s="222"/>
      <c r="I350" s="222"/>
      <c r="J350" s="222"/>
      <c r="K350" s="222"/>
      <c r="L350" s="222"/>
      <c r="M350" s="222"/>
      <c r="N350" s="221"/>
      <c r="O350" s="221"/>
      <c r="P350" s="221"/>
      <c r="Q350" s="221"/>
      <c r="R350" s="222"/>
      <c r="S350" s="222"/>
      <c r="T350" s="222"/>
      <c r="U350" s="222"/>
      <c r="V350" s="222"/>
      <c r="W350" s="222"/>
      <c r="X350" s="222"/>
      <c r="Y350" s="222"/>
      <c r="Z350" s="212"/>
      <c r="AA350" s="212"/>
      <c r="AB350" s="212"/>
      <c r="AC350" s="212"/>
      <c r="AD350" s="212"/>
      <c r="AE350" s="212"/>
      <c r="AF350" s="212"/>
      <c r="AG350" s="212" t="s">
        <v>153</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x14ac:dyDescent="0.2">
      <c r="A351" s="226" t="s">
        <v>142</v>
      </c>
      <c r="B351" s="227" t="s">
        <v>96</v>
      </c>
      <c r="C351" s="243" t="s">
        <v>97</v>
      </c>
      <c r="D351" s="228"/>
      <c r="E351" s="229"/>
      <c r="F351" s="230"/>
      <c r="G351" s="230">
        <f>SUMIF(AG352:AG354,"&lt;&gt;NOR",G352:G354)</f>
        <v>0</v>
      </c>
      <c r="H351" s="230"/>
      <c r="I351" s="230">
        <f>SUM(I352:I354)</f>
        <v>0</v>
      </c>
      <c r="J351" s="230"/>
      <c r="K351" s="230">
        <f>SUM(K352:K354)</f>
        <v>0</v>
      </c>
      <c r="L351" s="230"/>
      <c r="M351" s="230">
        <f>SUM(M352:M354)</f>
        <v>0</v>
      </c>
      <c r="N351" s="229"/>
      <c r="O351" s="229">
        <f>SUM(O352:O354)</f>
        <v>0</v>
      </c>
      <c r="P351" s="229"/>
      <c r="Q351" s="229">
        <f>SUM(Q352:Q354)</f>
        <v>0</v>
      </c>
      <c r="R351" s="230"/>
      <c r="S351" s="230"/>
      <c r="T351" s="231"/>
      <c r="U351" s="225"/>
      <c r="V351" s="225">
        <f>SUM(V352:V354)</f>
        <v>0</v>
      </c>
      <c r="W351" s="225"/>
      <c r="X351" s="225"/>
      <c r="Y351" s="225"/>
      <c r="AG351" t="s">
        <v>143</v>
      </c>
    </row>
    <row r="352" spans="1:60" ht="22.5" outlineLevel="1" x14ac:dyDescent="0.2">
      <c r="A352" s="233">
        <v>43</v>
      </c>
      <c r="B352" s="234" t="s">
        <v>841</v>
      </c>
      <c r="C352" s="244" t="s">
        <v>842</v>
      </c>
      <c r="D352" s="235" t="s">
        <v>285</v>
      </c>
      <c r="E352" s="236">
        <v>10</v>
      </c>
      <c r="F352" s="237"/>
      <c r="G352" s="238">
        <f>ROUND(E352*F352,2)</f>
        <v>0</v>
      </c>
      <c r="H352" s="237"/>
      <c r="I352" s="238">
        <f>ROUND(E352*H352,2)</f>
        <v>0</v>
      </c>
      <c r="J352" s="237"/>
      <c r="K352" s="238">
        <f>ROUND(E352*J352,2)</f>
        <v>0</v>
      </c>
      <c r="L352" s="238">
        <v>21</v>
      </c>
      <c r="M352" s="238">
        <f>G352*(1+L352/100)</f>
        <v>0</v>
      </c>
      <c r="N352" s="236">
        <v>0</v>
      </c>
      <c r="O352" s="236">
        <f>ROUND(E352*N352,2)</f>
        <v>0</v>
      </c>
      <c r="P352" s="236">
        <v>0</v>
      </c>
      <c r="Q352" s="236">
        <f>ROUND(E352*P352,2)</f>
        <v>0</v>
      </c>
      <c r="R352" s="238"/>
      <c r="S352" s="238" t="s">
        <v>197</v>
      </c>
      <c r="T352" s="239" t="s">
        <v>198</v>
      </c>
      <c r="U352" s="222">
        <v>0</v>
      </c>
      <c r="V352" s="222">
        <f>ROUND(E352*U352,2)</f>
        <v>0</v>
      </c>
      <c r="W352" s="222"/>
      <c r="X352" s="222" t="s">
        <v>149</v>
      </c>
      <c r="Y352" s="222" t="s">
        <v>150</v>
      </c>
      <c r="Z352" s="212"/>
      <c r="AA352" s="212"/>
      <c r="AB352" s="212"/>
      <c r="AC352" s="212"/>
      <c r="AD352" s="212"/>
      <c r="AE352" s="212"/>
      <c r="AF352" s="212"/>
      <c r="AG352" s="212" t="s">
        <v>151</v>
      </c>
      <c r="AH352" s="212"/>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2" x14ac:dyDescent="0.2">
      <c r="A353" s="219"/>
      <c r="B353" s="220"/>
      <c r="C353" s="246" t="s">
        <v>154</v>
      </c>
      <c r="D353" s="223"/>
      <c r="E353" s="224"/>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155</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outlineLevel="3" x14ac:dyDescent="0.2">
      <c r="A354" s="219"/>
      <c r="B354" s="220"/>
      <c r="C354" s="246" t="s">
        <v>843</v>
      </c>
      <c r="D354" s="223"/>
      <c r="E354" s="224">
        <v>10</v>
      </c>
      <c r="F354" s="222"/>
      <c r="G354" s="222"/>
      <c r="H354" s="222"/>
      <c r="I354" s="222"/>
      <c r="J354" s="222"/>
      <c r="K354" s="222"/>
      <c r="L354" s="222"/>
      <c r="M354" s="222"/>
      <c r="N354" s="221"/>
      <c r="O354" s="221"/>
      <c r="P354" s="221"/>
      <c r="Q354" s="221"/>
      <c r="R354" s="222"/>
      <c r="S354" s="222"/>
      <c r="T354" s="222"/>
      <c r="U354" s="222"/>
      <c r="V354" s="222"/>
      <c r="W354" s="222"/>
      <c r="X354" s="222"/>
      <c r="Y354" s="222"/>
      <c r="Z354" s="212"/>
      <c r="AA354" s="212"/>
      <c r="AB354" s="212"/>
      <c r="AC354" s="212"/>
      <c r="AD354" s="212"/>
      <c r="AE354" s="212"/>
      <c r="AF354" s="212"/>
      <c r="AG354" s="212" t="s">
        <v>155</v>
      </c>
      <c r="AH354" s="212">
        <v>0</v>
      </c>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x14ac:dyDescent="0.2">
      <c r="A355" s="226" t="s">
        <v>142</v>
      </c>
      <c r="B355" s="227" t="s">
        <v>100</v>
      </c>
      <c r="C355" s="243" t="s">
        <v>101</v>
      </c>
      <c r="D355" s="228"/>
      <c r="E355" s="229"/>
      <c r="F355" s="230"/>
      <c r="G355" s="230">
        <f>SUMIF(AG356:AG369,"&lt;&gt;NOR",G356:G369)</f>
        <v>0</v>
      </c>
      <c r="H355" s="230"/>
      <c r="I355" s="230">
        <f>SUM(I356:I369)</f>
        <v>0</v>
      </c>
      <c r="J355" s="230"/>
      <c r="K355" s="230">
        <f>SUM(K356:K369)</f>
        <v>0</v>
      </c>
      <c r="L355" s="230"/>
      <c r="M355" s="230">
        <f>SUM(M356:M369)</f>
        <v>0</v>
      </c>
      <c r="N355" s="229"/>
      <c r="O355" s="229">
        <f>SUM(O356:O369)</f>
        <v>0</v>
      </c>
      <c r="P355" s="229"/>
      <c r="Q355" s="229">
        <f>SUM(Q356:Q369)</f>
        <v>0</v>
      </c>
      <c r="R355" s="230"/>
      <c r="S355" s="230"/>
      <c r="T355" s="231"/>
      <c r="U355" s="225"/>
      <c r="V355" s="225">
        <f>SUM(V356:V369)</f>
        <v>4.8699999999999992</v>
      </c>
      <c r="W355" s="225"/>
      <c r="X355" s="225"/>
      <c r="Y355" s="225"/>
      <c r="AG355" t="s">
        <v>143</v>
      </c>
    </row>
    <row r="356" spans="1:60" ht="33.75" outlineLevel="1" x14ac:dyDescent="0.2">
      <c r="A356" s="233">
        <v>44</v>
      </c>
      <c r="B356" s="234" t="s">
        <v>844</v>
      </c>
      <c r="C356" s="244" t="s">
        <v>845</v>
      </c>
      <c r="D356" s="235" t="s">
        <v>146</v>
      </c>
      <c r="E356" s="236">
        <v>2.13</v>
      </c>
      <c r="F356" s="237"/>
      <c r="G356" s="238">
        <f>ROUND(E356*F356,2)</f>
        <v>0</v>
      </c>
      <c r="H356" s="237"/>
      <c r="I356" s="238">
        <f>ROUND(E356*H356,2)</f>
        <v>0</v>
      </c>
      <c r="J356" s="237"/>
      <c r="K356" s="238">
        <f>ROUND(E356*J356,2)</f>
        <v>0</v>
      </c>
      <c r="L356" s="238">
        <v>21</v>
      </c>
      <c r="M356" s="238">
        <f>G356*(1+L356/100)</f>
        <v>0</v>
      </c>
      <c r="N356" s="236">
        <v>0</v>
      </c>
      <c r="O356" s="236">
        <f>ROUND(E356*N356,2)</f>
        <v>0</v>
      </c>
      <c r="P356" s="236">
        <v>0</v>
      </c>
      <c r="Q356" s="236">
        <f>ROUND(E356*P356,2)</f>
        <v>0</v>
      </c>
      <c r="R356" s="238"/>
      <c r="S356" s="238" t="s">
        <v>197</v>
      </c>
      <c r="T356" s="239" t="s">
        <v>198</v>
      </c>
      <c r="U356" s="222">
        <v>0.98</v>
      </c>
      <c r="V356" s="222">
        <f>ROUND(E356*U356,2)</f>
        <v>2.09</v>
      </c>
      <c r="W356" s="222"/>
      <c r="X356" s="222" t="s">
        <v>149</v>
      </c>
      <c r="Y356" s="222" t="s">
        <v>150</v>
      </c>
      <c r="Z356" s="212"/>
      <c r="AA356" s="212"/>
      <c r="AB356" s="212"/>
      <c r="AC356" s="212"/>
      <c r="AD356" s="212"/>
      <c r="AE356" s="212"/>
      <c r="AF356" s="212"/>
      <c r="AG356" s="212" t="s">
        <v>151</v>
      </c>
      <c r="AH356" s="212"/>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2" x14ac:dyDescent="0.2">
      <c r="A357" s="219"/>
      <c r="B357" s="220"/>
      <c r="C357" s="246" t="s">
        <v>154</v>
      </c>
      <c r="D357" s="223"/>
      <c r="E357" s="224"/>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155</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ht="22.5" outlineLevel="3" x14ac:dyDescent="0.2">
      <c r="A358" s="219"/>
      <c r="B358" s="220"/>
      <c r="C358" s="246" t="s">
        <v>354</v>
      </c>
      <c r="D358" s="223"/>
      <c r="E358" s="224"/>
      <c r="F358" s="222"/>
      <c r="G358" s="222"/>
      <c r="H358" s="222"/>
      <c r="I358" s="222"/>
      <c r="J358" s="222"/>
      <c r="K358" s="222"/>
      <c r="L358" s="222"/>
      <c r="M358" s="222"/>
      <c r="N358" s="221"/>
      <c r="O358" s="221"/>
      <c r="P358" s="221"/>
      <c r="Q358" s="221"/>
      <c r="R358" s="222"/>
      <c r="S358" s="222"/>
      <c r="T358" s="222"/>
      <c r="U358" s="222"/>
      <c r="V358" s="222"/>
      <c r="W358" s="222"/>
      <c r="X358" s="222"/>
      <c r="Y358" s="222"/>
      <c r="Z358" s="212"/>
      <c r="AA358" s="212"/>
      <c r="AB358" s="212"/>
      <c r="AC358" s="212"/>
      <c r="AD358" s="212"/>
      <c r="AE358" s="212"/>
      <c r="AF358" s="212"/>
      <c r="AG358" s="212" t="s">
        <v>155</v>
      </c>
      <c r="AH358" s="212">
        <v>0</v>
      </c>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3" x14ac:dyDescent="0.2">
      <c r="A359" s="219"/>
      <c r="B359" s="220"/>
      <c r="C359" s="246" t="s">
        <v>409</v>
      </c>
      <c r="D359" s="223"/>
      <c r="E359" s="224">
        <v>0.39</v>
      </c>
      <c r="F359" s="222"/>
      <c r="G359" s="22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155</v>
      </c>
      <c r="AH359" s="212">
        <v>0</v>
      </c>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3" x14ac:dyDescent="0.2">
      <c r="A360" s="219"/>
      <c r="B360" s="220"/>
      <c r="C360" s="246" t="s">
        <v>410</v>
      </c>
      <c r="D360" s="223"/>
      <c r="E360" s="224">
        <v>0.28499999999999998</v>
      </c>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155</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46" t="s">
        <v>411</v>
      </c>
      <c r="D361" s="223"/>
      <c r="E361" s="224">
        <v>0.94499999999999995</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155</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outlineLevel="3" x14ac:dyDescent="0.2">
      <c r="A362" s="219"/>
      <c r="B362" s="220"/>
      <c r="C362" s="246" t="s">
        <v>412</v>
      </c>
      <c r="D362" s="223"/>
      <c r="E362" s="224">
        <v>0.51</v>
      </c>
      <c r="F362" s="222"/>
      <c r="G362" s="222"/>
      <c r="H362" s="222"/>
      <c r="I362" s="222"/>
      <c r="J362" s="222"/>
      <c r="K362" s="222"/>
      <c r="L362" s="222"/>
      <c r="M362" s="222"/>
      <c r="N362" s="221"/>
      <c r="O362" s="221"/>
      <c r="P362" s="221"/>
      <c r="Q362" s="221"/>
      <c r="R362" s="222"/>
      <c r="S362" s="222"/>
      <c r="T362" s="222"/>
      <c r="U362" s="222"/>
      <c r="V362" s="222"/>
      <c r="W362" s="222"/>
      <c r="X362" s="222"/>
      <c r="Y362" s="222"/>
      <c r="Z362" s="212"/>
      <c r="AA362" s="212"/>
      <c r="AB362" s="212"/>
      <c r="AC362" s="212"/>
      <c r="AD362" s="212"/>
      <c r="AE362" s="212"/>
      <c r="AF362" s="212"/>
      <c r="AG362" s="212" t="s">
        <v>155</v>
      </c>
      <c r="AH362" s="212">
        <v>0</v>
      </c>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ht="33.75" outlineLevel="1" x14ac:dyDescent="0.2">
      <c r="A363" s="233">
        <v>45</v>
      </c>
      <c r="B363" s="234" t="s">
        <v>846</v>
      </c>
      <c r="C363" s="244" t="s">
        <v>847</v>
      </c>
      <c r="D363" s="235" t="s">
        <v>146</v>
      </c>
      <c r="E363" s="236">
        <v>2.84</v>
      </c>
      <c r="F363" s="237"/>
      <c r="G363" s="238">
        <f>ROUND(E363*F363,2)</f>
        <v>0</v>
      </c>
      <c r="H363" s="237"/>
      <c r="I363" s="238">
        <f>ROUND(E363*H363,2)</f>
        <v>0</v>
      </c>
      <c r="J363" s="237"/>
      <c r="K363" s="238">
        <f>ROUND(E363*J363,2)</f>
        <v>0</v>
      </c>
      <c r="L363" s="238">
        <v>21</v>
      </c>
      <c r="M363" s="238">
        <f>G363*(1+L363/100)</f>
        <v>0</v>
      </c>
      <c r="N363" s="236">
        <v>0</v>
      </c>
      <c r="O363" s="236">
        <f>ROUND(E363*N363,2)</f>
        <v>0</v>
      </c>
      <c r="P363" s="236">
        <v>0</v>
      </c>
      <c r="Q363" s="236">
        <f>ROUND(E363*P363,2)</f>
        <v>0</v>
      </c>
      <c r="R363" s="238"/>
      <c r="S363" s="238" t="s">
        <v>197</v>
      </c>
      <c r="T363" s="239" t="s">
        <v>198</v>
      </c>
      <c r="U363" s="222">
        <v>0.98</v>
      </c>
      <c r="V363" s="222">
        <f>ROUND(E363*U363,2)</f>
        <v>2.78</v>
      </c>
      <c r="W363" s="222"/>
      <c r="X363" s="222" t="s">
        <v>149</v>
      </c>
      <c r="Y363" s="222" t="s">
        <v>150</v>
      </c>
      <c r="Z363" s="212"/>
      <c r="AA363" s="212"/>
      <c r="AB363" s="212"/>
      <c r="AC363" s="212"/>
      <c r="AD363" s="212"/>
      <c r="AE363" s="212"/>
      <c r="AF363" s="212"/>
      <c r="AG363" s="212" t="s">
        <v>151</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46" t="s">
        <v>154</v>
      </c>
      <c r="D364" s="223"/>
      <c r="E364" s="224"/>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155</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ht="22.5" outlineLevel="3" x14ac:dyDescent="0.2">
      <c r="A365" s="219"/>
      <c r="B365" s="220"/>
      <c r="C365" s="246" t="s">
        <v>354</v>
      </c>
      <c r="D365" s="223"/>
      <c r="E365" s="224"/>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155</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outlineLevel="3" x14ac:dyDescent="0.2">
      <c r="A366" s="219"/>
      <c r="B366" s="220"/>
      <c r="C366" s="246" t="s">
        <v>848</v>
      </c>
      <c r="D366" s="223"/>
      <c r="E366" s="224">
        <v>0.52</v>
      </c>
      <c r="F366" s="222"/>
      <c r="G366" s="222"/>
      <c r="H366" s="222"/>
      <c r="I366" s="222"/>
      <c r="J366" s="222"/>
      <c r="K366" s="222"/>
      <c r="L366" s="222"/>
      <c r="M366" s="222"/>
      <c r="N366" s="221"/>
      <c r="O366" s="221"/>
      <c r="P366" s="221"/>
      <c r="Q366" s="221"/>
      <c r="R366" s="222"/>
      <c r="S366" s="222"/>
      <c r="T366" s="222"/>
      <c r="U366" s="222"/>
      <c r="V366" s="222"/>
      <c r="W366" s="222"/>
      <c r="X366" s="222"/>
      <c r="Y366" s="222"/>
      <c r="Z366" s="212"/>
      <c r="AA366" s="212"/>
      <c r="AB366" s="212"/>
      <c r="AC366" s="212"/>
      <c r="AD366" s="212"/>
      <c r="AE366" s="212"/>
      <c r="AF366" s="212"/>
      <c r="AG366" s="212" t="s">
        <v>155</v>
      </c>
      <c r="AH366" s="212">
        <v>0</v>
      </c>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3" x14ac:dyDescent="0.2">
      <c r="A367" s="219"/>
      <c r="B367" s="220"/>
      <c r="C367" s="246" t="s">
        <v>849</v>
      </c>
      <c r="D367" s="223"/>
      <c r="E367" s="224">
        <v>0.38</v>
      </c>
      <c r="F367" s="222"/>
      <c r="G367" s="22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155</v>
      </c>
      <c r="AH367" s="212">
        <v>0</v>
      </c>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3" x14ac:dyDescent="0.2">
      <c r="A368" s="219"/>
      <c r="B368" s="220"/>
      <c r="C368" s="246" t="s">
        <v>850</v>
      </c>
      <c r="D368" s="223"/>
      <c r="E368" s="224">
        <v>1.26</v>
      </c>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155</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46" t="s">
        <v>851</v>
      </c>
      <c r="D369" s="223"/>
      <c r="E369" s="224">
        <v>0.68</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155</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x14ac:dyDescent="0.2">
      <c r="A370" s="226" t="s">
        <v>142</v>
      </c>
      <c r="B370" s="227" t="s">
        <v>102</v>
      </c>
      <c r="C370" s="243" t="s">
        <v>103</v>
      </c>
      <c r="D370" s="228"/>
      <c r="E370" s="229"/>
      <c r="F370" s="230"/>
      <c r="G370" s="230">
        <f>SUMIF(AG371:AG377,"&lt;&gt;NOR",G371:G377)</f>
        <v>0</v>
      </c>
      <c r="H370" s="230"/>
      <c r="I370" s="230">
        <f>SUM(I371:I377)</f>
        <v>0</v>
      </c>
      <c r="J370" s="230"/>
      <c r="K370" s="230">
        <f>SUM(K371:K377)</f>
        <v>0</v>
      </c>
      <c r="L370" s="230"/>
      <c r="M370" s="230">
        <f>SUM(M371:M377)</f>
        <v>0</v>
      </c>
      <c r="N370" s="229"/>
      <c r="O370" s="229">
        <f>SUM(O371:O377)</f>
        <v>0</v>
      </c>
      <c r="P370" s="229"/>
      <c r="Q370" s="229">
        <f>SUM(Q371:Q377)</f>
        <v>0</v>
      </c>
      <c r="R370" s="230"/>
      <c r="S370" s="230"/>
      <c r="T370" s="231"/>
      <c r="U370" s="225"/>
      <c r="V370" s="225">
        <f>SUM(V371:V377)</f>
        <v>0.17</v>
      </c>
      <c r="W370" s="225"/>
      <c r="X370" s="225"/>
      <c r="Y370" s="225"/>
      <c r="AG370" t="s">
        <v>143</v>
      </c>
    </row>
    <row r="371" spans="1:60" ht="22.5" outlineLevel="1" x14ac:dyDescent="0.2">
      <c r="A371" s="233">
        <v>46</v>
      </c>
      <c r="B371" s="234" t="s">
        <v>852</v>
      </c>
      <c r="C371" s="244" t="s">
        <v>853</v>
      </c>
      <c r="D371" s="235" t="s">
        <v>146</v>
      </c>
      <c r="E371" s="236">
        <v>2.13</v>
      </c>
      <c r="F371" s="237"/>
      <c r="G371" s="238">
        <f>ROUND(E371*F371,2)</f>
        <v>0</v>
      </c>
      <c r="H371" s="237"/>
      <c r="I371" s="238">
        <f>ROUND(E371*H371,2)</f>
        <v>0</v>
      </c>
      <c r="J371" s="237"/>
      <c r="K371" s="238">
        <f>ROUND(E371*J371,2)</f>
        <v>0</v>
      </c>
      <c r="L371" s="238">
        <v>21</v>
      </c>
      <c r="M371" s="238">
        <f>G371*(1+L371/100)</f>
        <v>0</v>
      </c>
      <c r="N371" s="236">
        <v>0</v>
      </c>
      <c r="O371" s="236">
        <f>ROUND(E371*N371,2)</f>
        <v>0</v>
      </c>
      <c r="P371" s="236">
        <v>0</v>
      </c>
      <c r="Q371" s="236">
        <f>ROUND(E371*P371,2)</f>
        <v>0</v>
      </c>
      <c r="R371" s="238"/>
      <c r="S371" s="238" t="s">
        <v>197</v>
      </c>
      <c r="T371" s="239" t="s">
        <v>198</v>
      </c>
      <c r="U371" s="222">
        <v>0.08</v>
      </c>
      <c r="V371" s="222">
        <f>ROUND(E371*U371,2)</f>
        <v>0.17</v>
      </c>
      <c r="W371" s="222"/>
      <c r="X371" s="222" t="s">
        <v>149</v>
      </c>
      <c r="Y371" s="222" t="s">
        <v>150</v>
      </c>
      <c r="Z371" s="212"/>
      <c r="AA371" s="212"/>
      <c r="AB371" s="212"/>
      <c r="AC371" s="212"/>
      <c r="AD371" s="212"/>
      <c r="AE371" s="212"/>
      <c r="AF371" s="212"/>
      <c r="AG371" s="212" t="s">
        <v>151</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2" x14ac:dyDescent="0.2">
      <c r="A372" s="219"/>
      <c r="B372" s="220"/>
      <c r="C372" s="246" t="s">
        <v>154</v>
      </c>
      <c r="D372" s="223"/>
      <c r="E372" s="224"/>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155</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ht="22.5" outlineLevel="3" x14ac:dyDescent="0.2">
      <c r="A373" s="219"/>
      <c r="B373" s="220"/>
      <c r="C373" s="246" t="s">
        <v>354</v>
      </c>
      <c r="D373" s="223"/>
      <c r="E373" s="224"/>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155</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outlineLevel="3" x14ac:dyDescent="0.2">
      <c r="A374" s="219"/>
      <c r="B374" s="220"/>
      <c r="C374" s="246" t="s">
        <v>409</v>
      </c>
      <c r="D374" s="223"/>
      <c r="E374" s="224">
        <v>0.39</v>
      </c>
      <c r="F374" s="222"/>
      <c r="G374" s="222"/>
      <c r="H374" s="222"/>
      <c r="I374" s="222"/>
      <c r="J374" s="222"/>
      <c r="K374" s="222"/>
      <c r="L374" s="222"/>
      <c r="M374" s="222"/>
      <c r="N374" s="221"/>
      <c r="O374" s="221"/>
      <c r="P374" s="221"/>
      <c r="Q374" s="221"/>
      <c r="R374" s="222"/>
      <c r="S374" s="222"/>
      <c r="T374" s="222"/>
      <c r="U374" s="222"/>
      <c r="V374" s="222"/>
      <c r="W374" s="222"/>
      <c r="X374" s="222"/>
      <c r="Y374" s="222"/>
      <c r="Z374" s="212"/>
      <c r="AA374" s="212"/>
      <c r="AB374" s="212"/>
      <c r="AC374" s="212"/>
      <c r="AD374" s="212"/>
      <c r="AE374" s="212"/>
      <c r="AF374" s="212"/>
      <c r="AG374" s="212" t="s">
        <v>155</v>
      </c>
      <c r="AH374" s="212">
        <v>0</v>
      </c>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3" x14ac:dyDescent="0.2">
      <c r="A375" s="219"/>
      <c r="B375" s="220"/>
      <c r="C375" s="246" t="s">
        <v>410</v>
      </c>
      <c r="D375" s="223"/>
      <c r="E375" s="224">
        <v>0.28499999999999998</v>
      </c>
      <c r="F375" s="222"/>
      <c r="G375" s="22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155</v>
      </c>
      <c r="AH375" s="212">
        <v>0</v>
      </c>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3" x14ac:dyDescent="0.2">
      <c r="A376" s="219"/>
      <c r="B376" s="220"/>
      <c r="C376" s="246" t="s">
        <v>411</v>
      </c>
      <c r="D376" s="223"/>
      <c r="E376" s="224">
        <v>0.94499999999999995</v>
      </c>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155</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46" t="s">
        <v>412</v>
      </c>
      <c r="D377" s="223"/>
      <c r="E377" s="224">
        <v>0.51</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155</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x14ac:dyDescent="0.2">
      <c r="A378" s="226" t="s">
        <v>142</v>
      </c>
      <c r="B378" s="227" t="s">
        <v>104</v>
      </c>
      <c r="C378" s="243" t="s">
        <v>105</v>
      </c>
      <c r="D378" s="228"/>
      <c r="E378" s="229"/>
      <c r="F378" s="230"/>
      <c r="G378" s="230">
        <f>SUMIF(AG379:AG422,"&lt;&gt;NOR",G379:G422)</f>
        <v>0</v>
      </c>
      <c r="H378" s="230"/>
      <c r="I378" s="230">
        <f>SUM(I379:I422)</f>
        <v>0</v>
      </c>
      <c r="J378" s="230"/>
      <c r="K378" s="230">
        <f>SUM(K379:K422)</f>
        <v>0</v>
      </c>
      <c r="L378" s="230"/>
      <c r="M378" s="230">
        <f>SUM(M379:M422)</f>
        <v>0</v>
      </c>
      <c r="N378" s="229"/>
      <c r="O378" s="229">
        <f>SUM(O379:O422)</f>
        <v>1.76</v>
      </c>
      <c r="P378" s="229"/>
      <c r="Q378" s="229">
        <f>SUM(Q379:Q422)</f>
        <v>0</v>
      </c>
      <c r="R378" s="230"/>
      <c r="S378" s="230"/>
      <c r="T378" s="231"/>
      <c r="U378" s="225"/>
      <c r="V378" s="225">
        <f>SUM(V379:V422)</f>
        <v>1012.25</v>
      </c>
      <c r="W378" s="225"/>
      <c r="X378" s="225"/>
      <c r="Y378" s="225"/>
      <c r="AG378" t="s">
        <v>143</v>
      </c>
    </row>
    <row r="379" spans="1:60" outlineLevel="1" x14ac:dyDescent="0.2">
      <c r="A379" s="233">
        <v>47</v>
      </c>
      <c r="B379" s="234" t="s">
        <v>854</v>
      </c>
      <c r="C379" s="244" t="s">
        <v>855</v>
      </c>
      <c r="D379" s="235" t="s">
        <v>146</v>
      </c>
      <c r="E379" s="236">
        <v>363.93092999999999</v>
      </c>
      <c r="F379" s="237"/>
      <c r="G379" s="238">
        <f>ROUND(E379*F379,2)</f>
        <v>0</v>
      </c>
      <c r="H379" s="237"/>
      <c r="I379" s="238">
        <f>ROUND(E379*H379,2)</f>
        <v>0</v>
      </c>
      <c r="J379" s="237"/>
      <c r="K379" s="238">
        <f>ROUND(E379*J379,2)</f>
        <v>0</v>
      </c>
      <c r="L379" s="238">
        <v>21</v>
      </c>
      <c r="M379" s="238">
        <f>G379*(1+L379/100)</f>
        <v>0</v>
      </c>
      <c r="N379" s="236">
        <v>1.6000000000000001E-4</v>
      </c>
      <c r="O379" s="236">
        <f>ROUND(E379*N379,2)</f>
        <v>0.06</v>
      </c>
      <c r="P379" s="236">
        <v>0</v>
      </c>
      <c r="Q379" s="236">
        <f>ROUND(E379*P379,2)</f>
        <v>0</v>
      </c>
      <c r="R379" s="238" t="s">
        <v>856</v>
      </c>
      <c r="S379" s="238" t="s">
        <v>148</v>
      </c>
      <c r="T379" s="239" t="s">
        <v>148</v>
      </c>
      <c r="U379" s="222">
        <v>0.05</v>
      </c>
      <c r="V379" s="222">
        <f>ROUND(E379*U379,2)</f>
        <v>18.2</v>
      </c>
      <c r="W379" s="222"/>
      <c r="X379" s="222" t="s">
        <v>149</v>
      </c>
      <c r="Y379" s="222" t="s">
        <v>150</v>
      </c>
      <c r="Z379" s="212"/>
      <c r="AA379" s="212"/>
      <c r="AB379" s="212"/>
      <c r="AC379" s="212"/>
      <c r="AD379" s="212"/>
      <c r="AE379" s="212"/>
      <c r="AF379" s="212"/>
      <c r="AG379" s="212" t="s">
        <v>151</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2" x14ac:dyDescent="0.2">
      <c r="A380" s="219"/>
      <c r="B380" s="220"/>
      <c r="C380" s="247" t="s">
        <v>857</v>
      </c>
      <c r="D380" s="242"/>
      <c r="E380" s="242"/>
      <c r="F380" s="242"/>
      <c r="G380" s="24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481</v>
      </c>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2" x14ac:dyDescent="0.2">
      <c r="A381" s="219"/>
      <c r="B381" s="220"/>
      <c r="C381" s="246" t="s">
        <v>858</v>
      </c>
      <c r="D381" s="223"/>
      <c r="E381" s="224">
        <v>363.93092999999999</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155</v>
      </c>
      <c r="AH381" s="212">
        <v>5</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outlineLevel="1" x14ac:dyDescent="0.2">
      <c r="A382" s="233">
        <v>48</v>
      </c>
      <c r="B382" s="234" t="s">
        <v>859</v>
      </c>
      <c r="C382" s="244" t="s">
        <v>860</v>
      </c>
      <c r="D382" s="235" t="s">
        <v>146</v>
      </c>
      <c r="E382" s="236">
        <v>363.93092999999999</v>
      </c>
      <c r="F382" s="237"/>
      <c r="G382" s="238">
        <f>ROUND(E382*F382,2)</f>
        <v>0</v>
      </c>
      <c r="H382" s="237"/>
      <c r="I382" s="238">
        <f>ROUND(E382*H382,2)</f>
        <v>0</v>
      </c>
      <c r="J382" s="237"/>
      <c r="K382" s="238">
        <f>ROUND(E382*J382,2)</f>
        <v>0</v>
      </c>
      <c r="L382" s="238">
        <v>21</v>
      </c>
      <c r="M382" s="238">
        <f>G382*(1+L382/100)</f>
        <v>0</v>
      </c>
      <c r="N382" s="236">
        <v>0</v>
      </c>
      <c r="O382" s="236">
        <f>ROUND(E382*N382,2)</f>
        <v>0</v>
      </c>
      <c r="P382" s="236">
        <v>0</v>
      </c>
      <c r="Q382" s="236">
        <f>ROUND(E382*P382,2)</f>
        <v>0</v>
      </c>
      <c r="R382" s="238"/>
      <c r="S382" s="238" t="s">
        <v>197</v>
      </c>
      <c r="T382" s="239" t="s">
        <v>198</v>
      </c>
      <c r="U382" s="222">
        <v>1.86</v>
      </c>
      <c r="V382" s="222">
        <f>ROUND(E382*U382,2)</f>
        <v>676.91</v>
      </c>
      <c r="W382" s="222"/>
      <c r="X382" s="222" t="s">
        <v>149</v>
      </c>
      <c r="Y382" s="222" t="s">
        <v>150</v>
      </c>
      <c r="Z382" s="212"/>
      <c r="AA382" s="212"/>
      <c r="AB382" s="212"/>
      <c r="AC382" s="212"/>
      <c r="AD382" s="212"/>
      <c r="AE382" s="212"/>
      <c r="AF382" s="212"/>
      <c r="AG382" s="212" t="s">
        <v>151</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2" x14ac:dyDescent="0.2">
      <c r="A383" s="219"/>
      <c r="B383" s="220"/>
      <c r="C383" s="246" t="s">
        <v>154</v>
      </c>
      <c r="D383" s="223"/>
      <c r="E383" s="224"/>
      <c r="F383" s="222"/>
      <c r="G383" s="22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155</v>
      </c>
      <c r="AH383" s="212">
        <v>0</v>
      </c>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3" x14ac:dyDescent="0.2">
      <c r="A384" s="219"/>
      <c r="B384" s="220"/>
      <c r="C384" s="246" t="s">
        <v>609</v>
      </c>
      <c r="D384" s="223"/>
      <c r="E384" s="224"/>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155</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46" t="s">
        <v>861</v>
      </c>
      <c r="D385" s="223"/>
      <c r="E385" s="224">
        <v>363.93092999999999</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155</v>
      </c>
      <c r="AH385" s="212">
        <v>5</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outlineLevel="1" x14ac:dyDescent="0.2">
      <c r="A386" s="233">
        <v>49</v>
      </c>
      <c r="B386" s="234" t="s">
        <v>862</v>
      </c>
      <c r="C386" s="244" t="s">
        <v>863</v>
      </c>
      <c r="D386" s="235" t="s">
        <v>285</v>
      </c>
      <c r="E386" s="236">
        <v>980</v>
      </c>
      <c r="F386" s="237"/>
      <c r="G386" s="238">
        <f>ROUND(E386*F386,2)</f>
        <v>0</v>
      </c>
      <c r="H386" s="237"/>
      <c r="I386" s="238">
        <f>ROUND(E386*H386,2)</f>
        <v>0</v>
      </c>
      <c r="J386" s="237"/>
      <c r="K386" s="238">
        <f>ROUND(E386*J386,2)</f>
        <v>0</v>
      </c>
      <c r="L386" s="238">
        <v>21</v>
      </c>
      <c r="M386" s="238">
        <f>G386*(1+L386/100)</f>
        <v>0</v>
      </c>
      <c r="N386" s="236">
        <v>0</v>
      </c>
      <c r="O386" s="236">
        <f>ROUND(E386*N386,2)</f>
        <v>0</v>
      </c>
      <c r="P386" s="236">
        <v>0</v>
      </c>
      <c r="Q386" s="236">
        <f>ROUND(E386*P386,2)</f>
        <v>0</v>
      </c>
      <c r="R386" s="238" t="s">
        <v>856</v>
      </c>
      <c r="S386" s="238" t="s">
        <v>148</v>
      </c>
      <c r="T386" s="239" t="s">
        <v>148</v>
      </c>
      <c r="U386" s="222">
        <v>0.15</v>
      </c>
      <c r="V386" s="222">
        <f>ROUND(E386*U386,2)</f>
        <v>147</v>
      </c>
      <c r="W386" s="222"/>
      <c r="X386" s="222" t="s">
        <v>149</v>
      </c>
      <c r="Y386" s="222" t="s">
        <v>150</v>
      </c>
      <c r="Z386" s="212"/>
      <c r="AA386" s="212"/>
      <c r="AB386" s="212"/>
      <c r="AC386" s="212"/>
      <c r="AD386" s="212"/>
      <c r="AE386" s="212"/>
      <c r="AF386" s="212"/>
      <c r="AG386" s="212" t="s">
        <v>151</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2" x14ac:dyDescent="0.2">
      <c r="A387" s="219"/>
      <c r="B387" s="220"/>
      <c r="C387" s="246" t="s">
        <v>154</v>
      </c>
      <c r="D387" s="223"/>
      <c r="E387" s="224"/>
      <c r="F387" s="222"/>
      <c r="G387" s="22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155</v>
      </c>
      <c r="AH387" s="212">
        <v>0</v>
      </c>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3" x14ac:dyDescent="0.2">
      <c r="A388" s="219"/>
      <c r="B388" s="220"/>
      <c r="C388" s="246" t="s">
        <v>864</v>
      </c>
      <c r="D388" s="223"/>
      <c r="E388" s="224">
        <v>980</v>
      </c>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155</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1" x14ac:dyDescent="0.2">
      <c r="A389" s="233">
        <v>50</v>
      </c>
      <c r="B389" s="234" t="s">
        <v>865</v>
      </c>
      <c r="C389" s="244" t="s">
        <v>866</v>
      </c>
      <c r="D389" s="235" t="s">
        <v>146</v>
      </c>
      <c r="E389" s="236">
        <v>418.52057000000002</v>
      </c>
      <c r="F389" s="237"/>
      <c r="G389" s="238">
        <f>ROUND(E389*F389,2)</f>
        <v>0</v>
      </c>
      <c r="H389" s="237"/>
      <c r="I389" s="238">
        <f>ROUND(E389*H389,2)</f>
        <v>0</v>
      </c>
      <c r="J389" s="237"/>
      <c r="K389" s="238">
        <f>ROUND(E389*J389,2)</f>
        <v>0</v>
      </c>
      <c r="L389" s="238">
        <v>21</v>
      </c>
      <c r="M389" s="238">
        <f>G389*(1+L389/100)</f>
        <v>0</v>
      </c>
      <c r="N389" s="236">
        <v>0</v>
      </c>
      <c r="O389" s="236">
        <f>ROUND(E389*N389,2)</f>
        <v>0</v>
      </c>
      <c r="P389" s="236">
        <v>0</v>
      </c>
      <c r="Q389" s="236">
        <f>ROUND(E389*P389,2)</f>
        <v>0</v>
      </c>
      <c r="R389" s="238"/>
      <c r="S389" s="238" t="s">
        <v>197</v>
      </c>
      <c r="T389" s="239" t="s">
        <v>198</v>
      </c>
      <c r="U389" s="222">
        <v>0</v>
      </c>
      <c r="V389" s="222">
        <f>ROUND(E389*U389,2)</f>
        <v>0</v>
      </c>
      <c r="W389" s="222"/>
      <c r="X389" s="222" t="s">
        <v>780</v>
      </c>
      <c r="Y389" s="222" t="s">
        <v>150</v>
      </c>
      <c r="Z389" s="212"/>
      <c r="AA389" s="212"/>
      <c r="AB389" s="212"/>
      <c r="AC389" s="212"/>
      <c r="AD389" s="212"/>
      <c r="AE389" s="212"/>
      <c r="AF389" s="212"/>
      <c r="AG389" s="212" t="s">
        <v>781</v>
      </c>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outlineLevel="2" x14ac:dyDescent="0.2">
      <c r="A390" s="219"/>
      <c r="B390" s="220"/>
      <c r="C390" s="246" t="s">
        <v>858</v>
      </c>
      <c r="D390" s="223"/>
      <c r="E390" s="224">
        <v>363.93092999999999</v>
      </c>
      <c r="F390" s="222"/>
      <c r="G390" s="222"/>
      <c r="H390" s="222"/>
      <c r="I390" s="222"/>
      <c r="J390" s="222"/>
      <c r="K390" s="222"/>
      <c r="L390" s="222"/>
      <c r="M390" s="222"/>
      <c r="N390" s="221"/>
      <c r="O390" s="221"/>
      <c r="P390" s="221"/>
      <c r="Q390" s="221"/>
      <c r="R390" s="222"/>
      <c r="S390" s="222"/>
      <c r="T390" s="222"/>
      <c r="U390" s="222"/>
      <c r="V390" s="222"/>
      <c r="W390" s="222"/>
      <c r="X390" s="222"/>
      <c r="Y390" s="222"/>
      <c r="Z390" s="212"/>
      <c r="AA390" s="212"/>
      <c r="AB390" s="212"/>
      <c r="AC390" s="212"/>
      <c r="AD390" s="212"/>
      <c r="AE390" s="212"/>
      <c r="AF390" s="212"/>
      <c r="AG390" s="212" t="s">
        <v>155</v>
      </c>
      <c r="AH390" s="212">
        <v>5</v>
      </c>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3" x14ac:dyDescent="0.2">
      <c r="A391" s="219"/>
      <c r="B391" s="220"/>
      <c r="C391" s="265" t="s">
        <v>867</v>
      </c>
      <c r="D391" s="251"/>
      <c r="E391" s="252">
        <v>54.589640000000003</v>
      </c>
      <c r="F391" s="222"/>
      <c r="G391" s="22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155</v>
      </c>
      <c r="AH391" s="212">
        <v>4</v>
      </c>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ht="22.5" outlineLevel="1" x14ac:dyDescent="0.2">
      <c r="A392" s="233">
        <v>51</v>
      </c>
      <c r="B392" s="234" t="s">
        <v>868</v>
      </c>
      <c r="C392" s="244" t="s">
        <v>869</v>
      </c>
      <c r="D392" s="235" t="s">
        <v>870</v>
      </c>
      <c r="E392" s="236">
        <v>800.64805000000001</v>
      </c>
      <c r="F392" s="237"/>
      <c r="G392" s="238">
        <f>ROUND(E392*F392,2)</f>
        <v>0</v>
      </c>
      <c r="H392" s="237"/>
      <c r="I392" s="238">
        <f>ROUND(E392*H392,2)</f>
        <v>0</v>
      </c>
      <c r="J392" s="237"/>
      <c r="K392" s="238">
        <f>ROUND(E392*J392,2)</f>
        <v>0</v>
      </c>
      <c r="L392" s="238">
        <v>21</v>
      </c>
      <c r="M392" s="238">
        <f>G392*(1+L392/100)</f>
        <v>0</v>
      </c>
      <c r="N392" s="236">
        <v>1E-3</v>
      </c>
      <c r="O392" s="236">
        <f>ROUND(E392*N392,2)</f>
        <v>0.8</v>
      </c>
      <c r="P392" s="236">
        <v>0</v>
      </c>
      <c r="Q392" s="236">
        <f>ROUND(E392*P392,2)</f>
        <v>0</v>
      </c>
      <c r="R392" s="238" t="s">
        <v>779</v>
      </c>
      <c r="S392" s="238" t="s">
        <v>148</v>
      </c>
      <c r="T392" s="239" t="s">
        <v>148</v>
      </c>
      <c r="U392" s="222">
        <v>0</v>
      </c>
      <c r="V392" s="222">
        <f>ROUND(E392*U392,2)</f>
        <v>0</v>
      </c>
      <c r="W392" s="222"/>
      <c r="X392" s="222" t="s">
        <v>780</v>
      </c>
      <c r="Y392" s="222" t="s">
        <v>150</v>
      </c>
      <c r="Z392" s="212"/>
      <c r="AA392" s="212"/>
      <c r="AB392" s="212"/>
      <c r="AC392" s="212"/>
      <c r="AD392" s="212"/>
      <c r="AE392" s="212"/>
      <c r="AF392" s="212"/>
      <c r="AG392" s="212" t="s">
        <v>781</v>
      </c>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2" x14ac:dyDescent="0.2">
      <c r="A393" s="219"/>
      <c r="B393" s="220"/>
      <c r="C393" s="246" t="s">
        <v>154</v>
      </c>
      <c r="D393" s="223"/>
      <c r="E393" s="224"/>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155</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outlineLevel="3" x14ac:dyDescent="0.2">
      <c r="A394" s="219"/>
      <c r="B394" s="220"/>
      <c r="C394" s="246" t="s">
        <v>871</v>
      </c>
      <c r="D394" s="223"/>
      <c r="E394" s="224"/>
      <c r="F394" s="222"/>
      <c r="G394" s="222"/>
      <c r="H394" s="222"/>
      <c r="I394" s="222"/>
      <c r="J394" s="222"/>
      <c r="K394" s="222"/>
      <c r="L394" s="222"/>
      <c r="M394" s="222"/>
      <c r="N394" s="221"/>
      <c r="O394" s="221"/>
      <c r="P394" s="221"/>
      <c r="Q394" s="221"/>
      <c r="R394" s="222"/>
      <c r="S394" s="222"/>
      <c r="T394" s="222"/>
      <c r="U394" s="222"/>
      <c r="V394" s="222"/>
      <c r="W394" s="222"/>
      <c r="X394" s="222"/>
      <c r="Y394" s="222"/>
      <c r="Z394" s="212"/>
      <c r="AA394" s="212"/>
      <c r="AB394" s="212"/>
      <c r="AC394" s="212"/>
      <c r="AD394" s="212"/>
      <c r="AE394" s="212"/>
      <c r="AF394" s="212"/>
      <c r="AG394" s="212" t="s">
        <v>155</v>
      </c>
      <c r="AH394" s="212">
        <v>0</v>
      </c>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3" x14ac:dyDescent="0.2">
      <c r="A395" s="219"/>
      <c r="B395" s="220"/>
      <c r="C395" s="246" t="s">
        <v>872</v>
      </c>
      <c r="D395" s="223"/>
      <c r="E395" s="224">
        <v>727.86185999999998</v>
      </c>
      <c r="F395" s="222"/>
      <c r="G395" s="22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155</v>
      </c>
      <c r="AH395" s="212">
        <v>5</v>
      </c>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3" x14ac:dyDescent="0.2">
      <c r="A396" s="219"/>
      <c r="B396" s="220"/>
      <c r="C396" s="265" t="s">
        <v>548</v>
      </c>
      <c r="D396" s="251"/>
      <c r="E396" s="252">
        <v>72.786190000000005</v>
      </c>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155</v>
      </c>
      <c r="AH396" s="212">
        <v>4</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ht="33.75" outlineLevel="1" x14ac:dyDescent="0.2">
      <c r="A397" s="233">
        <v>52</v>
      </c>
      <c r="B397" s="234" t="s">
        <v>873</v>
      </c>
      <c r="C397" s="244" t="s">
        <v>874</v>
      </c>
      <c r="D397" s="235" t="s">
        <v>159</v>
      </c>
      <c r="E397" s="236">
        <v>114</v>
      </c>
      <c r="F397" s="237"/>
      <c r="G397" s="238">
        <f>ROUND(E397*F397,2)</f>
        <v>0</v>
      </c>
      <c r="H397" s="237"/>
      <c r="I397" s="238">
        <f>ROUND(E397*H397,2)</f>
        <v>0</v>
      </c>
      <c r="J397" s="237"/>
      <c r="K397" s="238">
        <f>ROUND(E397*J397,2)</f>
        <v>0</v>
      </c>
      <c r="L397" s="238">
        <v>21</v>
      </c>
      <c r="M397" s="238">
        <f>G397*(1+L397/100)</f>
        <v>0</v>
      </c>
      <c r="N397" s="236">
        <v>2E-3</v>
      </c>
      <c r="O397" s="236">
        <f>ROUND(E397*N397,2)</f>
        <v>0.23</v>
      </c>
      <c r="P397" s="236">
        <v>0</v>
      </c>
      <c r="Q397" s="236">
        <f>ROUND(E397*P397,2)</f>
        <v>0</v>
      </c>
      <c r="R397" s="238" t="s">
        <v>779</v>
      </c>
      <c r="S397" s="238" t="s">
        <v>148</v>
      </c>
      <c r="T397" s="239" t="s">
        <v>148</v>
      </c>
      <c r="U397" s="222">
        <v>0</v>
      </c>
      <c r="V397" s="222">
        <f>ROUND(E397*U397,2)</f>
        <v>0</v>
      </c>
      <c r="W397" s="222"/>
      <c r="X397" s="222" t="s">
        <v>780</v>
      </c>
      <c r="Y397" s="222" t="s">
        <v>150</v>
      </c>
      <c r="Z397" s="212"/>
      <c r="AA397" s="212"/>
      <c r="AB397" s="212"/>
      <c r="AC397" s="212"/>
      <c r="AD397" s="212"/>
      <c r="AE397" s="212"/>
      <c r="AF397" s="212"/>
      <c r="AG397" s="212" t="s">
        <v>781</v>
      </c>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outlineLevel="2" x14ac:dyDescent="0.2">
      <c r="A398" s="219"/>
      <c r="B398" s="220"/>
      <c r="C398" s="246" t="s">
        <v>154</v>
      </c>
      <c r="D398" s="223"/>
      <c r="E398" s="224"/>
      <c r="F398" s="222"/>
      <c r="G398" s="222"/>
      <c r="H398" s="222"/>
      <c r="I398" s="222"/>
      <c r="J398" s="222"/>
      <c r="K398" s="222"/>
      <c r="L398" s="222"/>
      <c r="M398" s="222"/>
      <c r="N398" s="221"/>
      <c r="O398" s="221"/>
      <c r="P398" s="221"/>
      <c r="Q398" s="221"/>
      <c r="R398" s="222"/>
      <c r="S398" s="222"/>
      <c r="T398" s="222"/>
      <c r="U398" s="222"/>
      <c r="V398" s="222"/>
      <c r="W398" s="222"/>
      <c r="X398" s="222"/>
      <c r="Y398" s="222"/>
      <c r="Z398" s="212"/>
      <c r="AA398" s="212"/>
      <c r="AB398" s="212"/>
      <c r="AC398" s="212"/>
      <c r="AD398" s="212"/>
      <c r="AE398" s="212"/>
      <c r="AF398" s="212"/>
      <c r="AG398" s="212" t="s">
        <v>155</v>
      </c>
      <c r="AH398" s="212">
        <v>0</v>
      </c>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3" x14ac:dyDescent="0.2">
      <c r="A399" s="219"/>
      <c r="B399" s="220"/>
      <c r="C399" s="266" t="s">
        <v>570</v>
      </c>
      <c r="D399" s="253"/>
      <c r="E399" s="254"/>
      <c r="F399" s="222"/>
      <c r="G399" s="22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155</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3" x14ac:dyDescent="0.2">
      <c r="A400" s="219"/>
      <c r="B400" s="220"/>
      <c r="C400" s="267" t="s">
        <v>875</v>
      </c>
      <c r="D400" s="253"/>
      <c r="E400" s="254">
        <v>113.37794</v>
      </c>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155</v>
      </c>
      <c r="AH400" s="212">
        <v>2</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66" t="s">
        <v>583</v>
      </c>
      <c r="D401" s="253"/>
      <c r="E401" s="254"/>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155</v>
      </c>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outlineLevel="3" x14ac:dyDescent="0.2">
      <c r="A402" s="219"/>
      <c r="B402" s="220"/>
      <c r="C402" s="246" t="s">
        <v>876</v>
      </c>
      <c r="D402" s="223"/>
      <c r="E402" s="224">
        <v>114</v>
      </c>
      <c r="F402" s="222"/>
      <c r="G402" s="222"/>
      <c r="H402" s="222"/>
      <c r="I402" s="222"/>
      <c r="J402" s="222"/>
      <c r="K402" s="222"/>
      <c r="L402" s="222"/>
      <c r="M402" s="222"/>
      <c r="N402" s="221"/>
      <c r="O402" s="221"/>
      <c r="P402" s="221"/>
      <c r="Q402" s="221"/>
      <c r="R402" s="222"/>
      <c r="S402" s="222"/>
      <c r="T402" s="222"/>
      <c r="U402" s="222"/>
      <c r="V402" s="222"/>
      <c r="W402" s="222"/>
      <c r="X402" s="222"/>
      <c r="Y402" s="222"/>
      <c r="Z402" s="212"/>
      <c r="AA402" s="212"/>
      <c r="AB402" s="212"/>
      <c r="AC402" s="212"/>
      <c r="AD402" s="212"/>
      <c r="AE402" s="212"/>
      <c r="AF402" s="212"/>
      <c r="AG402" s="212" t="s">
        <v>155</v>
      </c>
      <c r="AH402" s="212">
        <v>0</v>
      </c>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1" x14ac:dyDescent="0.2">
      <c r="A403" s="233">
        <v>53</v>
      </c>
      <c r="B403" s="234" t="s">
        <v>877</v>
      </c>
      <c r="C403" s="244" t="s">
        <v>878</v>
      </c>
      <c r="D403" s="235" t="s">
        <v>146</v>
      </c>
      <c r="E403" s="236">
        <v>363.93092999999999</v>
      </c>
      <c r="F403" s="237"/>
      <c r="G403" s="238">
        <f>ROUND(E403*F403,2)</f>
        <v>0</v>
      </c>
      <c r="H403" s="237"/>
      <c r="I403" s="238">
        <f>ROUND(E403*H403,2)</f>
        <v>0</v>
      </c>
      <c r="J403" s="237"/>
      <c r="K403" s="238">
        <f>ROUND(E403*J403,2)</f>
        <v>0</v>
      </c>
      <c r="L403" s="238">
        <v>21</v>
      </c>
      <c r="M403" s="238">
        <f>G403*(1+L403/100)</f>
        <v>0</v>
      </c>
      <c r="N403" s="236">
        <v>0</v>
      </c>
      <c r="O403" s="236">
        <f>ROUND(E403*N403,2)</f>
        <v>0</v>
      </c>
      <c r="P403" s="236">
        <v>0</v>
      </c>
      <c r="Q403" s="236">
        <f>ROUND(E403*P403,2)</f>
        <v>0</v>
      </c>
      <c r="R403" s="238" t="s">
        <v>856</v>
      </c>
      <c r="S403" s="238" t="s">
        <v>148</v>
      </c>
      <c r="T403" s="239" t="s">
        <v>148</v>
      </c>
      <c r="U403" s="222">
        <v>0.24</v>
      </c>
      <c r="V403" s="222">
        <f>ROUND(E403*U403,2)</f>
        <v>87.34</v>
      </c>
      <c r="W403" s="222"/>
      <c r="X403" s="222" t="s">
        <v>149</v>
      </c>
      <c r="Y403" s="222" t="s">
        <v>150</v>
      </c>
      <c r="Z403" s="212"/>
      <c r="AA403" s="212"/>
      <c r="AB403" s="212"/>
      <c r="AC403" s="212"/>
      <c r="AD403" s="212"/>
      <c r="AE403" s="212"/>
      <c r="AF403" s="212"/>
      <c r="AG403" s="212" t="s">
        <v>151</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2" x14ac:dyDescent="0.2">
      <c r="A404" s="219"/>
      <c r="B404" s="220"/>
      <c r="C404" s="246" t="s">
        <v>858</v>
      </c>
      <c r="D404" s="223"/>
      <c r="E404" s="224">
        <v>363.93092999999999</v>
      </c>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155</v>
      </c>
      <c r="AH404" s="212">
        <v>5</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ht="22.5" outlineLevel="1" x14ac:dyDescent="0.2">
      <c r="A405" s="233">
        <v>54</v>
      </c>
      <c r="B405" s="234" t="s">
        <v>879</v>
      </c>
      <c r="C405" s="244" t="s">
        <v>880</v>
      </c>
      <c r="D405" s="235" t="s">
        <v>870</v>
      </c>
      <c r="E405" s="236">
        <v>600.48603000000003</v>
      </c>
      <c r="F405" s="237"/>
      <c r="G405" s="238">
        <f>ROUND(E405*F405,2)</f>
        <v>0</v>
      </c>
      <c r="H405" s="237"/>
      <c r="I405" s="238">
        <f>ROUND(E405*H405,2)</f>
        <v>0</v>
      </c>
      <c r="J405" s="237"/>
      <c r="K405" s="238">
        <f>ROUND(E405*J405,2)</f>
        <v>0</v>
      </c>
      <c r="L405" s="238">
        <v>21</v>
      </c>
      <c r="M405" s="238">
        <f>G405*(1+L405/100)</f>
        <v>0</v>
      </c>
      <c r="N405" s="236">
        <v>1E-3</v>
      </c>
      <c r="O405" s="236">
        <f>ROUND(E405*N405,2)</f>
        <v>0.6</v>
      </c>
      <c r="P405" s="236">
        <v>0</v>
      </c>
      <c r="Q405" s="236">
        <f>ROUND(E405*P405,2)</f>
        <v>0</v>
      </c>
      <c r="R405" s="238" t="s">
        <v>779</v>
      </c>
      <c r="S405" s="238" t="s">
        <v>148</v>
      </c>
      <c r="T405" s="239" t="s">
        <v>148</v>
      </c>
      <c r="U405" s="222">
        <v>0</v>
      </c>
      <c r="V405" s="222">
        <f>ROUND(E405*U405,2)</f>
        <v>0</v>
      </c>
      <c r="W405" s="222"/>
      <c r="X405" s="222" t="s">
        <v>780</v>
      </c>
      <c r="Y405" s="222" t="s">
        <v>150</v>
      </c>
      <c r="Z405" s="212"/>
      <c r="AA405" s="212"/>
      <c r="AB405" s="212"/>
      <c r="AC405" s="212"/>
      <c r="AD405" s="212"/>
      <c r="AE405" s="212"/>
      <c r="AF405" s="212"/>
      <c r="AG405" s="212" t="s">
        <v>781</v>
      </c>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outlineLevel="2" x14ac:dyDescent="0.2">
      <c r="A406" s="219"/>
      <c r="B406" s="220"/>
      <c r="C406" s="246" t="s">
        <v>881</v>
      </c>
      <c r="D406" s="223"/>
      <c r="E406" s="224"/>
      <c r="F406" s="222"/>
      <c r="G406" s="222"/>
      <c r="H406" s="222"/>
      <c r="I406" s="222"/>
      <c r="J406" s="222"/>
      <c r="K406" s="222"/>
      <c r="L406" s="222"/>
      <c r="M406" s="222"/>
      <c r="N406" s="221"/>
      <c r="O406" s="221"/>
      <c r="P406" s="221"/>
      <c r="Q406" s="221"/>
      <c r="R406" s="222"/>
      <c r="S406" s="222"/>
      <c r="T406" s="222"/>
      <c r="U406" s="222"/>
      <c r="V406" s="222"/>
      <c r="W406" s="222"/>
      <c r="X406" s="222"/>
      <c r="Y406" s="222"/>
      <c r="Z406" s="212"/>
      <c r="AA406" s="212"/>
      <c r="AB406" s="212"/>
      <c r="AC406" s="212"/>
      <c r="AD406" s="212"/>
      <c r="AE406" s="212"/>
      <c r="AF406" s="212"/>
      <c r="AG406" s="212" t="s">
        <v>155</v>
      </c>
      <c r="AH406" s="212">
        <v>0</v>
      </c>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3" x14ac:dyDescent="0.2">
      <c r="A407" s="219"/>
      <c r="B407" s="220"/>
      <c r="C407" s="246" t="s">
        <v>882</v>
      </c>
      <c r="D407" s="223"/>
      <c r="E407" s="224">
        <v>545.89639999999997</v>
      </c>
      <c r="F407" s="222"/>
      <c r="G407" s="22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155</v>
      </c>
      <c r="AH407" s="212">
        <v>5</v>
      </c>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3" x14ac:dyDescent="0.2">
      <c r="A408" s="219"/>
      <c r="B408" s="220"/>
      <c r="C408" s="265" t="s">
        <v>548</v>
      </c>
      <c r="D408" s="251"/>
      <c r="E408" s="252">
        <v>54.589640000000003</v>
      </c>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155</v>
      </c>
      <c r="AH408" s="212">
        <v>4</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1" x14ac:dyDescent="0.2">
      <c r="A409" s="233">
        <v>55</v>
      </c>
      <c r="B409" s="234" t="s">
        <v>883</v>
      </c>
      <c r="C409" s="244" t="s">
        <v>884</v>
      </c>
      <c r="D409" s="235" t="s">
        <v>285</v>
      </c>
      <c r="E409" s="236">
        <v>460.88</v>
      </c>
      <c r="F409" s="237"/>
      <c r="G409" s="238">
        <f>ROUND(E409*F409,2)</f>
        <v>0</v>
      </c>
      <c r="H409" s="237"/>
      <c r="I409" s="238">
        <f>ROUND(E409*H409,2)</f>
        <v>0</v>
      </c>
      <c r="J409" s="237"/>
      <c r="K409" s="238">
        <f>ROUND(E409*J409,2)</f>
        <v>0</v>
      </c>
      <c r="L409" s="238">
        <v>21</v>
      </c>
      <c r="M409" s="238">
        <f>G409*(1+L409/100)</f>
        <v>0</v>
      </c>
      <c r="N409" s="236">
        <v>1E-4</v>
      </c>
      <c r="O409" s="236">
        <f>ROUND(E409*N409,2)</f>
        <v>0.05</v>
      </c>
      <c r="P409" s="236">
        <v>0</v>
      </c>
      <c r="Q409" s="236">
        <f>ROUND(E409*P409,2)</f>
        <v>0</v>
      </c>
      <c r="R409" s="238" t="s">
        <v>856</v>
      </c>
      <c r="S409" s="238" t="s">
        <v>148</v>
      </c>
      <c r="T409" s="239" t="s">
        <v>148</v>
      </c>
      <c r="U409" s="222">
        <v>0.12</v>
      </c>
      <c r="V409" s="222">
        <f>ROUND(E409*U409,2)</f>
        <v>55.31</v>
      </c>
      <c r="W409" s="222"/>
      <c r="X409" s="222" t="s">
        <v>149</v>
      </c>
      <c r="Y409" s="222" t="s">
        <v>150</v>
      </c>
      <c r="Z409" s="212"/>
      <c r="AA409" s="212"/>
      <c r="AB409" s="212"/>
      <c r="AC409" s="212"/>
      <c r="AD409" s="212"/>
      <c r="AE409" s="212"/>
      <c r="AF409" s="212"/>
      <c r="AG409" s="212" t="s">
        <v>151</v>
      </c>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outlineLevel="2" x14ac:dyDescent="0.2">
      <c r="A410" s="219"/>
      <c r="B410" s="220"/>
      <c r="C410" s="246" t="s">
        <v>154</v>
      </c>
      <c r="D410" s="223"/>
      <c r="E410" s="224"/>
      <c r="F410" s="222"/>
      <c r="G410" s="222"/>
      <c r="H410" s="222"/>
      <c r="I410" s="222"/>
      <c r="J410" s="222"/>
      <c r="K410" s="222"/>
      <c r="L410" s="222"/>
      <c r="M410" s="222"/>
      <c r="N410" s="221"/>
      <c r="O410" s="221"/>
      <c r="P410" s="221"/>
      <c r="Q410" s="221"/>
      <c r="R410" s="222"/>
      <c r="S410" s="222"/>
      <c r="T410" s="222"/>
      <c r="U410" s="222"/>
      <c r="V410" s="222"/>
      <c r="W410" s="222"/>
      <c r="X410" s="222"/>
      <c r="Y410" s="222"/>
      <c r="Z410" s="212"/>
      <c r="AA410" s="212"/>
      <c r="AB410" s="212"/>
      <c r="AC410" s="212"/>
      <c r="AD410" s="212"/>
      <c r="AE410" s="212"/>
      <c r="AF410" s="212"/>
      <c r="AG410" s="212" t="s">
        <v>155</v>
      </c>
      <c r="AH410" s="212">
        <v>0</v>
      </c>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3" x14ac:dyDescent="0.2">
      <c r="A411" s="219"/>
      <c r="B411" s="220"/>
      <c r="C411" s="246" t="s">
        <v>644</v>
      </c>
      <c r="D411" s="223"/>
      <c r="E411" s="224"/>
      <c r="F411" s="222"/>
      <c r="G411" s="22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155</v>
      </c>
      <c r="AH411" s="212">
        <v>0</v>
      </c>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ht="22.5" outlineLevel="3" x14ac:dyDescent="0.2">
      <c r="A412" s="219"/>
      <c r="B412" s="220"/>
      <c r="C412" s="246" t="s">
        <v>885</v>
      </c>
      <c r="D412" s="223"/>
      <c r="E412" s="224">
        <v>67.680000000000007</v>
      </c>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155</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ht="22.5" outlineLevel="3" x14ac:dyDescent="0.2">
      <c r="A413" s="219"/>
      <c r="B413" s="220"/>
      <c r="C413" s="246" t="s">
        <v>886</v>
      </c>
      <c r="D413" s="223"/>
      <c r="E413" s="224">
        <v>35.72</v>
      </c>
      <c r="F413" s="222"/>
      <c r="G413" s="222"/>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155</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ht="33.75" outlineLevel="3" x14ac:dyDescent="0.2">
      <c r="A414" s="219"/>
      <c r="B414" s="220"/>
      <c r="C414" s="246" t="s">
        <v>887</v>
      </c>
      <c r="D414" s="223"/>
      <c r="E414" s="224">
        <v>58.64</v>
      </c>
      <c r="F414" s="222"/>
      <c r="G414" s="222"/>
      <c r="H414" s="222"/>
      <c r="I414" s="222"/>
      <c r="J414" s="222"/>
      <c r="K414" s="222"/>
      <c r="L414" s="222"/>
      <c r="M414" s="222"/>
      <c r="N414" s="221"/>
      <c r="O414" s="221"/>
      <c r="P414" s="221"/>
      <c r="Q414" s="221"/>
      <c r="R414" s="222"/>
      <c r="S414" s="222"/>
      <c r="T414" s="222"/>
      <c r="U414" s="222"/>
      <c r="V414" s="222"/>
      <c r="W414" s="222"/>
      <c r="X414" s="222"/>
      <c r="Y414" s="222"/>
      <c r="Z414" s="212"/>
      <c r="AA414" s="212"/>
      <c r="AB414" s="212"/>
      <c r="AC414" s="212"/>
      <c r="AD414" s="212"/>
      <c r="AE414" s="212"/>
      <c r="AF414" s="212"/>
      <c r="AG414" s="212" t="s">
        <v>155</v>
      </c>
      <c r="AH414" s="212">
        <v>0</v>
      </c>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ht="33.75" outlineLevel="3" x14ac:dyDescent="0.2">
      <c r="A415" s="219"/>
      <c r="B415" s="220"/>
      <c r="C415" s="246" t="s">
        <v>888</v>
      </c>
      <c r="D415" s="223"/>
      <c r="E415" s="224">
        <v>120.28</v>
      </c>
      <c r="F415" s="222"/>
      <c r="G415" s="22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155</v>
      </c>
      <c r="AH415" s="212">
        <v>0</v>
      </c>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ht="33.75" outlineLevel="3" x14ac:dyDescent="0.2">
      <c r="A416" s="219"/>
      <c r="B416" s="220"/>
      <c r="C416" s="246" t="s">
        <v>889</v>
      </c>
      <c r="D416" s="223"/>
      <c r="E416" s="224">
        <v>120.32</v>
      </c>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155</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ht="22.5" outlineLevel="3" x14ac:dyDescent="0.2">
      <c r="A417" s="219"/>
      <c r="B417" s="220"/>
      <c r="C417" s="246" t="s">
        <v>890</v>
      </c>
      <c r="D417" s="223"/>
      <c r="E417" s="224">
        <v>53.76</v>
      </c>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155</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outlineLevel="3" x14ac:dyDescent="0.2">
      <c r="A418" s="219"/>
      <c r="B418" s="220"/>
      <c r="C418" s="246" t="s">
        <v>891</v>
      </c>
      <c r="D418" s="223"/>
      <c r="E418" s="224">
        <v>4.4800000000000004</v>
      </c>
      <c r="F418" s="222"/>
      <c r="G418" s="222"/>
      <c r="H418" s="222"/>
      <c r="I418" s="222"/>
      <c r="J418" s="222"/>
      <c r="K418" s="222"/>
      <c r="L418" s="222"/>
      <c r="M418" s="222"/>
      <c r="N418" s="221"/>
      <c r="O418" s="221"/>
      <c r="P418" s="221"/>
      <c r="Q418" s="221"/>
      <c r="R418" s="222"/>
      <c r="S418" s="222"/>
      <c r="T418" s="222"/>
      <c r="U418" s="222"/>
      <c r="V418" s="222"/>
      <c r="W418" s="222"/>
      <c r="X418" s="222"/>
      <c r="Y418" s="222"/>
      <c r="Z418" s="212"/>
      <c r="AA418" s="212"/>
      <c r="AB418" s="212"/>
      <c r="AC418" s="212"/>
      <c r="AD418" s="212"/>
      <c r="AE418" s="212"/>
      <c r="AF418" s="212"/>
      <c r="AG418" s="212" t="s">
        <v>155</v>
      </c>
      <c r="AH418" s="212">
        <v>0</v>
      </c>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1" x14ac:dyDescent="0.2">
      <c r="A419" s="233">
        <v>56</v>
      </c>
      <c r="B419" s="234" t="s">
        <v>892</v>
      </c>
      <c r="C419" s="244" t="s">
        <v>893</v>
      </c>
      <c r="D419" s="235" t="s">
        <v>285</v>
      </c>
      <c r="E419" s="236">
        <v>210</v>
      </c>
      <c r="F419" s="237"/>
      <c r="G419" s="238">
        <f>ROUND(E419*F419,2)</f>
        <v>0</v>
      </c>
      <c r="H419" s="237"/>
      <c r="I419" s="238">
        <f>ROUND(E419*H419,2)</f>
        <v>0</v>
      </c>
      <c r="J419" s="237"/>
      <c r="K419" s="238">
        <f>ROUND(E419*J419,2)</f>
        <v>0</v>
      </c>
      <c r="L419" s="238">
        <v>21</v>
      </c>
      <c r="M419" s="238">
        <f>G419*(1+L419/100)</f>
        <v>0</v>
      </c>
      <c r="N419" s="236">
        <v>1E-4</v>
      </c>
      <c r="O419" s="236">
        <f>ROUND(E419*N419,2)</f>
        <v>0.02</v>
      </c>
      <c r="P419" s="236">
        <v>0</v>
      </c>
      <c r="Q419" s="236">
        <f>ROUND(E419*P419,2)</f>
        <v>0</v>
      </c>
      <c r="R419" s="238" t="s">
        <v>856</v>
      </c>
      <c r="S419" s="238" t="s">
        <v>148</v>
      </c>
      <c r="T419" s="239" t="s">
        <v>148</v>
      </c>
      <c r="U419" s="222">
        <v>0.12</v>
      </c>
      <c r="V419" s="222">
        <f>ROUND(E419*U419,2)</f>
        <v>25.2</v>
      </c>
      <c r="W419" s="222"/>
      <c r="X419" s="222" t="s">
        <v>149</v>
      </c>
      <c r="Y419" s="222" t="s">
        <v>150</v>
      </c>
      <c r="Z419" s="212"/>
      <c r="AA419" s="212"/>
      <c r="AB419" s="212"/>
      <c r="AC419" s="212"/>
      <c r="AD419" s="212"/>
      <c r="AE419" s="212"/>
      <c r="AF419" s="212"/>
      <c r="AG419" s="212" t="s">
        <v>151</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19"/>
      <c r="B420" s="220"/>
      <c r="C420" s="246" t="s">
        <v>154</v>
      </c>
      <c r="D420" s="223"/>
      <c r="E420" s="224"/>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155</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46" t="s">
        <v>894</v>
      </c>
      <c r="D421" s="223"/>
      <c r="E421" s="224">
        <v>210</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155</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outlineLevel="1" x14ac:dyDescent="0.2">
      <c r="A422" s="258">
        <v>57</v>
      </c>
      <c r="B422" s="259" t="s">
        <v>895</v>
      </c>
      <c r="C422" s="270" t="s">
        <v>896</v>
      </c>
      <c r="D422" s="260" t="s">
        <v>452</v>
      </c>
      <c r="E422" s="261">
        <v>1.7544500000000001</v>
      </c>
      <c r="F422" s="262"/>
      <c r="G422" s="263">
        <f>ROUND(E422*F422,2)</f>
        <v>0</v>
      </c>
      <c r="H422" s="262"/>
      <c r="I422" s="263">
        <f>ROUND(E422*H422,2)</f>
        <v>0</v>
      </c>
      <c r="J422" s="262"/>
      <c r="K422" s="263">
        <f>ROUND(E422*J422,2)</f>
        <v>0</v>
      </c>
      <c r="L422" s="263">
        <v>21</v>
      </c>
      <c r="M422" s="263">
        <f>G422*(1+L422/100)</f>
        <v>0</v>
      </c>
      <c r="N422" s="261">
        <v>0</v>
      </c>
      <c r="O422" s="261">
        <f>ROUND(E422*N422,2)</f>
        <v>0</v>
      </c>
      <c r="P422" s="261">
        <v>0</v>
      </c>
      <c r="Q422" s="261">
        <f>ROUND(E422*P422,2)</f>
        <v>0</v>
      </c>
      <c r="R422" s="263" t="s">
        <v>856</v>
      </c>
      <c r="S422" s="263" t="s">
        <v>148</v>
      </c>
      <c r="T422" s="264" t="s">
        <v>148</v>
      </c>
      <c r="U422" s="222">
        <v>1.3049999999999999</v>
      </c>
      <c r="V422" s="222">
        <f>ROUND(E422*U422,2)</f>
        <v>2.29</v>
      </c>
      <c r="W422" s="222"/>
      <c r="X422" s="222" t="s">
        <v>772</v>
      </c>
      <c r="Y422" s="222" t="s">
        <v>150</v>
      </c>
      <c r="Z422" s="212"/>
      <c r="AA422" s="212"/>
      <c r="AB422" s="212"/>
      <c r="AC422" s="212"/>
      <c r="AD422" s="212"/>
      <c r="AE422" s="212"/>
      <c r="AF422" s="212"/>
      <c r="AG422" s="212" t="s">
        <v>773</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x14ac:dyDescent="0.2">
      <c r="A423" s="226" t="s">
        <v>142</v>
      </c>
      <c r="B423" s="227" t="s">
        <v>106</v>
      </c>
      <c r="C423" s="243" t="s">
        <v>107</v>
      </c>
      <c r="D423" s="228"/>
      <c r="E423" s="229"/>
      <c r="F423" s="230"/>
      <c r="G423" s="230">
        <f>SUMIF(AG424:AG432,"&lt;&gt;NOR",G424:G432)</f>
        <v>0</v>
      </c>
      <c r="H423" s="230"/>
      <c r="I423" s="230">
        <f>SUM(I424:I432)</f>
        <v>0</v>
      </c>
      <c r="J423" s="230"/>
      <c r="K423" s="230">
        <f>SUM(K424:K432)</f>
        <v>0</v>
      </c>
      <c r="L423" s="230"/>
      <c r="M423" s="230">
        <f>SUM(M424:M432)</f>
        <v>0</v>
      </c>
      <c r="N423" s="229"/>
      <c r="O423" s="229">
        <f>SUM(O424:O432)</f>
        <v>0.41000000000000003</v>
      </c>
      <c r="P423" s="229"/>
      <c r="Q423" s="229">
        <f>SUM(Q424:Q432)</f>
        <v>0</v>
      </c>
      <c r="R423" s="230"/>
      <c r="S423" s="230"/>
      <c r="T423" s="231"/>
      <c r="U423" s="225"/>
      <c r="V423" s="225">
        <f>SUM(V424:V432)</f>
        <v>275.7</v>
      </c>
      <c r="W423" s="225"/>
      <c r="X423" s="225"/>
      <c r="Y423" s="225"/>
      <c r="AG423" t="s">
        <v>143</v>
      </c>
    </row>
    <row r="424" spans="1:60" outlineLevel="1" x14ac:dyDescent="0.2">
      <c r="A424" s="233">
        <v>58</v>
      </c>
      <c r="B424" s="234" t="s">
        <v>897</v>
      </c>
      <c r="C424" s="244" t="s">
        <v>898</v>
      </c>
      <c r="D424" s="235" t="s">
        <v>146</v>
      </c>
      <c r="E424" s="236">
        <v>1620</v>
      </c>
      <c r="F424" s="237"/>
      <c r="G424" s="238">
        <f>ROUND(E424*F424,2)</f>
        <v>0</v>
      </c>
      <c r="H424" s="237"/>
      <c r="I424" s="238">
        <f>ROUND(E424*H424,2)</f>
        <v>0</v>
      </c>
      <c r="J424" s="237"/>
      <c r="K424" s="238">
        <f>ROUND(E424*J424,2)</f>
        <v>0</v>
      </c>
      <c r="L424" s="238">
        <v>21</v>
      </c>
      <c r="M424" s="238">
        <f>G424*(1+L424/100)</f>
        <v>0</v>
      </c>
      <c r="N424" s="236">
        <v>2.0000000000000002E-5</v>
      </c>
      <c r="O424" s="236">
        <f>ROUND(E424*N424,2)</f>
        <v>0.03</v>
      </c>
      <c r="P424" s="236">
        <v>0</v>
      </c>
      <c r="Q424" s="236">
        <f>ROUND(E424*P424,2)</f>
        <v>0</v>
      </c>
      <c r="R424" s="238" t="s">
        <v>899</v>
      </c>
      <c r="S424" s="238" t="s">
        <v>148</v>
      </c>
      <c r="T424" s="239" t="s">
        <v>148</v>
      </c>
      <c r="U424" s="222">
        <v>0.03</v>
      </c>
      <c r="V424" s="222">
        <f>ROUND(E424*U424,2)</f>
        <v>48.6</v>
      </c>
      <c r="W424" s="222"/>
      <c r="X424" s="222" t="s">
        <v>149</v>
      </c>
      <c r="Y424" s="222" t="s">
        <v>150</v>
      </c>
      <c r="Z424" s="212"/>
      <c r="AA424" s="212"/>
      <c r="AB424" s="212"/>
      <c r="AC424" s="212"/>
      <c r="AD424" s="212"/>
      <c r="AE424" s="212"/>
      <c r="AF424" s="212"/>
      <c r="AG424" s="212" t="s">
        <v>151</v>
      </c>
      <c r="AH424" s="212"/>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2" x14ac:dyDescent="0.2">
      <c r="A425" s="219"/>
      <c r="B425" s="220"/>
      <c r="C425" s="246" t="s">
        <v>154</v>
      </c>
      <c r="D425" s="223"/>
      <c r="E425" s="224"/>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155</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outlineLevel="3" x14ac:dyDescent="0.2">
      <c r="A426" s="219"/>
      <c r="B426" s="220"/>
      <c r="C426" s="246" t="s">
        <v>900</v>
      </c>
      <c r="D426" s="223"/>
      <c r="E426" s="224">
        <v>1620</v>
      </c>
      <c r="F426" s="222"/>
      <c r="G426" s="222"/>
      <c r="H426" s="222"/>
      <c r="I426" s="222"/>
      <c r="J426" s="222"/>
      <c r="K426" s="222"/>
      <c r="L426" s="222"/>
      <c r="M426" s="222"/>
      <c r="N426" s="221"/>
      <c r="O426" s="221"/>
      <c r="P426" s="221"/>
      <c r="Q426" s="221"/>
      <c r="R426" s="222"/>
      <c r="S426" s="222"/>
      <c r="T426" s="222"/>
      <c r="U426" s="222"/>
      <c r="V426" s="222"/>
      <c r="W426" s="222"/>
      <c r="X426" s="222"/>
      <c r="Y426" s="222"/>
      <c r="Z426" s="212"/>
      <c r="AA426" s="212"/>
      <c r="AB426" s="212"/>
      <c r="AC426" s="212"/>
      <c r="AD426" s="212"/>
      <c r="AE426" s="212"/>
      <c r="AF426" s="212"/>
      <c r="AG426" s="212" t="s">
        <v>155</v>
      </c>
      <c r="AH426" s="212">
        <v>0</v>
      </c>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1" x14ac:dyDescent="0.2">
      <c r="A427" s="233">
        <v>59</v>
      </c>
      <c r="B427" s="234" t="s">
        <v>901</v>
      </c>
      <c r="C427" s="244" t="s">
        <v>902</v>
      </c>
      <c r="D427" s="235" t="s">
        <v>146</v>
      </c>
      <c r="E427" s="236">
        <v>1746.8684599999999</v>
      </c>
      <c r="F427" s="237"/>
      <c r="G427" s="238">
        <f>ROUND(E427*F427,2)</f>
        <v>0</v>
      </c>
      <c r="H427" s="237"/>
      <c r="I427" s="238">
        <f>ROUND(E427*H427,2)</f>
        <v>0</v>
      </c>
      <c r="J427" s="237"/>
      <c r="K427" s="238">
        <f>ROUND(E427*J427,2)</f>
        <v>0</v>
      </c>
      <c r="L427" s="238">
        <v>21</v>
      </c>
      <c r="M427" s="238">
        <f>G427*(1+L427/100)</f>
        <v>0</v>
      </c>
      <c r="N427" s="236">
        <v>6.9999999999999994E-5</v>
      </c>
      <c r="O427" s="236">
        <f>ROUND(E427*N427,2)</f>
        <v>0.12</v>
      </c>
      <c r="P427" s="236">
        <v>0</v>
      </c>
      <c r="Q427" s="236">
        <f>ROUND(E427*P427,2)</f>
        <v>0</v>
      </c>
      <c r="R427" s="238" t="s">
        <v>899</v>
      </c>
      <c r="S427" s="238" t="s">
        <v>148</v>
      </c>
      <c r="T427" s="239" t="s">
        <v>148</v>
      </c>
      <c r="U427" s="222">
        <v>0.03</v>
      </c>
      <c r="V427" s="222">
        <f>ROUND(E427*U427,2)</f>
        <v>52.41</v>
      </c>
      <c r="W427" s="222"/>
      <c r="X427" s="222" t="s">
        <v>149</v>
      </c>
      <c r="Y427" s="222" t="s">
        <v>150</v>
      </c>
      <c r="Z427" s="212"/>
      <c r="AA427" s="212"/>
      <c r="AB427" s="212"/>
      <c r="AC427" s="212"/>
      <c r="AD427" s="212"/>
      <c r="AE427" s="212"/>
      <c r="AF427" s="212"/>
      <c r="AG427" s="212" t="s">
        <v>151</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46" t="s">
        <v>903</v>
      </c>
      <c r="D428" s="223"/>
      <c r="E428" s="224">
        <v>1746.8684599999999</v>
      </c>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155</v>
      </c>
      <c r="AH428" s="212">
        <v>5</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1" x14ac:dyDescent="0.2">
      <c r="A429" s="233">
        <v>60</v>
      </c>
      <c r="B429" s="234" t="s">
        <v>904</v>
      </c>
      <c r="C429" s="244" t="s">
        <v>905</v>
      </c>
      <c r="D429" s="235" t="s">
        <v>146</v>
      </c>
      <c r="E429" s="236">
        <v>1746.8684599999999</v>
      </c>
      <c r="F429" s="237"/>
      <c r="G429" s="238">
        <f>ROUND(E429*F429,2)</f>
        <v>0</v>
      </c>
      <c r="H429" s="237"/>
      <c r="I429" s="238">
        <f>ROUND(E429*H429,2)</f>
        <v>0</v>
      </c>
      <c r="J429" s="237"/>
      <c r="K429" s="238">
        <f>ROUND(E429*J429,2)</f>
        <v>0</v>
      </c>
      <c r="L429" s="238">
        <v>21</v>
      </c>
      <c r="M429" s="238">
        <f>G429*(1+L429/100)</f>
        <v>0</v>
      </c>
      <c r="N429" s="236">
        <v>1.4999999999999999E-4</v>
      </c>
      <c r="O429" s="236">
        <f>ROUND(E429*N429,2)</f>
        <v>0.26</v>
      </c>
      <c r="P429" s="236">
        <v>0</v>
      </c>
      <c r="Q429" s="236">
        <f>ROUND(E429*P429,2)</f>
        <v>0</v>
      </c>
      <c r="R429" s="238" t="s">
        <v>899</v>
      </c>
      <c r="S429" s="238" t="s">
        <v>148</v>
      </c>
      <c r="T429" s="239" t="s">
        <v>148</v>
      </c>
      <c r="U429" s="222">
        <v>0.1</v>
      </c>
      <c r="V429" s="222">
        <f>ROUND(E429*U429,2)</f>
        <v>174.69</v>
      </c>
      <c r="W429" s="222"/>
      <c r="X429" s="222" t="s">
        <v>149</v>
      </c>
      <c r="Y429" s="222" t="s">
        <v>150</v>
      </c>
      <c r="Z429" s="212"/>
      <c r="AA429" s="212"/>
      <c r="AB429" s="212"/>
      <c r="AC429" s="212"/>
      <c r="AD429" s="212"/>
      <c r="AE429" s="212"/>
      <c r="AF429" s="212"/>
      <c r="AG429" s="212" t="s">
        <v>151</v>
      </c>
      <c r="AH429" s="212"/>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outlineLevel="2" x14ac:dyDescent="0.2">
      <c r="A430" s="219"/>
      <c r="B430" s="220"/>
      <c r="C430" s="246" t="s">
        <v>154</v>
      </c>
      <c r="D430" s="223"/>
      <c r="E430" s="224"/>
      <c r="F430" s="222"/>
      <c r="G430" s="222"/>
      <c r="H430" s="222"/>
      <c r="I430" s="222"/>
      <c r="J430" s="222"/>
      <c r="K430" s="222"/>
      <c r="L430" s="222"/>
      <c r="M430" s="222"/>
      <c r="N430" s="221"/>
      <c r="O430" s="221"/>
      <c r="P430" s="221"/>
      <c r="Q430" s="221"/>
      <c r="R430" s="222"/>
      <c r="S430" s="222"/>
      <c r="T430" s="222"/>
      <c r="U430" s="222"/>
      <c r="V430" s="222"/>
      <c r="W430" s="222"/>
      <c r="X430" s="222"/>
      <c r="Y430" s="222"/>
      <c r="Z430" s="212"/>
      <c r="AA430" s="212"/>
      <c r="AB430" s="212"/>
      <c r="AC430" s="212"/>
      <c r="AD430" s="212"/>
      <c r="AE430" s="212"/>
      <c r="AF430" s="212"/>
      <c r="AG430" s="212" t="s">
        <v>155</v>
      </c>
      <c r="AH430" s="212">
        <v>0</v>
      </c>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3" x14ac:dyDescent="0.2">
      <c r="A431" s="219"/>
      <c r="B431" s="220"/>
      <c r="C431" s="246" t="s">
        <v>906</v>
      </c>
      <c r="D431" s="223"/>
      <c r="E431" s="224">
        <v>1455.72372</v>
      </c>
      <c r="F431" s="222"/>
      <c r="G431" s="222"/>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155</v>
      </c>
      <c r="AH431" s="212">
        <v>5</v>
      </c>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3" x14ac:dyDescent="0.2">
      <c r="A432" s="219"/>
      <c r="B432" s="220"/>
      <c r="C432" s="265" t="s">
        <v>749</v>
      </c>
      <c r="D432" s="251"/>
      <c r="E432" s="252">
        <v>291.14474000000001</v>
      </c>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155</v>
      </c>
      <c r="AH432" s="212">
        <v>4</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33" x14ac:dyDescent="0.2">
      <c r="A433" s="3"/>
      <c r="B433" s="4"/>
      <c r="C433" s="248"/>
      <c r="D433" s="6"/>
      <c r="E433" s="3"/>
      <c r="F433" s="3"/>
      <c r="G433" s="3"/>
      <c r="H433" s="3"/>
      <c r="I433" s="3"/>
      <c r="J433" s="3"/>
      <c r="K433" s="3"/>
      <c r="L433" s="3"/>
      <c r="M433" s="3"/>
      <c r="N433" s="3"/>
      <c r="O433" s="3"/>
      <c r="P433" s="3"/>
      <c r="Q433" s="3"/>
      <c r="R433" s="3"/>
      <c r="S433" s="3"/>
      <c r="T433" s="3"/>
      <c r="U433" s="3"/>
      <c r="V433" s="3"/>
      <c r="W433" s="3"/>
      <c r="X433" s="3"/>
      <c r="Y433" s="3"/>
      <c r="AE433">
        <v>15</v>
      </c>
      <c r="AF433">
        <v>21</v>
      </c>
      <c r="AG433" t="s">
        <v>128</v>
      </c>
    </row>
    <row r="434" spans="1:33" x14ac:dyDescent="0.2">
      <c r="A434" s="215"/>
      <c r="B434" s="216" t="s">
        <v>29</v>
      </c>
      <c r="C434" s="249"/>
      <c r="D434" s="217"/>
      <c r="E434" s="218"/>
      <c r="F434" s="218"/>
      <c r="G434" s="232">
        <f>G8+G66+G76+G142+G258+G268+G272+G279+G282+G297+G351+G355+G370+G378+G423</f>
        <v>0</v>
      </c>
      <c r="H434" s="3"/>
      <c r="I434" s="3"/>
      <c r="J434" s="3"/>
      <c r="K434" s="3"/>
      <c r="L434" s="3"/>
      <c r="M434" s="3"/>
      <c r="N434" s="3"/>
      <c r="O434" s="3"/>
      <c r="P434" s="3"/>
      <c r="Q434" s="3"/>
      <c r="R434" s="3"/>
      <c r="S434" s="3"/>
      <c r="T434" s="3"/>
      <c r="U434" s="3"/>
      <c r="V434" s="3"/>
      <c r="W434" s="3"/>
      <c r="X434" s="3"/>
      <c r="Y434" s="3"/>
      <c r="AE434">
        <f>SUMIF(L7:L432,AE433,G7:G432)</f>
        <v>0</v>
      </c>
      <c r="AF434">
        <f>SUMIF(L7:L432,AF433,G7:G432)</f>
        <v>0</v>
      </c>
      <c r="AG434" t="s">
        <v>541</v>
      </c>
    </row>
    <row r="435" spans="1:33" x14ac:dyDescent="0.2">
      <c r="C435" s="250"/>
      <c r="D435" s="10"/>
      <c r="AG435" t="s">
        <v>542</v>
      </c>
    </row>
    <row r="436" spans="1:33" x14ac:dyDescent="0.2">
      <c r="D436" s="10"/>
    </row>
    <row r="437" spans="1:33" x14ac:dyDescent="0.2">
      <c r="D437" s="10"/>
    </row>
    <row r="438" spans="1:33" x14ac:dyDescent="0.2">
      <c r="D438" s="10"/>
    </row>
    <row r="439" spans="1:33" x14ac:dyDescent="0.2">
      <c r="D439" s="10"/>
    </row>
    <row r="440" spans="1:33" x14ac:dyDescent="0.2">
      <c r="D440" s="10"/>
    </row>
    <row r="441" spans="1:33" x14ac:dyDescent="0.2">
      <c r="D441" s="10"/>
    </row>
    <row r="442" spans="1:33" x14ac:dyDescent="0.2">
      <c r="D442" s="10"/>
    </row>
    <row r="443" spans="1:33" x14ac:dyDescent="0.2">
      <c r="D443" s="10"/>
    </row>
    <row r="444" spans="1:33" x14ac:dyDescent="0.2">
      <c r="D444" s="10"/>
    </row>
    <row r="445" spans="1:33" x14ac:dyDescent="0.2">
      <c r="D445" s="10"/>
    </row>
    <row r="446" spans="1:33" x14ac:dyDescent="0.2">
      <c r="D446" s="10"/>
    </row>
    <row r="447" spans="1:33" x14ac:dyDescent="0.2">
      <c r="D447" s="10"/>
    </row>
    <row r="448" spans="1:33"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esEsr0EBfDyKxHjZX0CYoLLU3BvPzcQKnrNC15yEZ3VhmI8W5UDbF4UBvj5fD45xvd+Djh35g+VE/6VeUgW7Q==" saltValue="MUAlHomHkegEhTjcUqRT1g==" spinCount="100000" sheet="1" formatRows="0"/>
  <mergeCells count="28">
    <mergeCell ref="C299:G299"/>
    <mergeCell ref="C342:G342"/>
    <mergeCell ref="C350:G350"/>
    <mergeCell ref="C380:G380"/>
    <mergeCell ref="C178:G178"/>
    <mergeCell ref="C179:G179"/>
    <mergeCell ref="C260:G260"/>
    <mergeCell ref="C281:G281"/>
    <mergeCell ref="C290:G290"/>
    <mergeCell ref="C296:G296"/>
    <mergeCell ref="C95:G95"/>
    <mergeCell ref="C109:G109"/>
    <mergeCell ref="C144:G144"/>
    <mergeCell ref="C147:G147"/>
    <mergeCell ref="C155:G155"/>
    <mergeCell ref="C177:G177"/>
    <mergeCell ref="C30:G30"/>
    <mergeCell ref="C54:G54"/>
    <mergeCell ref="C62:G62"/>
    <mergeCell ref="C68:G68"/>
    <mergeCell ref="C72:G72"/>
    <mergeCell ref="C81:G81"/>
    <mergeCell ref="A1:G1"/>
    <mergeCell ref="C2:G2"/>
    <mergeCell ref="C3:G3"/>
    <mergeCell ref="C4:G4"/>
    <mergeCell ref="C10:G10"/>
    <mergeCell ref="C18:G1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115</v>
      </c>
      <c r="B1" s="197"/>
      <c r="C1" s="197"/>
      <c r="D1" s="197"/>
      <c r="E1" s="197"/>
      <c r="F1" s="197"/>
      <c r="G1" s="197"/>
      <c r="AG1" t="s">
        <v>116</v>
      </c>
    </row>
    <row r="2" spans="1:60" ht="24.95" customHeight="1" x14ac:dyDescent="0.2">
      <c r="A2" s="198" t="s">
        <v>7</v>
      </c>
      <c r="B2" s="49" t="s">
        <v>43</v>
      </c>
      <c r="C2" s="201" t="s">
        <v>44</v>
      </c>
      <c r="D2" s="199"/>
      <c r="E2" s="199"/>
      <c r="F2" s="199"/>
      <c r="G2" s="200"/>
      <c r="AG2" t="s">
        <v>117</v>
      </c>
    </row>
    <row r="3" spans="1:60" ht="24.95" customHeight="1" x14ac:dyDescent="0.2">
      <c r="A3" s="198" t="s">
        <v>8</v>
      </c>
      <c r="B3" s="49" t="s">
        <v>47</v>
      </c>
      <c r="C3" s="201" t="s">
        <v>48</v>
      </c>
      <c r="D3" s="199"/>
      <c r="E3" s="199"/>
      <c r="F3" s="199"/>
      <c r="G3" s="200"/>
      <c r="AC3" s="176" t="s">
        <v>117</v>
      </c>
      <c r="AG3" t="s">
        <v>118</v>
      </c>
    </row>
    <row r="4" spans="1:60" ht="24.95" customHeight="1" x14ac:dyDescent="0.2">
      <c r="A4" s="202" t="s">
        <v>9</v>
      </c>
      <c r="B4" s="203" t="s">
        <v>53</v>
      </c>
      <c r="C4" s="204" t="s">
        <v>54</v>
      </c>
      <c r="D4" s="205"/>
      <c r="E4" s="205"/>
      <c r="F4" s="205"/>
      <c r="G4" s="206"/>
      <c r="AG4" t="s">
        <v>119</v>
      </c>
    </row>
    <row r="5" spans="1:60" x14ac:dyDescent="0.2">
      <c r="D5" s="10"/>
    </row>
    <row r="6" spans="1:60" ht="38.25" x14ac:dyDescent="0.2">
      <c r="A6" s="208" t="s">
        <v>120</v>
      </c>
      <c r="B6" s="210" t="s">
        <v>121</v>
      </c>
      <c r="C6" s="210" t="s">
        <v>122</v>
      </c>
      <c r="D6" s="209" t="s">
        <v>123</v>
      </c>
      <c r="E6" s="208" t="s">
        <v>124</v>
      </c>
      <c r="F6" s="207" t="s">
        <v>125</v>
      </c>
      <c r="G6" s="208" t="s">
        <v>29</v>
      </c>
      <c r="H6" s="211" t="s">
        <v>30</v>
      </c>
      <c r="I6" s="211" t="s">
        <v>126</v>
      </c>
      <c r="J6" s="211" t="s">
        <v>31</v>
      </c>
      <c r="K6" s="211" t="s">
        <v>127</v>
      </c>
      <c r="L6" s="211" t="s">
        <v>128</v>
      </c>
      <c r="M6" s="211" t="s">
        <v>129</v>
      </c>
      <c r="N6" s="211" t="s">
        <v>130</v>
      </c>
      <c r="O6" s="211" t="s">
        <v>131</v>
      </c>
      <c r="P6" s="211" t="s">
        <v>132</v>
      </c>
      <c r="Q6" s="211" t="s">
        <v>133</v>
      </c>
      <c r="R6" s="211" t="s">
        <v>134</v>
      </c>
      <c r="S6" s="211" t="s">
        <v>135</v>
      </c>
      <c r="T6" s="211" t="s">
        <v>136</v>
      </c>
      <c r="U6" s="211" t="s">
        <v>137</v>
      </c>
      <c r="V6" s="211" t="s">
        <v>138</v>
      </c>
      <c r="W6" s="211" t="s">
        <v>139</v>
      </c>
      <c r="X6" s="211" t="s">
        <v>140</v>
      </c>
      <c r="Y6" s="211" t="s">
        <v>141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142</v>
      </c>
      <c r="B8" s="227" t="s">
        <v>82</v>
      </c>
      <c r="C8" s="243" t="s">
        <v>83</v>
      </c>
      <c r="D8" s="228"/>
      <c r="E8" s="229"/>
      <c r="F8" s="230"/>
      <c r="G8" s="230">
        <f>SUMIF(AG9:AG337,"&lt;&gt;NOR",G9:G337)</f>
        <v>0</v>
      </c>
      <c r="H8" s="230"/>
      <c r="I8" s="230">
        <f>SUM(I9:I337)</f>
        <v>0</v>
      </c>
      <c r="J8" s="230"/>
      <c r="K8" s="230">
        <f>SUM(K9:K337)</f>
        <v>0</v>
      </c>
      <c r="L8" s="230"/>
      <c r="M8" s="230">
        <f>SUM(M9:M337)</f>
        <v>0</v>
      </c>
      <c r="N8" s="229"/>
      <c r="O8" s="229">
        <f>SUM(O9:O337)</f>
        <v>1.86</v>
      </c>
      <c r="P8" s="229"/>
      <c r="Q8" s="229">
        <f>SUM(Q9:Q337)</f>
        <v>0</v>
      </c>
      <c r="R8" s="230"/>
      <c r="S8" s="230"/>
      <c r="T8" s="231"/>
      <c r="U8" s="225"/>
      <c r="V8" s="225">
        <f>SUM(V9:V337)</f>
        <v>157.22999999999999</v>
      </c>
      <c r="W8" s="225"/>
      <c r="X8" s="225"/>
      <c r="Y8" s="225"/>
      <c r="AG8" t="s">
        <v>143</v>
      </c>
    </row>
    <row r="9" spans="1:60" ht="33.75" outlineLevel="1" x14ac:dyDescent="0.2">
      <c r="A9" s="233">
        <v>1</v>
      </c>
      <c r="B9" s="234" t="s">
        <v>907</v>
      </c>
      <c r="C9" s="244" t="s">
        <v>908</v>
      </c>
      <c r="D9" s="235" t="s">
        <v>909</v>
      </c>
      <c r="E9" s="236">
        <v>6</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197</v>
      </c>
      <c r="T9" s="239" t="s">
        <v>198</v>
      </c>
      <c r="U9" s="222">
        <v>0</v>
      </c>
      <c r="V9" s="222">
        <f>ROUND(E9*U9,2)</f>
        <v>0</v>
      </c>
      <c r="W9" s="222"/>
      <c r="X9" s="222" t="s">
        <v>149</v>
      </c>
      <c r="Y9" s="222" t="s">
        <v>150</v>
      </c>
      <c r="Z9" s="212"/>
      <c r="AA9" s="212"/>
      <c r="AB9" s="212"/>
      <c r="AC9" s="212"/>
      <c r="AD9" s="212"/>
      <c r="AE9" s="212"/>
      <c r="AF9" s="212"/>
      <c r="AG9" s="212" t="s">
        <v>151</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46" t="s">
        <v>154</v>
      </c>
      <c r="D10" s="223"/>
      <c r="E10" s="224"/>
      <c r="F10" s="222"/>
      <c r="G10" s="22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155</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3" x14ac:dyDescent="0.2">
      <c r="A11" s="219"/>
      <c r="B11" s="220"/>
      <c r="C11" s="246" t="s">
        <v>74</v>
      </c>
      <c r="D11" s="223"/>
      <c r="E11" s="224">
        <v>6</v>
      </c>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155</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1" x14ac:dyDescent="0.2">
      <c r="A12" s="233">
        <v>2</v>
      </c>
      <c r="B12" s="234" t="s">
        <v>910</v>
      </c>
      <c r="C12" s="244" t="s">
        <v>911</v>
      </c>
      <c r="D12" s="235" t="s">
        <v>909</v>
      </c>
      <c r="E12" s="236">
        <v>1</v>
      </c>
      <c r="F12" s="237"/>
      <c r="G12" s="238">
        <f>ROUND(E12*F12,2)</f>
        <v>0</v>
      </c>
      <c r="H12" s="237"/>
      <c r="I12" s="238">
        <f>ROUND(E12*H12,2)</f>
        <v>0</v>
      </c>
      <c r="J12" s="237"/>
      <c r="K12" s="238">
        <f>ROUND(E12*J12,2)</f>
        <v>0</v>
      </c>
      <c r="L12" s="238">
        <v>21</v>
      </c>
      <c r="M12" s="238">
        <f>G12*(1+L12/100)</f>
        <v>0</v>
      </c>
      <c r="N12" s="236">
        <v>0</v>
      </c>
      <c r="O12" s="236">
        <f>ROUND(E12*N12,2)</f>
        <v>0</v>
      </c>
      <c r="P12" s="236">
        <v>0</v>
      </c>
      <c r="Q12" s="236">
        <f>ROUND(E12*P12,2)</f>
        <v>0</v>
      </c>
      <c r="R12" s="238"/>
      <c r="S12" s="238" t="s">
        <v>197</v>
      </c>
      <c r="T12" s="239" t="s">
        <v>198</v>
      </c>
      <c r="U12" s="222">
        <v>0</v>
      </c>
      <c r="V12" s="222">
        <f>ROUND(E12*U12,2)</f>
        <v>0</v>
      </c>
      <c r="W12" s="222"/>
      <c r="X12" s="222" t="s">
        <v>149</v>
      </c>
      <c r="Y12" s="222" t="s">
        <v>150</v>
      </c>
      <c r="Z12" s="212"/>
      <c r="AA12" s="212"/>
      <c r="AB12" s="212"/>
      <c r="AC12" s="212"/>
      <c r="AD12" s="212"/>
      <c r="AE12" s="212"/>
      <c r="AF12" s="212"/>
      <c r="AG12" s="212" t="s">
        <v>151</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2" x14ac:dyDescent="0.2">
      <c r="A13" s="219"/>
      <c r="B13" s="220"/>
      <c r="C13" s="246" t="s">
        <v>154</v>
      </c>
      <c r="D13" s="223"/>
      <c r="E13" s="224"/>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155</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3" x14ac:dyDescent="0.2">
      <c r="A14" s="219"/>
      <c r="B14" s="220"/>
      <c r="C14" s="246" t="s">
        <v>912</v>
      </c>
      <c r="D14" s="223"/>
      <c r="E14" s="224">
        <v>1</v>
      </c>
      <c r="F14" s="222"/>
      <c r="G14" s="22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155</v>
      </c>
      <c r="AH14" s="212">
        <v>0</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1" x14ac:dyDescent="0.2">
      <c r="A15" s="233">
        <v>3</v>
      </c>
      <c r="B15" s="234" t="s">
        <v>913</v>
      </c>
      <c r="C15" s="244" t="s">
        <v>914</v>
      </c>
      <c r="D15" s="235" t="s">
        <v>909</v>
      </c>
      <c r="E15" s="236">
        <v>1</v>
      </c>
      <c r="F15" s="237"/>
      <c r="G15" s="238">
        <f>ROUND(E15*F15,2)</f>
        <v>0</v>
      </c>
      <c r="H15" s="237"/>
      <c r="I15" s="238">
        <f>ROUND(E15*H15,2)</f>
        <v>0</v>
      </c>
      <c r="J15" s="237"/>
      <c r="K15" s="238">
        <f>ROUND(E15*J15,2)</f>
        <v>0</v>
      </c>
      <c r="L15" s="238">
        <v>21</v>
      </c>
      <c r="M15" s="238">
        <f>G15*(1+L15/100)</f>
        <v>0</v>
      </c>
      <c r="N15" s="236">
        <v>0</v>
      </c>
      <c r="O15" s="236">
        <f>ROUND(E15*N15,2)</f>
        <v>0</v>
      </c>
      <c r="P15" s="236">
        <v>0</v>
      </c>
      <c r="Q15" s="236">
        <f>ROUND(E15*P15,2)</f>
        <v>0</v>
      </c>
      <c r="R15" s="238"/>
      <c r="S15" s="238" t="s">
        <v>197</v>
      </c>
      <c r="T15" s="239" t="s">
        <v>198</v>
      </c>
      <c r="U15" s="222">
        <v>0</v>
      </c>
      <c r="V15" s="222">
        <f>ROUND(E15*U15,2)</f>
        <v>0</v>
      </c>
      <c r="W15" s="222"/>
      <c r="X15" s="222" t="s">
        <v>149</v>
      </c>
      <c r="Y15" s="222" t="s">
        <v>150</v>
      </c>
      <c r="Z15" s="212"/>
      <c r="AA15" s="212"/>
      <c r="AB15" s="212"/>
      <c r="AC15" s="212"/>
      <c r="AD15" s="212"/>
      <c r="AE15" s="212"/>
      <c r="AF15" s="212"/>
      <c r="AG15" s="212" t="s">
        <v>151</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6" t="s">
        <v>154</v>
      </c>
      <c r="D16" s="223"/>
      <c r="E16" s="224"/>
      <c r="F16" s="222"/>
      <c r="G16" s="22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155</v>
      </c>
      <c r="AH16" s="212">
        <v>0</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3" x14ac:dyDescent="0.2">
      <c r="A17" s="219"/>
      <c r="B17" s="220"/>
      <c r="C17" s="246" t="s">
        <v>912</v>
      </c>
      <c r="D17" s="223"/>
      <c r="E17" s="224">
        <v>1</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155</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33">
        <v>4</v>
      </c>
      <c r="B18" s="234" t="s">
        <v>915</v>
      </c>
      <c r="C18" s="244" t="s">
        <v>916</v>
      </c>
      <c r="D18" s="235" t="s">
        <v>909</v>
      </c>
      <c r="E18" s="236">
        <v>2</v>
      </c>
      <c r="F18" s="237"/>
      <c r="G18" s="238">
        <f>ROUND(E18*F18,2)</f>
        <v>0</v>
      </c>
      <c r="H18" s="237"/>
      <c r="I18" s="238">
        <f>ROUND(E18*H18,2)</f>
        <v>0</v>
      </c>
      <c r="J18" s="237"/>
      <c r="K18" s="238">
        <f>ROUND(E18*J18,2)</f>
        <v>0</v>
      </c>
      <c r="L18" s="238">
        <v>21</v>
      </c>
      <c r="M18" s="238">
        <f>G18*(1+L18/100)</f>
        <v>0</v>
      </c>
      <c r="N18" s="236">
        <v>0</v>
      </c>
      <c r="O18" s="236">
        <f>ROUND(E18*N18,2)</f>
        <v>0</v>
      </c>
      <c r="P18" s="236">
        <v>0</v>
      </c>
      <c r="Q18" s="236">
        <f>ROUND(E18*P18,2)</f>
        <v>0</v>
      </c>
      <c r="R18" s="238"/>
      <c r="S18" s="238" t="s">
        <v>197</v>
      </c>
      <c r="T18" s="239" t="s">
        <v>198</v>
      </c>
      <c r="U18" s="222">
        <v>0</v>
      </c>
      <c r="V18" s="222">
        <f>ROUND(E18*U18,2)</f>
        <v>0</v>
      </c>
      <c r="W18" s="222"/>
      <c r="X18" s="222" t="s">
        <v>149</v>
      </c>
      <c r="Y18" s="222" t="s">
        <v>150</v>
      </c>
      <c r="Z18" s="212"/>
      <c r="AA18" s="212"/>
      <c r="AB18" s="212"/>
      <c r="AC18" s="212"/>
      <c r="AD18" s="212"/>
      <c r="AE18" s="212"/>
      <c r="AF18" s="212"/>
      <c r="AG18" s="212" t="s">
        <v>151</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46" t="s">
        <v>154</v>
      </c>
      <c r="D19" s="223"/>
      <c r="E19" s="224"/>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155</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46" t="s">
        <v>552</v>
      </c>
      <c r="D20" s="223"/>
      <c r="E20" s="224">
        <v>2</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155</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1" x14ac:dyDescent="0.2">
      <c r="A21" s="233">
        <v>5</v>
      </c>
      <c r="B21" s="234" t="s">
        <v>917</v>
      </c>
      <c r="C21" s="244" t="s">
        <v>918</v>
      </c>
      <c r="D21" s="235" t="s">
        <v>909</v>
      </c>
      <c r="E21" s="236">
        <v>6</v>
      </c>
      <c r="F21" s="237"/>
      <c r="G21" s="238">
        <f>ROUND(E21*F21,2)</f>
        <v>0</v>
      </c>
      <c r="H21" s="237"/>
      <c r="I21" s="238">
        <f>ROUND(E21*H21,2)</f>
        <v>0</v>
      </c>
      <c r="J21" s="237"/>
      <c r="K21" s="238">
        <f>ROUND(E21*J21,2)</f>
        <v>0</v>
      </c>
      <c r="L21" s="238">
        <v>21</v>
      </c>
      <c r="M21" s="238">
        <f>G21*(1+L21/100)</f>
        <v>0</v>
      </c>
      <c r="N21" s="236">
        <v>0</v>
      </c>
      <c r="O21" s="236">
        <f>ROUND(E21*N21,2)</f>
        <v>0</v>
      </c>
      <c r="P21" s="236">
        <v>0</v>
      </c>
      <c r="Q21" s="236">
        <f>ROUND(E21*P21,2)</f>
        <v>0</v>
      </c>
      <c r="R21" s="238"/>
      <c r="S21" s="238" t="s">
        <v>197</v>
      </c>
      <c r="T21" s="239" t="s">
        <v>198</v>
      </c>
      <c r="U21" s="222">
        <v>0</v>
      </c>
      <c r="V21" s="222">
        <f>ROUND(E21*U21,2)</f>
        <v>0</v>
      </c>
      <c r="W21" s="222"/>
      <c r="X21" s="222" t="s">
        <v>149</v>
      </c>
      <c r="Y21" s="222" t="s">
        <v>150</v>
      </c>
      <c r="Z21" s="212"/>
      <c r="AA21" s="212"/>
      <c r="AB21" s="212"/>
      <c r="AC21" s="212"/>
      <c r="AD21" s="212"/>
      <c r="AE21" s="212"/>
      <c r="AF21" s="212"/>
      <c r="AG21" s="212" t="s">
        <v>151</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46" t="s">
        <v>154</v>
      </c>
      <c r="D22" s="223"/>
      <c r="E22" s="224"/>
      <c r="F22" s="222"/>
      <c r="G22" s="22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155</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3" x14ac:dyDescent="0.2">
      <c r="A23" s="219"/>
      <c r="B23" s="220"/>
      <c r="C23" s="246" t="s">
        <v>74</v>
      </c>
      <c r="D23" s="223"/>
      <c r="E23" s="224">
        <v>6</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155</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3">
        <v>6</v>
      </c>
      <c r="B24" s="234" t="s">
        <v>919</v>
      </c>
      <c r="C24" s="244" t="s">
        <v>920</v>
      </c>
      <c r="D24" s="235" t="s">
        <v>909</v>
      </c>
      <c r="E24" s="236">
        <v>1</v>
      </c>
      <c r="F24" s="237"/>
      <c r="G24" s="238">
        <f>ROUND(E24*F24,2)</f>
        <v>0</v>
      </c>
      <c r="H24" s="237"/>
      <c r="I24" s="238">
        <f>ROUND(E24*H24,2)</f>
        <v>0</v>
      </c>
      <c r="J24" s="237"/>
      <c r="K24" s="238">
        <f>ROUND(E24*J24,2)</f>
        <v>0</v>
      </c>
      <c r="L24" s="238">
        <v>21</v>
      </c>
      <c r="M24" s="238">
        <f>G24*(1+L24/100)</f>
        <v>0</v>
      </c>
      <c r="N24" s="236">
        <v>0</v>
      </c>
      <c r="O24" s="236">
        <f>ROUND(E24*N24,2)</f>
        <v>0</v>
      </c>
      <c r="P24" s="236">
        <v>0</v>
      </c>
      <c r="Q24" s="236">
        <f>ROUND(E24*P24,2)</f>
        <v>0</v>
      </c>
      <c r="R24" s="238"/>
      <c r="S24" s="238" t="s">
        <v>197</v>
      </c>
      <c r="T24" s="239" t="s">
        <v>198</v>
      </c>
      <c r="U24" s="222">
        <v>0</v>
      </c>
      <c r="V24" s="222">
        <f>ROUND(E24*U24,2)</f>
        <v>0</v>
      </c>
      <c r="W24" s="222"/>
      <c r="X24" s="222" t="s">
        <v>149</v>
      </c>
      <c r="Y24" s="222" t="s">
        <v>150</v>
      </c>
      <c r="Z24" s="212"/>
      <c r="AA24" s="212"/>
      <c r="AB24" s="212"/>
      <c r="AC24" s="212"/>
      <c r="AD24" s="212"/>
      <c r="AE24" s="212"/>
      <c r="AF24" s="212"/>
      <c r="AG24" s="212" t="s">
        <v>151</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46" t="s">
        <v>154</v>
      </c>
      <c r="D25" s="223"/>
      <c r="E25" s="224"/>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155</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3" x14ac:dyDescent="0.2">
      <c r="A26" s="219"/>
      <c r="B26" s="220"/>
      <c r="C26" s="246" t="s">
        <v>912</v>
      </c>
      <c r="D26" s="223"/>
      <c r="E26" s="224">
        <v>1</v>
      </c>
      <c r="F26" s="222"/>
      <c r="G26" s="222"/>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155</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ht="22.5" outlineLevel="1" x14ac:dyDescent="0.2">
      <c r="A27" s="233">
        <v>7</v>
      </c>
      <c r="B27" s="234" t="s">
        <v>921</v>
      </c>
      <c r="C27" s="244" t="s">
        <v>922</v>
      </c>
      <c r="D27" s="235" t="s">
        <v>909</v>
      </c>
      <c r="E27" s="236">
        <v>14</v>
      </c>
      <c r="F27" s="237"/>
      <c r="G27" s="238">
        <f>ROUND(E27*F27,2)</f>
        <v>0</v>
      </c>
      <c r="H27" s="237"/>
      <c r="I27" s="238">
        <f>ROUND(E27*H27,2)</f>
        <v>0</v>
      </c>
      <c r="J27" s="237"/>
      <c r="K27" s="238">
        <f>ROUND(E27*J27,2)</f>
        <v>0</v>
      </c>
      <c r="L27" s="238">
        <v>21</v>
      </c>
      <c r="M27" s="238">
        <f>G27*(1+L27/100)</f>
        <v>0</v>
      </c>
      <c r="N27" s="236">
        <v>0</v>
      </c>
      <c r="O27" s="236">
        <f>ROUND(E27*N27,2)</f>
        <v>0</v>
      </c>
      <c r="P27" s="236">
        <v>0</v>
      </c>
      <c r="Q27" s="236">
        <f>ROUND(E27*P27,2)</f>
        <v>0</v>
      </c>
      <c r="R27" s="238"/>
      <c r="S27" s="238" t="s">
        <v>197</v>
      </c>
      <c r="T27" s="239" t="s">
        <v>198</v>
      </c>
      <c r="U27" s="222">
        <v>0</v>
      </c>
      <c r="V27" s="222">
        <f>ROUND(E27*U27,2)</f>
        <v>0</v>
      </c>
      <c r="W27" s="222"/>
      <c r="X27" s="222" t="s">
        <v>149</v>
      </c>
      <c r="Y27" s="222" t="s">
        <v>150</v>
      </c>
      <c r="Z27" s="212"/>
      <c r="AA27" s="212"/>
      <c r="AB27" s="212"/>
      <c r="AC27" s="212"/>
      <c r="AD27" s="212"/>
      <c r="AE27" s="212"/>
      <c r="AF27" s="212"/>
      <c r="AG27" s="212" t="s">
        <v>151</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6" t="s">
        <v>154</v>
      </c>
      <c r="D28" s="223"/>
      <c r="E28" s="224"/>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155</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46" t="s">
        <v>923</v>
      </c>
      <c r="D29" s="223"/>
      <c r="E29" s="224">
        <v>14</v>
      </c>
      <c r="F29" s="222"/>
      <c r="G29" s="222"/>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155</v>
      </c>
      <c r="AH29" s="212">
        <v>0</v>
      </c>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33.75" outlineLevel="1" x14ac:dyDescent="0.2">
      <c r="A30" s="233">
        <v>8</v>
      </c>
      <c r="B30" s="234" t="s">
        <v>924</v>
      </c>
      <c r="C30" s="244" t="s">
        <v>925</v>
      </c>
      <c r="D30" s="235" t="s">
        <v>909</v>
      </c>
      <c r="E30" s="236">
        <v>2</v>
      </c>
      <c r="F30" s="237"/>
      <c r="G30" s="238">
        <f>ROUND(E30*F30,2)</f>
        <v>0</v>
      </c>
      <c r="H30" s="237"/>
      <c r="I30" s="238">
        <f>ROUND(E30*H30,2)</f>
        <v>0</v>
      </c>
      <c r="J30" s="237"/>
      <c r="K30" s="238">
        <f>ROUND(E30*J30,2)</f>
        <v>0</v>
      </c>
      <c r="L30" s="238">
        <v>21</v>
      </c>
      <c r="M30" s="238">
        <f>G30*(1+L30/100)</f>
        <v>0</v>
      </c>
      <c r="N30" s="236">
        <v>0</v>
      </c>
      <c r="O30" s="236">
        <f>ROUND(E30*N30,2)</f>
        <v>0</v>
      </c>
      <c r="P30" s="236">
        <v>0</v>
      </c>
      <c r="Q30" s="236">
        <f>ROUND(E30*P30,2)</f>
        <v>0</v>
      </c>
      <c r="R30" s="238"/>
      <c r="S30" s="238" t="s">
        <v>197</v>
      </c>
      <c r="T30" s="239" t="s">
        <v>198</v>
      </c>
      <c r="U30" s="222">
        <v>0</v>
      </c>
      <c r="V30" s="222">
        <f>ROUND(E30*U30,2)</f>
        <v>0</v>
      </c>
      <c r="W30" s="222"/>
      <c r="X30" s="222" t="s">
        <v>149</v>
      </c>
      <c r="Y30" s="222" t="s">
        <v>150</v>
      </c>
      <c r="Z30" s="212"/>
      <c r="AA30" s="212"/>
      <c r="AB30" s="212"/>
      <c r="AC30" s="212"/>
      <c r="AD30" s="212"/>
      <c r="AE30" s="212"/>
      <c r="AF30" s="212"/>
      <c r="AG30" s="212" t="s">
        <v>151</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47" t="s">
        <v>926</v>
      </c>
      <c r="D31" s="242"/>
      <c r="E31" s="242"/>
      <c r="F31" s="242"/>
      <c r="G31" s="24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481</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46" t="s">
        <v>154</v>
      </c>
      <c r="D32" s="223"/>
      <c r="E32" s="224"/>
      <c r="F32" s="222"/>
      <c r="G32" s="222"/>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155</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3" x14ac:dyDescent="0.2">
      <c r="A33" s="219"/>
      <c r="B33" s="220"/>
      <c r="C33" s="246" t="s">
        <v>552</v>
      </c>
      <c r="D33" s="223"/>
      <c r="E33" s="224">
        <v>2</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155</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33">
        <v>9</v>
      </c>
      <c r="B34" s="234" t="s">
        <v>927</v>
      </c>
      <c r="C34" s="244" t="s">
        <v>928</v>
      </c>
      <c r="D34" s="235" t="s">
        <v>909</v>
      </c>
      <c r="E34" s="236">
        <v>2</v>
      </c>
      <c r="F34" s="237"/>
      <c r="G34" s="238">
        <f>ROUND(E34*F34,2)</f>
        <v>0</v>
      </c>
      <c r="H34" s="237"/>
      <c r="I34" s="238">
        <f>ROUND(E34*H34,2)</f>
        <v>0</v>
      </c>
      <c r="J34" s="237"/>
      <c r="K34" s="238">
        <f>ROUND(E34*J34,2)</f>
        <v>0</v>
      </c>
      <c r="L34" s="238">
        <v>21</v>
      </c>
      <c r="M34" s="238">
        <f>G34*(1+L34/100)</f>
        <v>0</v>
      </c>
      <c r="N34" s="236">
        <v>0</v>
      </c>
      <c r="O34" s="236">
        <f>ROUND(E34*N34,2)</f>
        <v>0</v>
      </c>
      <c r="P34" s="236">
        <v>0</v>
      </c>
      <c r="Q34" s="236">
        <f>ROUND(E34*P34,2)</f>
        <v>0</v>
      </c>
      <c r="R34" s="238"/>
      <c r="S34" s="238" t="s">
        <v>197</v>
      </c>
      <c r="T34" s="239" t="s">
        <v>198</v>
      </c>
      <c r="U34" s="222">
        <v>0</v>
      </c>
      <c r="V34" s="222">
        <f>ROUND(E34*U34,2)</f>
        <v>0</v>
      </c>
      <c r="W34" s="222"/>
      <c r="X34" s="222" t="s">
        <v>149</v>
      </c>
      <c r="Y34" s="222" t="s">
        <v>150</v>
      </c>
      <c r="Z34" s="212"/>
      <c r="AA34" s="212"/>
      <c r="AB34" s="212"/>
      <c r="AC34" s="212"/>
      <c r="AD34" s="212"/>
      <c r="AE34" s="212"/>
      <c r="AF34" s="212"/>
      <c r="AG34" s="212" t="s">
        <v>151</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46" t="s">
        <v>154</v>
      </c>
      <c r="D35" s="223"/>
      <c r="E35" s="224"/>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155</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3" x14ac:dyDescent="0.2">
      <c r="A36" s="219"/>
      <c r="B36" s="220"/>
      <c r="C36" s="246" t="s">
        <v>552</v>
      </c>
      <c r="D36" s="223"/>
      <c r="E36" s="224">
        <v>2</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155</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ht="33.75" outlineLevel="1" x14ac:dyDescent="0.2">
      <c r="A37" s="233">
        <v>10</v>
      </c>
      <c r="B37" s="234" t="s">
        <v>929</v>
      </c>
      <c r="C37" s="244" t="s">
        <v>930</v>
      </c>
      <c r="D37" s="235" t="s">
        <v>909</v>
      </c>
      <c r="E37" s="236">
        <v>2</v>
      </c>
      <c r="F37" s="237"/>
      <c r="G37" s="238">
        <f>ROUND(E37*F37,2)</f>
        <v>0</v>
      </c>
      <c r="H37" s="237"/>
      <c r="I37" s="238">
        <f>ROUND(E37*H37,2)</f>
        <v>0</v>
      </c>
      <c r="J37" s="237"/>
      <c r="K37" s="238">
        <f>ROUND(E37*J37,2)</f>
        <v>0</v>
      </c>
      <c r="L37" s="238">
        <v>21</v>
      </c>
      <c r="M37" s="238">
        <f>G37*(1+L37/100)</f>
        <v>0</v>
      </c>
      <c r="N37" s="236">
        <v>0</v>
      </c>
      <c r="O37" s="236">
        <f>ROUND(E37*N37,2)</f>
        <v>0</v>
      </c>
      <c r="P37" s="236">
        <v>0</v>
      </c>
      <c r="Q37" s="236">
        <f>ROUND(E37*P37,2)</f>
        <v>0</v>
      </c>
      <c r="R37" s="238"/>
      <c r="S37" s="238" t="s">
        <v>197</v>
      </c>
      <c r="T37" s="239" t="s">
        <v>198</v>
      </c>
      <c r="U37" s="222">
        <v>0</v>
      </c>
      <c r="V37" s="222">
        <f>ROUND(E37*U37,2)</f>
        <v>0</v>
      </c>
      <c r="W37" s="222"/>
      <c r="X37" s="222" t="s">
        <v>149</v>
      </c>
      <c r="Y37" s="222" t="s">
        <v>150</v>
      </c>
      <c r="Z37" s="212"/>
      <c r="AA37" s="212"/>
      <c r="AB37" s="212"/>
      <c r="AC37" s="212"/>
      <c r="AD37" s="212"/>
      <c r="AE37" s="212"/>
      <c r="AF37" s="212"/>
      <c r="AG37" s="212" t="s">
        <v>151</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46" t="s">
        <v>154</v>
      </c>
      <c r="D38" s="223"/>
      <c r="E38" s="224"/>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155</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3" x14ac:dyDescent="0.2">
      <c r="A39" s="219"/>
      <c r="B39" s="220"/>
      <c r="C39" s="246" t="s">
        <v>552</v>
      </c>
      <c r="D39" s="223"/>
      <c r="E39" s="224">
        <v>2</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155</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33.75" outlineLevel="1" x14ac:dyDescent="0.2">
      <c r="A40" s="233">
        <v>11</v>
      </c>
      <c r="B40" s="234" t="s">
        <v>931</v>
      </c>
      <c r="C40" s="244" t="s">
        <v>932</v>
      </c>
      <c r="D40" s="235" t="s">
        <v>909</v>
      </c>
      <c r="E40" s="236">
        <v>1</v>
      </c>
      <c r="F40" s="237"/>
      <c r="G40" s="238">
        <f>ROUND(E40*F40,2)</f>
        <v>0</v>
      </c>
      <c r="H40" s="237"/>
      <c r="I40" s="238">
        <f>ROUND(E40*H40,2)</f>
        <v>0</v>
      </c>
      <c r="J40" s="237"/>
      <c r="K40" s="238">
        <f>ROUND(E40*J40,2)</f>
        <v>0</v>
      </c>
      <c r="L40" s="238">
        <v>21</v>
      </c>
      <c r="M40" s="238">
        <f>G40*(1+L40/100)</f>
        <v>0</v>
      </c>
      <c r="N40" s="236">
        <v>0</v>
      </c>
      <c r="O40" s="236">
        <f>ROUND(E40*N40,2)</f>
        <v>0</v>
      </c>
      <c r="P40" s="236">
        <v>0</v>
      </c>
      <c r="Q40" s="236">
        <f>ROUND(E40*P40,2)</f>
        <v>0</v>
      </c>
      <c r="R40" s="238"/>
      <c r="S40" s="238" t="s">
        <v>197</v>
      </c>
      <c r="T40" s="239" t="s">
        <v>198</v>
      </c>
      <c r="U40" s="222">
        <v>0</v>
      </c>
      <c r="V40" s="222">
        <f>ROUND(E40*U40,2)</f>
        <v>0</v>
      </c>
      <c r="W40" s="222"/>
      <c r="X40" s="222" t="s">
        <v>149</v>
      </c>
      <c r="Y40" s="222" t="s">
        <v>150</v>
      </c>
      <c r="Z40" s="212"/>
      <c r="AA40" s="212"/>
      <c r="AB40" s="212"/>
      <c r="AC40" s="212"/>
      <c r="AD40" s="212"/>
      <c r="AE40" s="212"/>
      <c r="AF40" s="212"/>
      <c r="AG40" s="212" t="s">
        <v>151</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2" x14ac:dyDescent="0.2">
      <c r="A41" s="219"/>
      <c r="B41" s="220"/>
      <c r="C41" s="246" t="s">
        <v>154</v>
      </c>
      <c r="D41" s="223"/>
      <c r="E41" s="224"/>
      <c r="F41" s="222"/>
      <c r="G41" s="22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155</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3" x14ac:dyDescent="0.2">
      <c r="A42" s="219"/>
      <c r="B42" s="220"/>
      <c r="C42" s="246" t="s">
        <v>912</v>
      </c>
      <c r="D42" s="223"/>
      <c r="E42" s="224">
        <v>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155</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33.75" outlineLevel="1" x14ac:dyDescent="0.2">
      <c r="A43" s="233">
        <v>12</v>
      </c>
      <c r="B43" s="234" t="s">
        <v>933</v>
      </c>
      <c r="C43" s="244" t="s">
        <v>934</v>
      </c>
      <c r="D43" s="235" t="s">
        <v>909</v>
      </c>
      <c r="E43" s="236">
        <v>9</v>
      </c>
      <c r="F43" s="237"/>
      <c r="G43" s="238">
        <f>ROUND(E43*F43,2)</f>
        <v>0</v>
      </c>
      <c r="H43" s="237"/>
      <c r="I43" s="238">
        <f>ROUND(E43*H43,2)</f>
        <v>0</v>
      </c>
      <c r="J43" s="237"/>
      <c r="K43" s="238">
        <f>ROUND(E43*J43,2)</f>
        <v>0</v>
      </c>
      <c r="L43" s="238">
        <v>21</v>
      </c>
      <c r="M43" s="238">
        <f>G43*(1+L43/100)</f>
        <v>0</v>
      </c>
      <c r="N43" s="236">
        <v>0</v>
      </c>
      <c r="O43" s="236">
        <f>ROUND(E43*N43,2)</f>
        <v>0</v>
      </c>
      <c r="P43" s="236">
        <v>0</v>
      </c>
      <c r="Q43" s="236">
        <f>ROUND(E43*P43,2)</f>
        <v>0</v>
      </c>
      <c r="R43" s="238"/>
      <c r="S43" s="238" t="s">
        <v>197</v>
      </c>
      <c r="T43" s="239" t="s">
        <v>198</v>
      </c>
      <c r="U43" s="222">
        <v>0</v>
      </c>
      <c r="V43" s="222">
        <f>ROUND(E43*U43,2)</f>
        <v>0</v>
      </c>
      <c r="W43" s="222"/>
      <c r="X43" s="222" t="s">
        <v>149</v>
      </c>
      <c r="Y43" s="222" t="s">
        <v>150</v>
      </c>
      <c r="Z43" s="212"/>
      <c r="AA43" s="212"/>
      <c r="AB43" s="212"/>
      <c r="AC43" s="212"/>
      <c r="AD43" s="212"/>
      <c r="AE43" s="212"/>
      <c r="AF43" s="212"/>
      <c r="AG43" s="212" t="s">
        <v>151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47" t="s">
        <v>926</v>
      </c>
      <c r="D44" s="242"/>
      <c r="E44" s="242"/>
      <c r="F44" s="242"/>
      <c r="G44" s="24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481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46" t="s">
        <v>154</v>
      </c>
      <c r="D45" s="223"/>
      <c r="E45" s="224"/>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155</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3" x14ac:dyDescent="0.2">
      <c r="A46" s="219"/>
      <c r="B46" s="220"/>
      <c r="C46" s="246" t="s">
        <v>326</v>
      </c>
      <c r="D46" s="223"/>
      <c r="E46" s="224">
        <v>9</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155</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33">
        <v>13</v>
      </c>
      <c r="B47" s="234" t="s">
        <v>935</v>
      </c>
      <c r="C47" s="244" t="s">
        <v>936</v>
      </c>
      <c r="D47" s="235" t="s">
        <v>909</v>
      </c>
      <c r="E47" s="236">
        <v>3</v>
      </c>
      <c r="F47" s="237"/>
      <c r="G47" s="238">
        <f>ROUND(E47*F47,2)</f>
        <v>0</v>
      </c>
      <c r="H47" s="237"/>
      <c r="I47" s="238">
        <f>ROUND(E47*H47,2)</f>
        <v>0</v>
      </c>
      <c r="J47" s="237"/>
      <c r="K47" s="238">
        <f>ROUND(E47*J47,2)</f>
        <v>0</v>
      </c>
      <c r="L47" s="238">
        <v>21</v>
      </c>
      <c r="M47" s="238">
        <f>G47*(1+L47/100)</f>
        <v>0</v>
      </c>
      <c r="N47" s="236">
        <v>0</v>
      </c>
      <c r="O47" s="236">
        <f>ROUND(E47*N47,2)</f>
        <v>0</v>
      </c>
      <c r="P47" s="236">
        <v>0</v>
      </c>
      <c r="Q47" s="236">
        <f>ROUND(E47*P47,2)</f>
        <v>0</v>
      </c>
      <c r="R47" s="238"/>
      <c r="S47" s="238" t="s">
        <v>197</v>
      </c>
      <c r="T47" s="239" t="s">
        <v>198</v>
      </c>
      <c r="U47" s="222">
        <v>0</v>
      </c>
      <c r="V47" s="222">
        <f>ROUND(E47*U47,2)</f>
        <v>0</v>
      </c>
      <c r="W47" s="222"/>
      <c r="X47" s="222" t="s">
        <v>149</v>
      </c>
      <c r="Y47" s="222" t="s">
        <v>150</v>
      </c>
      <c r="Z47" s="212"/>
      <c r="AA47" s="212"/>
      <c r="AB47" s="212"/>
      <c r="AC47" s="212"/>
      <c r="AD47" s="212"/>
      <c r="AE47" s="212"/>
      <c r="AF47" s="212"/>
      <c r="AG47" s="212" t="s">
        <v>151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7" t="s">
        <v>926</v>
      </c>
      <c r="D48" s="242"/>
      <c r="E48" s="242"/>
      <c r="F48" s="242"/>
      <c r="G48" s="24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481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46" t="s">
        <v>154</v>
      </c>
      <c r="D49" s="223"/>
      <c r="E49" s="224"/>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155</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46" t="s">
        <v>72</v>
      </c>
      <c r="D50" s="223"/>
      <c r="E50" s="224">
        <v>3</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155</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3">
        <v>14</v>
      </c>
      <c r="B51" s="234" t="s">
        <v>937</v>
      </c>
      <c r="C51" s="244" t="s">
        <v>938</v>
      </c>
      <c r="D51" s="235" t="s">
        <v>909</v>
      </c>
      <c r="E51" s="236">
        <v>1</v>
      </c>
      <c r="F51" s="237"/>
      <c r="G51" s="238">
        <f>ROUND(E51*F51,2)</f>
        <v>0</v>
      </c>
      <c r="H51" s="237"/>
      <c r="I51" s="238">
        <f>ROUND(E51*H51,2)</f>
        <v>0</v>
      </c>
      <c r="J51" s="237"/>
      <c r="K51" s="238">
        <f>ROUND(E51*J51,2)</f>
        <v>0</v>
      </c>
      <c r="L51" s="238">
        <v>21</v>
      </c>
      <c r="M51" s="238">
        <f>G51*(1+L51/100)</f>
        <v>0</v>
      </c>
      <c r="N51" s="236">
        <v>0</v>
      </c>
      <c r="O51" s="236">
        <f>ROUND(E51*N51,2)</f>
        <v>0</v>
      </c>
      <c r="P51" s="236">
        <v>0</v>
      </c>
      <c r="Q51" s="236">
        <f>ROUND(E51*P51,2)</f>
        <v>0</v>
      </c>
      <c r="R51" s="238"/>
      <c r="S51" s="238" t="s">
        <v>197</v>
      </c>
      <c r="T51" s="239" t="s">
        <v>198</v>
      </c>
      <c r="U51" s="222">
        <v>0</v>
      </c>
      <c r="V51" s="222">
        <f>ROUND(E51*U51,2)</f>
        <v>0</v>
      </c>
      <c r="W51" s="222"/>
      <c r="X51" s="222" t="s">
        <v>149</v>
      </c>
      <c r="Y51" s="222" t="s">
        <v>150</v>
      </c>
      <c r="Z51" s="212"/>
      <c r="AA51" s="212"/>
      <c r="AB51" s="212"/>
      <c r="AC51" s="212"/>
      <c r="AD51" s="212"/>
      <c r="AE51" s="212"/>
      <c r="AF51" s="212"/>
      <c r="AG51" s="212" t="s">
        <v>151</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46" t="s">
        <v>154</v>
      </c>
      <c r="D52" s="223"/>
      <c r="E52" s="224"/>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155</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46" t="s">
        <v>912</v>
      </c>
      <c r="D53" s="223"/>
      <c r="E53" s="224">
        <v>1</v>
      </c>
      <c r="F53" s="222"/>
      <c r="G53" s="22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155</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33">
        <v>15</v>
      </c>
      <c r="B54" s="234" t="s">
        <v>939</v>
      </c>
      <c r="C54" s="244" t="s">
        <v>940</v>
      </c>
      <c r="D54" s="235" t="s">
        <v>909</v>
      </c>
      <c r="E54" s="236">
        <v>3</v>
      </c>
      <c r="F54" s="237"/>
      <c r="G54" s="238">
        <f>ROUND(E54*F54,2)</f>
        <v>0</v>
      </c>
      <c r="H54" s="237"/>
      <c r="I54" s="238">
        <f>ROUND(E54*H54,2)</f>
        <v>0</v>
      </c>
      <c r="J54" s="237"/>
      <c r="K54" s="238">
        <f>ROUND(E54*J54,2)</f>
        <v>0</v>
      </c>
      <c r="L54" s="238">
        <v>21</v>
      </c>
      <c r="M54" s="238">
        <f>G54*(1+L54/100)</f>
        <v>0</v>
      </c>
      <c r="N54" s="236">
        <v>0</v>
      </c>
      <c r="O54" s="236">
        <f>ROUND(E54*N54,2)</f>
        <v>0</v>
      </c>
      <c r="P54" s="236">
        <v>0</v>
      </c>
      <c r="Q54" s="236">
        <f>ROUND(E54*P54,2)</f>
        <v>0</v>
      </c>
      <c r="R54" s="238"/>
      <c r="S54" s="238" t="s">
        <v>197</v>
      </c>
      <c r="T54" s="239" t="s">
        <v>198</v>
      </c>
      <c r="U54" s="222">
        <v>0</v>
      </c>
      <c r="V54" s="222">
        <f>ROUND(E54*U54,2)</f>
        <v>0</v>
      </c>
      <c r="W54" s="222"/>
      <c r="X54" s="222" t="s">
        <v>149</v>
      </c>
      <c r="Y54" s="222" t="s">
        <v>150</v>
      </c>
      <c r="Z54" s="212"/>
      <c r="AA54" s="212"/>
      <c r="AB54" s="212"/>
      <c r="AC54" s="212"/>
      <c r="AD54" s="212"/>
      <c r="AE54" s="212"/>
      <c r="AF54" s="212"/>
      <c r="AG54" s="212" t="s">
        <v>151</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7" t="s">
        <v>926</v>
      </c>
      <c r="D55" s="242"/>
      <c r="E55" s="242"/>
      <c r="F55" s="242"/>
      <c r="G55" s="24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481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46" t="s">
        <v>154</v>
      </c>
      <c r="D56" s="223"/>
      <c r="E56" s="224"/>
      <c r="F56" s="222"/>
      <c r="G56" s="222"/>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155</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46" t="s">
        <v>72</v>
      </c>
      <c r="D57" s="223"/>
      <c r="E57" s="224">
        <v>3</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155</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2.5" outlineLevel="1" x14ac:dyDescent="0.2">
      <c r="A58" s="233">
        <v>16</v>
      </c>
      <c r="B58" s="234" t="s">
        <v>941</v>
      </c>
      <c r="C58" s="244" t="s">
        <v>942</v>
      </c>
      <c r="D58" s="235" t="s">
        <v>909</v>
      </c>
      <c r="E58" s="236">
        <v>2</v>
      </c>
      <c r="F58" s="237"/>
      <c r="G58" s="238">
        <f>ROUND(E58*F58,2)</f>
        <v>0</v>
      </c>
      <c r="H58" s="237"/>
      <c r="I58" s="238">
        <f>ROUND(E58*H58,2)</f>
        <v>0</v>
      </c>
      <c r="J58" s="237"/>
      <c r="K58" s="238">
        <f>ROUND(E58*J58,2)</f>
        <v>0</v>
      </c>
      <c r="L58" s="238">
        <v>21</v>
      </c>
      <c r="M58" s="238">
        <f>G58*(1+L58/100)</f>
        <v>0</v>
      </c>
      <c r="N58" s="236">
        <v>0</v>
      </c>
      <c r="O58" s="236">
        <f>ROUND(E58*N58,2)</f>
        <v>0</v>
      </c>
      <c r="P58" s="236">
        <v>0</v>
      </c>
      <c r="Q58" s="236">
        <f>ROUND(E58*P58,2)</f>
        <v>0</v>
      </c>
      <c r="R58" s="238"/>
      <c r="S58" s="238" t="s">
        <v>197</v>
      </c>
      <c r="T58" s="239" t="s">
        <v>198</v>
      </c>
      <c r="U58" s="222">
        <v>0</v>
      </c>
      <c r="V58" s="222">
        <f>ROUND(E58*U58,2)</f>
        <v>0</v>
      </c>
      <c r="W58" s="222"/>
      <c r="X58" s="222" t="s">
        <v>149</v>
      </c>
      <c r="Y58" s="222" t="s">
        <v>150</v>
      </c>
      <c r="Z58" s="212"/>
      <c r="AA58" s="212"/>
      <c r="AB58" s="212"/>
      <c r="AC58" s="212"/>
      <c r="AD58" s="212"/>
      <c r="AE58" s="212"/>
      <c r="AF58" s="212"/>
      <c r="AG58" s="212" t="s">
        <v>151</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2" x14ac:dyDescent="0.2">
      <c r="A59" s="219"/>
      <c r="B59" s="220"/>
      <c r="C59" s="246" t="s">
        <v>154</v>
      </c>
      <c r="D59" s="223"/>
      <c r="E59" s="224"/>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155</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46" t="s">
        <v>552</v>
      </c>
      <c r="D60" s="223"/>
      <c r="E60" s="224">
        <v>2</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155</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33.75" outlineLevel="1" x14ac:dyDescent="0.2">
      <c r="A61" s="233">
        <v>17</v>
      </c>
      <c r="B61" s="234" t="s">
        <v>943</v>
      </c>
      <c r="C61" s="244" t="s">
        <v>944</v>
      </c>
      <c r="D61" s="235" t="s">
        <v>909</v>
      </c>
      <c r="E61" s="236">
        <v>6</v>
      </c>
      <c r="F61" s="237"/>
      <c r="G61" s="238">
        <f>ROUND(E61*F61,2)</f>
        <v>0</v>
      </c>
      <c r="H61" s="237"/>
      <c r="I61" s="238">
        <f>ROUND(E61*H61,2)</f>
        <v>0</v>
      </c>
      <c r="J61" s="237"/>
      <c r="K61" s="238">
        <f>ROUND(E61*J61,2)</f>
        <v>0</v>
      </c>
      <c r="L61" s="238">
        <v>21</v>
      </c>
      <c r="M61" s="238">
        <f>G61*(1+L61/100)</f>
        <v>0</v>
      </c>
      <c r="N61" s="236">
        <v>0</v>
      </c>
      <c r="O61" s="236">
        <f>ROUND(E61*N61,2)</f>
        <v>0</v>
      </c>
      <c r="P61" s="236">
        <v>0</v>
      </c>
      <c r="Q61" s="236">
        <f>ROUND(E61*P61,2)</f>
        <v>0</v>
      </c>
      <c r="R61" s="238"/>
      <c r="S61" s="238" t="s">
        <v>197</v>
      </c>
      <c r="T61" s="239" t="s">
        <v>198</v>
      </c>
      <c r="U61" s="222">
        <v>0</v>
      </c>
      <c r="V61" s="222">
        <f>ROUND(E61*U61,2)</f>
        <v>0</v>
      </c>
      <c r="W61" s="222"/>
      <c r="X61" s="222" t="s">
        <v>149</v>
      </c>
      <c r="Y61" s="222" t="s">
        <v>150</v>
      </c>
      <c r="Z61" s="212"/>
      <c r="AA61" s="212"/>
      <c r="AB61" s="212"/>
      <c r="AC61" s="212"/>
      <c r="AD61" s="212"/>
      <c r="AE61" s="212"/>
      <c r="AF61" s="212"/>
      <c r="AG61" s="212" t="s">
        <v>151</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2" x14ac:dyDescent="0.2">
      <c r="A62" s="219"/>
      <c r="B62" s="220"/>
      <c r="C62" s="247" t="s">
        <v>926</v>
      </c>
      <c r="D62" s="242"/>
      <c r="E62" s="242"/>
      <c r="F62" s="242"/>
      <c r="G62" s="242"/>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481</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46" t="s">
        <v>154</v>
      </c>
      <c r="D63" s="223"/>
      <c r="E63" s="224"/>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155</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46" t="s">
        <v>74</v>
      </c>
      <c r="D64" s="223"/>
      <c r="E64" s="224">
        <v>6</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155</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33.75" outlineLevel="1" x14ac:dyDescent="0.2">
      <c r="A65" s="233">
        <v>18</v>
      </c>
      <c r="B65" s="234" t="s">
        <v>945</v>
      </c>
      <c r="C65" s="244" t="s">
        <v>946</v>
      </c>
      <c r="D65" s="235" t="s">
        <v>909</v>
      </c>
      <c r="E65" s="236">
        <v>1</v>
      </c>
      <c r="F65" s="237"/>
      <c r="G65" s="238">
        <f>ROUND(E65*F65,2)</f>
        <v>0</v>
      </c>
      <c r="H65" s="237"/>
      <c r="I65" s="238">
        <f>ROUND(E65*H65,2)</f>
        <v>0</v>
      </c>
      <c r="J65" s="237"/>
      <c r="K65" s="238">
        <f>ROUND(E65*J65,2)</f>
        <v>0</v>
      </c>
      <c r="L65" s="238">
        <v>21</v>
      </c>
      <c r="M65" s="238">
        <f>G65*(1+L65/100)</f>
        <v>0</v>
      </c>
      <c r="N65" s="236">
        <v>0</v>
      </c>
      <c r="O65" s="236">
        <f>ROUND(E65*N65,2)</f>
        <v>0</v>
      </c>
      <c r="P65" s="236">
        <v>0</v>
      </c>
      <c r="Q65" s="236">
        <f>ROUND(E65*P65,2)</f>
        <v>0</v>
      </c>
      <c r="R65" s="238"/>
      <c r="S65" s="238" t="s">
        <v>197</v>
      </c>
      <c r="T65" s="239" t="s">
        <v>198</v>
      </c>
      <c r="U65" s="222">
        <v>0</v>
      </c>
      <c r="V65" s="222">
        <f>ROUND(E65*U65,2)</f>
        <v>0</v>
      </c>
      <c r="W65" s="222"/>
      <c r="X65" s="222" t="s">
        <v>149</v>
      </c>
      <c r="Y65" s="222" t="s">
        <v>150</v>
      </c>
      <c r="Z65" s="212"/>
      <c r="AA65" s="212"/>
      <c r="AB65" s="212"/>
      <c r="AC65" s="212"/>
      <c r="AD65" s="212"/>
      <c r="AE65" s="212"/>
      <c r="AF65" s="212"/>
      <c r="AG65" s="212" t="s">
        <v>151</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47" t="s">
        <v>947</v>
      </c>
      <c r="D66" s="242"/>
      <c r="E66" s="242"/>
      <c r="F66" s="242"/>
      <c r="G66" s="24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481</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46" t="s">
        <v>154</v>
      </c>
      <c r="D67" s="223"/>
      <c r="E67" s="224"/>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155</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46" t="s">
        <v>912</v>
      </c>
      <c r="D68" s="223"/>
      <c r="E68" s="224">
        <v>1</v>
      </c>
      <c r="F68" s="222"/>
      <c r="G68" s="222"/>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155</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33">
        <v>19</v>
      </c>
      <c r="B69" s="234" t="s">
        <v>948</v>
      </c>
      <c r="C69" s="244" t="s">
        <v>949</v>
      </c>
      <c r="D69" s="235" t="s">
        <v>909</v>
      </c>
      <c r="E69" s="236">
        <v>2</v>
      </c>
      <c r="F69" s="237"/>
      <c r="G69" s="238">
        <f>ROUND(E69*F69,2)</f>
        <v>0</v>
      </c>
      <c r="H69" s="237"/>
      <c r="I69" s="238">
        <f>ROUND(E69*H69,2)</f>
        <v>0</v>
      </c>
      <c r="J69" s="237"/>
      <c r="K69" s="238">
        <f>ROUND(E69*J69,2)</f>
        <v>0</v>
      </c>
      <c r="L69" s="238">
        <v>21</v>
      </c>
      <c r="M69" s="238">
        <f>G69*(1+L69/100)</f>
        <v>0</v>
      </c>
      <c r="N69" s="236">
        <v>0</v>
      </c>
      <c r="O69" s="236">
        <f>ROUND(E69*N69,2)</f>
        <v>0</v>
      </c>
      <c r="P69" s="236">
        <v>0</v>
      </c>
      <c r="Q69" s="236">
        <f>ROUND(E69*P69,2)</f>
        <v>0</v>
      </c>
      <c r="R69" s="238"/>
      <c r="S69" s="238" t="s">
        <v>197</v>
      </c>
      <c r="T69" s="239" t="s">
        <v>198</v>
      </c>
      <c r="U69" s="222">
        <v>0</v>
      </c>
      <c r="V69" s="222">
        <f>ROUND(E69*U69,2)</f>
        <v>0</v>
      </c>
      <c r="W69" s="222"/>
      <c r="X69" s="222" t="s">
        <v>149</v>
      </c>
      <c r="Y69" s="222" t="s">
        <v>150</v>
      </c>
      <c r="Z69" s="212"/>
      <c r="AA69" s="212"/>
      <c r="AB69" s="212"/>
      <c r="AC69" s="212"/>
      <c r="AD69" s="212"/>
      <c r="AE69" s="212"/>
      <c r="AF69" s="212"/>
      <c r="AG69" s="212" t="s">
        <v>151</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47" t="s">
        <v>926</v>
      </c>
      <c r="D70" s="242"/>
      <c r="E70" s="242"/>
      <c r="F70" s="242"/>
      <c r="G70" s="24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481</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46" t="s">
        <v>154</v>
      </c>
      <c r="D71" s="223"/>
      <c r="E71" s="224"/>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155</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46" t="s">
        <v>552</v>
      </c>
      <c r="D72" s="223"/>
      <c r="E72" s="224">
        <v>2</v>
      </c>
      <c r="F72" s="222"/>
      <c r="G72" s="222"/>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155</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33.75" outlineLevel="1" x14ac:dyDescent="0.2">
      <c r="A73" s="233">
        <v>20</v>
      </c>
      <c r="B73" s="234" t="s">
        <v>950</v>
      </c>
      <c r="C73" s="244" t="s">
        <v>951</v>
      </c>
      <c r="D73" s="235" t="s">
        <v>909</v>
      </c>
      <c r="E73" s="236">
        <v>1</v>
      </c>
      <c r="F73" s="237"/>
      <c r="G73" s="238">
        <f>ROUND(E73*F73,2)</f>
        <v>0</v>
      </c>
      <c r="H73" s="237"/>
      <c r="I73" s="238">
        <f>ROUND(E73*H73,2)</f>
        <v>0</v>
      </c>
      <c r="J73" s="237"/>
      <c r="K73" s="238">
        <f>ROUND(E73*J73,2)</f>
        <v>0</v>
      </c>
      <c r="L73" s="238">
        <v>21</v>
      </c>
      <c r="M73" s="238">
        <f>G73*(1+L73/100)</f>
        <v>0</v>
      </c>
      <c r="N73" s="236">
        <v>0</v>
      </c>
      <c r="O73" s="236">
        <f>ROUND(E73*N73,2)</f>
        <v>0</v>
      </c>
      <c r="P73" s="236">
        <v>0</v>
      </c>
      <c r="Q73" s="236">
        <f>ROUND(E73*P73,2)</f>
        <v>0</v>
      </c>
      <c r="R73" s="238"/>
      <c r="S73" s="238" t="s">
        <v>197</v>
      </c>
      <c r="T73" s="239" t="s">
        <v>198</v>
      </c>
      <c r="U73" s="222">
        <v>0</v>
      </c>
      <c r="V73" s="222">
        <f>ROUND(E73*U73,2)</f>
        <v>0</v>
      </c>
      <c r="W73" s="222"/>
      <c r="X73" s="222" t="s">
        <v>149</v>
      </c>
      <c r="Y73" s="222" t="s">
        <v>150</v>
      </c>
      <c r="Z73" s="212"/>
      <c r="AA73" s="212"/>
      <c r="AB73" s="212"/>
      <c r="AC73" s="212"/>
      <c r="AD73" s="212"/>
      <c r="AE73" s="212"/>
      <c r="AF73" s="212"/>
      <c r="AG73" s="212" t="s">
        <v>151</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2" x14ac:dyDescent="0.2">
      <c r="A74" s="219"/>
      <c r="B74" s="220"/>
      <c r="C74" s="246" t="s">
        <v>154</v>
      </c>
      <c r="D74" s="223"/>
      <c r="E74" s="224"/>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155</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46" t="s">
        <v>912</v>
      </c>
      <c r="D75" s="223"/>
      <c r="E75" s="224">
        <v>1</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155</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33.75" outlineLevel="1" x14ac:dyDescent="0.2">
      <c r="A76" s="233">
        <v>21</v>
      </c>
      <c r="B76" s="234" t="s">
        <v>952</v>
      </c>
      <c r="C76" s="244" t="s">
        <v>953</v>
      </c>
      <c r="D76" s="235" t="s">
        <v>909</v>
      </c>
      <c r="E76" s="236">
        <v>5</v>
      </c>
      <c r="F76" s="237"/>
      <c r="G76" s="238">
        <f>ROUND(E76*F76,2)</f>
        <v>0</v>
      </c>
      <c r="H76" s="237"/>
      <c r="I76" s="238">
        <f>ROUND(E76*H76,2)</f>
        <v>0</v>
      </c>
      <c r="J76" s="237"/>
      <c r="K76" s="238">
        <f>ROUND(E76*J76,2)</f>
        <v>0</v>
      </c>
      <c r="L76" s="238">
        <v>21</v>
      </c>
      <c r="M76" s="238">
        <f>G76*(1+L76/100)</f>
        <v>0</v>
      </c>
      <c r="N76" s="236">
        <v>0</v>
      </c>
      <c r="O76" s="236">
        <f>ROUND(E76*N76,2)</f>
        <v>0</v>
      </c>
      <c r="P76" s="236">
        <v>0</v>
      </c>
      <c r="Q76" s="236">
        <f>ROUND(E76*P76,2)</f>
        <v>0</v>
      </c>
      <c r="R76" s="238"/>
      <c r="S76" s="238" t="s">
        <v>197</v>
      </c>
      <c r="T76" s="239" t="s">
        <v>198</v>
      </c>
      <c r="U76" s="222">
        <v>0</v>
      </c>
      <c r="V76" s="222">
        <f>ROUND(E76*U76,2)</f>
        <v>0</v>
      </c>
      <c r="W76" s="222"/>
      <c r="X76" s="222" t="s">
        <v>149</v>
      </c>
      <c r="Y76" s="222" t="s">
        <v>150</v>
      </c>
      <c r="Z76" s="212"/>
      <c r="AA76" s="212"/>
      <c r="AB76" s="212"/>
      <c r="AC76" s="212"/>
      <c r="AD76" s="212"/>
      <c r="AE76" s="212"/>
      <c r="AF76" s="212"/>
      <c r="AG76" s="212" t="s">
        <v>151</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2" x14ac:dyDescent="0.2">
      <c r="A77" s="219"/>
      <c r="B77" s="220"/>
      <c r="C77" s="246" t="s">
        <v>154</v>
      </c>
      <c r="D77" s="223"/>
      <c r="E77" s="224"/>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155</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46" t="s">
        <v>954</v>
      </c>
      <c r="D78" s="223"/>
      <c r="E78" s="224">
        <v>5</v>
      </c>
      <c r="F78" s="222"/>
      <c r="G78" s="222"/>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155</v>
      </c>
      <c r="AH78" s="212">
        <v>0</v>
      </c>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ht="22.5" outlineLevel="1" x14ac:dyDescent="0.2">
      <c r="A79" s="233">
        <v>22</v>
      </c>
      <c r="B79" s="234" t="s">
        <v>955</v>
      </c>
      <c r="C79" s="244" t="s">
        <v>956</v>
      </c>
      <c r="D79" s="235" t="s">
        <v>909</v>
      </c>
      <c r="E79" s="236">
        <v>4</v>
      </c>
      <c r="F79" s="237"/>
      <c r="G79" s="238">
        <f>ROUND(E79*F79,2)</f>
        <v>0</v>
      </c>
      <c r="H79" s="237"/>
      <c r="I79" s="238">
        <f>ROUND(E79*H79,2)</f>
        <v>0</v>
      </c>
      <c r="J79" s="237"/>
      <c r="K79" s="238">
        <f>ROUND(E79*J79,2)</f>
        <v>0</v>
      </c>
      <c r="L79" s="238">
        <v>21</v>
      </c>
      <c r="M79" s="238">
        <f>G79*(1+L79/100)</f>
        <v>0</v>
      </c>
      <c r="N79" s="236">
        <v>0</v>
      </c>
      <c r="O79" s="236">
        <f>ROUND(E79*N79,2)</f>
        <v>0</v>
      </c>
      <c r="P79" s="236">
        <v>0</v>
      </c>
      <c r="Q79" s="236">
        <f>ROUND(E79*P79,2)</f>
        <v>0</v>
      </c>
      <c r="R79" s="238"/>
      <c r="S79" s="238" t="s">
        <v>197</v>
      </c>
      <c r="T79" s="239" t="s">
        <v>198</v>
      </c>
      <c r="U79" s="222">
        <v>0</v>
      </c>
      <c r="V79" s="222">
        <f>ROUND(E79*U79,2)</f>
        <v>0</v>
      </c>
      <c r="W79" s="222"/>
      <c r="X79" s="222" t="s">
        <v>149</v>
      </c>
      <c r="Y79" s="222" t="s">
        <v>150</v>
      </c>
      <c r="Z79" s="212"/>
      <c r="AA79" s="212"/>
      <c r="AB79" s="212"/>
      <c r="AC79" s="212"/>
      <c r="AD79" s="212"/>
      <c r="AE79" s="212"/>
      <c r="AF79" s="212"/>
      <c r="AG79" s="212" t="s">
        <v>151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46" t="s">
        <v>154</v>
      </c>
      <c r="D80" s="223"/>
      <c r="E80" s="224"/>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155</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3" x14ac:dyDescent="0.2">
      <c r="A81" s="219"/>
      <c r="B81" s="220"/>
      <c r="C81" s="246" t="s">
        <v>957</v>
      </c>
      <c r="D81" s="223"/>
      <c r="E81" s="224">
        <v>4</v>
      </c>
      <c r="F81" s="222"/>
      <c r="G81" s="222"/>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155</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33.75" outlineLevel="1" x14ac:dyDescent="0.2">
      <c r="A82" s="233">
        <v>23</v>
      </c>
      <c r="B82" s="234" t="s">
        <v>958</v>
      </c>
      <c r="C82" s="244" t="s">
        <v>959</v>
      </c>
      <c r="D82" s="235" t="s">
        <v>909</v>
      </c>
      <c r="E82" s="236">
        <v>2</v>
      </c>
      <c r="F82" s="237"/>
      <c r="G82" s="238">
        <f>ROUND(E82*F82,2)</f>
        <v>0</v>
      </c>
      <c r="H82" s="237"/>
      <c r="I82" s="238">
        <f>ROUND(E82*H82,2)</f>
        <v>0</v>
      </c>
      <c r="J82" s="237"/>
      <c r="K82" s="238">
        <f>ROUND(E82*J82,2)</f>
        <v>0</v>
      </c>
      <c r="L82" s="238">
        <v>21</v>
      </c>
      <c r="M82" s="238">
        <f>G82*(1+L82/100)</f>
        <v>0</v>
      </c>
      <c r="N82" s="236">
        <v>0</v>
      </c>
      <c r="O82" s="236">
        <f>ROUND(E82*N82,2)</f>
        <v>0</v>
      </c>
      <c r="P82" s="236">
        <v>0</v>
      </c>
      <c r="Q82" s="236">
        <f>ROUND(E82*P82,2)</f>
        <v>0</v>
      </c>
      <c r="R82" s="238"/>
      <c r="S82" s="238" t="s">
        <v>197</v>
      </c>
      <c r="T82" s="239" t="s">
        <v>198</v>
      </c>
      <c r="U82" s="222">
        <v>0</v>
      </c>
      <c r="V82" s="222">
        <f>ROUND(E82*U82,2)</f>
        <v>0</v>
      </c>
      <c r="W82" s="222"/>
      <c r="X82" s="222" t="s">
        <v>149</v>
      </c>
      <c r="Y82" s="222" t="s">
        <v>150</v>
      </c>
      <c r="Z82" s="212"/>
      <c r="AA82" s="212"/>
      <c r="AB82" s="212"/>
      <c r="AC82" s="212"/>
      <c r="AD82" s="212"/>
      <c r="AE82" s="212"/>
      <c r="AF82" s="212"/>
      <c r="AG82" s="212" t="s">
        <v>151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46" t="s">
        <v>154</v>
      </c>
      <c r="D83" s="223"/>
      <c r="E83" s="224"/>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155</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3" x14ac:dyDescent="0.2">
      <c r="A84" s="219"/>
      <c r="B84" s="220"/>
      <c r="C84" s="246" t="s">
        <v>552</v>
      </c>
      <c r="D84" s="223"/>
      <c r="E84" s="224">
        <v>2</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155</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33.75" outlineLevel="1" x14ac:dyDescent="0.2">
      <c r="A85" s="233">
        <v>24</v>
      </c>
      <c r="B85" s="234" t="s">
        <v>960</v>
      </c>
      <c r="C85" s="244" t="s">
        <v>961</v>
      </c>
      <c r="D85" s="235" t="s">
        <v>909</v>
      </c>
      <c r="E85" s="236">
        <v>2</v>
      </c>
      <c r="F85" s="237"/>
      <c r="G85" s="238">
        <f>ROUND(E85*F85,2)</f>
        <v>0</v>
      </c>
      <c r="H85" s="237"/>
      <c r="I85" s="238">
        <f>ROUND(E85*H85,2)</f>
        <v>0</v>
      </c>
      <c r="J85" s="237"/>
      <c r="K85" s="238">
        <f>ROUND(E85*J85,2)</f>
        <v>0</v>
      </c>
      <c r="L85" s="238">
        <v>21</v>
      </c>
      <c r="M85" s="238">
        <f>G85*(1+L85/100)</f>
        <v>0</v>
      </c>
      <c r="N85" s="236">
        <v>0</v>
      </c>
      <c r="O85" s="236">
        <f>ROUND(E85*N85,2)</f>
        <v>0</v>
      </c>
      <c r="P85" s="236">
        <v>0</v>
      </c>
      <c r="Q85" s="236">
        <f>ROUND(E85*P85,2)</f>
        <v>0</v>
      </c>
      <c r="R85" s="238"/>
      <c r="S85" s="238" t="s">
        <v>197</v>
      </c>
      <c r="T85" s="239" t="s">
        <v>198</v>
      </c>
      <c r="U85" s="222">
        <v>0</v>
      </c>
      <c r="V85" s="222">
        <f>ROUND(E85*U85,2)</f>
        <v>0</v>
      </c>
      <c r="W85" s="222"/>
      <c r="X85" s="222" t="s">
        <v>149</v>
      </c>
      <c r="Y85" s="222" t="s">
        <v>150</v>
      </c>
      <c r="Z85" s="212"/>
      <c r="AA85" s="212"/>
      <c r="AB85" s="212"/>
      <c r="AC85" s="212"/>
      <c r="AD85" s="212"/>
      <c r="AE85" s="212"/>
      <c r="AF85" s="212"/>
      <c r="AG85" s="212" t="s">
        <v>151</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47" t="s">
        <v>926</v>
      </c>
      <c r="D86" s="242"/>
      <c r="E86" s="242"/>
      <c r="F86" s="242"/>
      <c r="G86" s="24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481</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46" t="s">
        <v>154</v>
      </c>
      <c r="D87" s="223"/>
      <c r="E87" s="224"/>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155</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46" t="s">
        <v>552</v>
      </c>
      <c r="D88" s="223"/>
      <c r="E88" s="224">
        <v>2</v>
      </c>
      <c r="F88" s="222"/>
      <c r="G88" s="222"/>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155</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33.75" outlineLevel="1" x14ac:dyDescent="0.2">
      <c r="A89" s="233">
        <v>25</v>
      </c>
      <c r="B89" s="234" t="s">
        <v>962</v>
      </c>
      <c r="C89" s="244" t="s">
        <v>963</v>
      </c>
      <c r="D89" s="235" t="s">
        <v>909</v>
      </c>
      <c r="E89" s="236">
        <v>2</v>
      </c>
      <c r="F89" s="237"/>
      <c r="G89" s="238">
        <f>ROUND(E89*F89,2)</f>
        <v>0</v>
      </c>
      <c r="H89" s="237"/>
      <c r="I89" s="238">
        <f>ROUND(E89*H89,2)</f>
        <v>0</v>
      </c>
      <c r="J89" s="237"/>
      <c r="K89" s="238">
        <f>ROUND(E89*J89,2)</f>
        <v>0</v>
      </c>
      <c r="L89" s="238">
        <v>21</v>
      </c>
      <c r="M89" s="238">
        <f>G89*(1+L89/100)</f>
        <v>0</v>
      </c>
      <c r="N89" s="236">
        <v>0</v>
      </c>
      <c r="O89" s="236">
        <f>ROUND(E89*N89,2)</f>
        <v>0</v>
      </c>
      <c r="P89" s="236">
        <v>0</v>
      </c>
      <c r="Q89" s="236">
        <f>ROUND(E89*P89,2)</f>
        <v>0</v>
      </c>
      <c r="R89" s="238"/>
      <c r="S89" s="238" t="s">
        <v>197</v>
      </c>
      <c r="T89" s="239" t="s">
        <v>198</v>
      </c>
      <c r="U89" s="222">
        <v>0</v>
      </c>
      <c r="V89" s="222">
        <f>ROUND(E89*U89,2)</f>
        <v>0</v>
      </c>
      <c r="W89" s="222"/>
      <c r="X89" s="222" t="s">
        <v>149</v>
      </c>
      <c r="Y89" s="222" t="s">
        <v>150</v>
      </c>
      <c r="Z89" s="212"/>
      <c r="AA89" s="212"/>
      <c r="AB89" s="212"/>
      <c r="AC89" s="212"/>
      <c r="AD89" s="212"/>
      <c r="AE89" s="212"/>
      <c r="AF89" s="212"/>
      <c r="AG89" s="212" t="s">
        <v>151</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2" x14ac:dyDescent="0.2">
      <c r="A90" s="219"/>
      <c r="B90" s="220"/>
      <c r="C90" s="246" t="s">
        <v>154</v>
      </c>
      <c r="D90" s="223"/>
      <c r="E90" s="224"/>
      <c r="F90" s="222"/>
      <c r="G90" s="222"/>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155</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3" x14ac:dyDescent="0.2">
      <c r="A91" s="219"/>
      <c r="B91" s="220"/>
      <c r="C91" s="246" t="s">
        <v>552</v>
      </c>
      <c r="D91" s="223"/>
      <c r="E91" s="224">
        <v>2</v>
      </c>
      <c r="F91" s="222"/>
      <c r="G91" s="222"/>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155</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33.75" outlineLevel="1" x14ac:dyDescent="0.2">
      <c r="A92" s="233">
        <v>26</v>
      </c>
      <c r="B92" s="234" t="s">
        <v>964</v>
      </c>
      <c r="C92" s="244" t="s">
        <v>965</v>
      </c>
      <c r="D92" s="235" t="s">
        <v>909</v>
      </c>
      <c r="E92" s="236">
        <v>1</v>
      </c>
      <c r="F92" s="237"/>
      <c r="G92" s="238">
        <f>ROUND(E92*F92,2)</f>
        <v>0</v>
      </c>
      <c r="H92" s="237"/>
      <c r="I92" s="238">
        <f>ROUND(E92*H92,2)</f>
        <v>0</v>
      </c>
      <c r="J92" s="237"/>
      <c r="K92" s="238">
        <f>ROUND(E92*J92,2)</f>
        <v>0</v>
      </c>
      <c r="L92" s="238">
        <v>21</v>
      </c>
      <c r="M92" s="238">
        <f>G92*(1+L92/100)</f>
        <v>0</v>
      </c>
      <c r="N92" s="236">
        <v>0</v>
      </c>
      <c r="O92" s="236">
        <f>ROUND(E92*N92,2)</f>
        <v>0</v>
      </c>
      <c r="P92" s="236">
        <v>0</v>
      </c>
      <c r="Q92" s="236">
        <f>ROUND(E92*P92,2)</f>
        <v>0</v>
      </c>
      <c r="R92" s="238"/>
      <c r="S92" s="238" t="s">
        <v>197</v>
      </c>
      <c r="T92" s="239" t="s">
        <v>198</v>
      </c>
      <c r="U92" s="222">
        <v>0</v>
      </c>
      <c r="V92" s="222">
        <f>ROUND(E92*U92,2)</f>
        <v>0</v>
      </c>
      <c r="W92" s="222"/>
      <c r="X92" s="222" t="s">
        <v>149</v>
      </c>
      <c r="Y92" s="222" t="s">
        <v>150</v>
      </c>
      <c r="Z92" s="212"/>
      <c r="AA92" s="212"/>
      <c r="AB92" s="212"/>
      <c r="AC92" s="212"/>
      <c r="AD92" s="212"/>
      <c r="AE92" s="212"/>
      <c r="AF92" s="212"/>
      <c r="AG92" s="212" t="s">
        <v>151</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2" x14ac:dyDescent="0.2">
      <c r="A93" s="219"/>
      <c r="B93" s="220"/>
      <c r="C93" s="247" t="s">
        <v>926</v>
      </c>
      <c r="D93" s="242"/>
      <c r="E93" s="242"/>
      <c r="F93" s="242"/>
      <c r="G93" s="242"/>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481</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46" t="s">
        <v>154</v>
      </c>
      <c r="D94" s="223"/>
      <c r="E94" s="224"/>
      <c r="F94" s="222"/>
      <c r="G94" s="222"/>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155</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46" t="s">
        <v>912</v>
      </c>
      <c r="D95" s="223"/>
      <c r="E95" s="224">
        <v>1</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155</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ht="33.75" outlineLevel="1" x14ac:dyDescent="0.2">
      <c r="A96" s="233">
        <v>27</v>
      </c>
      <c r="B96" s="234" t="s">
        <v>966</v>
      </c>
      <c r="C96" s="244" t="s">
        <v>967</v>
      </c>
      <c r="D96" s="235" t="s">
        <v>909</v>
      </c>
      <c r="E96" s="236">
        <v>1</v>
      </c>
      <c r="F96" s="237"/>
      <c r="G96" s="238">
        <f>ROUND(E96*F96,2)</f>
        <v>0</v>
      </c>
      <c r="H96" s="237"/>
      <c r="I96" s="238">
        <f>ROUND(E96*H96,2)</f>
        <v>0</v>
      </c>
      <c r="J96" s="237"/>
      <c r="K96" s="238">
        <f>ROUND(E96*J96,2)</f>
        <v>0</v>
      </c>
      <c r="L96" s="238">
        <v>21</v>
      </c>
      <c r="M96" s="238">
        <f>G96*(1+L96/100)</f>
        <v>0</v>
      </c>
      <c r="N96" s="236">
        <v>0</v>
      </c>
      <c r="O96" s="236">
        <f>ROUND(E96*N96,2)</f>
        <v>0</v>
      </c>
      <c r="P96" s="236">
        <v>0</v>
      </c>
      <c r="Q96" s="236">
        <f>ROUND(E96*P96,2)</f>
        <v>0</v>
      </c>
      <c r="R96" s="238"/>
      <c r="S96" s="238" t="s">
        <v>197</v>
      </c>
      <c r="T96" s="239" t="s">
        <v>198</v>
      </c>
      <c r="U96" s="222">
        <v>0</v>
      </c>
      <c r="V96" s="222">
        <f>ROUND(E96*U96,2)</f>
        <v>0</v>
      </c>
      <c r="W96" s="222"/>
      <c r="X96" s="222" t="s">
        <v>149</v>
      </c>
      <c r="Y96" s="222" t="s">
        <v>150</v>
      </c>
      <c r="Z96" s="212"/>
      <c r="AA96" s="212"/>
      <c r="AB96" s="212"/>
      <c r="AC96" s="212"/>
      <c r="AD96" s="212"/>
      <c r="AE96" s="212"/>
      <c r="AF96" s="212"/>
      <c r="AG96" s="212" t="s">
        <v>151</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2" x14ac:dyDescent="0.2">
      <c r="A97" s="219"/>
      <c r="B97" s="220"/>
      <c r="C97" s="246" t="s">
        <v>154</v>
      </c>
      <c r="D97" s="223"/>
      <c r="E97" s="224"/>
      <c r="F97" s="222"/>
      <c r="G97" s="222"/>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155</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46" t="s">
        <v>912</v>
      </c>
      <c r="D98" s="223"/>
      <c r="E98" s="224">
        <v>1</v>
      </c>
      <c r="F98" s="222"/>
      <c r="G98" s="222"/>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155</v>
      </c>
      <c r="AH98" s="212">
        <v>0</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ht="22.5" outlineLevel="1" x14ac:dyDescent="0.2">
      <c r="A99" s="233">
        <v>28</v>
      </c>
      <c r="B99" s="234" t="s">
        <v>968</v>
      </c>
      <c r="C99" s="244" t="s">
        <v>969</v>
      </c>
      <c r="D99" s="235" t="s">
        <v>909</v>
      </c>
      <c r="E99" s="236">
        <v>4</v>
      </c>
      <c r="F99" s="237"/>
      <c r="G99" s="238">
        <f>ROUND(E99*F99,2)</f>
        <v>0</v>
      </c>
      <c r="H99" s="237"/>
      <c r="I99" s="238">
        <f>ROUND(E99*H99,2)</f>
        <v>0</v>
      </c>
      <c r="J99" s="237"/>
      <c r="K99" s="238">
        <f>ROUND(E99*J99,2)</f>
        <v>0</v>
      </c>
      <c r="L99" s="238">
        <v>21</v>
      </c>
      <c r="M99" s="238">
        <f>G99*(1+L99/100)</f>
        <v>0</v>
      </c>
      <c r="N99" s="236">
        <v>0</v>
      </c>
      <c r="O99" s="236">
        <f>ROUND(E99*N99,2)</f>
        <v>0</v>
      </c>
      <c r="P99" s="236">
        <v>0</v>
      </c>
      <c r="Q99" s="236">
        <f>ROUND(E99*P99,2)</f>
        <v>0</v>
      </c>
      <c r="R99" s="238"/>
      <c r="S99" s="238" t="s">
        <v>197</v>
      </c>
      <c r="T99" s="239" t="s">
        <v>198</v>
      </c>
      <c r="U99" s="222">
        <v>0</v>
      </c>
      <c r="V99" s="222">
        <f>ROUND(E99*U99,2)</f>
        <v>0</v>
      </c>
      <c r="W99" s="222"/>
      <c r="X99" s="222" t="s">
        <v>149</v>
      </c>
      <c r="Y99" s="222" t="s">
        <v>150</v>
      </c>
      <c r="Z99" s="212"/>
      <c r="AA99" s="212"/>
      <c r="AB99" s="212"/>
      <c r="AC99" s="212"/>
      <c r="AD99" s="212"/>
      <c r="AE99" s="212"/>
      <c r="AF99" s="212"/>
      <c r="AG99" s="212" t="s">
        <v>151</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2" x14ac:dyDescent="0.2">
      <c r="A100" s="219"/>
      <c r="B100" s="220"/>
      <c r="C100" s="247" t="s">
        <v>926</v>
      </c>
      <c r="D100" s="242"/>
      <c r="E100" s="242"/>
      <c r="F100" s="242"/>
      <c r="G100" s="24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481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46" t="s">
        <v>154</v>
      </c>
      <c r="D101" s="223"/>
      <c r="E101" s="224"/>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155</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3" x14ac:dyDescent="0.2">
      <c r="A102" s="219"/>
      <c r="B102" s="220"/>
      <c r="C102" s="246" t="s">
        <v>957</v>
      </c>
      <c r="D102" s="223"/>
      <c r="E102" s="224">
        <v>4</v>
      </c>
      <c r="F102" s="222"/>
      <c r="G102" s="222"/>
      <c r="H102" s="222"/>
      <c r="I102" s="222"/>
      <c r="J102" s="222"/>
      <c r="K102" s="222"/>
      <c r="L102" s="222"/>
      <c r="M102" s="222"/>
      <c r="N102" s="221"/>
      <c r="O102" s="221"/>
      <c r="P102" s="221"/>
      <c r="Q102" s="221"/>
      <c r="R102" s="222"/>
      <c r="S102" s="222"/>
      <c r="T102" s="222"/>
      <c r="U102" s="222"/>
      <c r="V102" s="222"/>
      <c r="W102" s="222"/>
      <c r="X102" s="222"/>
      <c r="Y102" s="222"/>
      <c r="Z102" s="212"/>
      <c r="AA102" s="212"/>
      <c r="AB102" s="212"/>
      <c r="AC102" s="212"/>
      <c r="AD102" s="212"/>
      <c r="AE102" s="212"/>
      <c r="AF102" s="212"/>
      <c r="AG102" s="212" t="s">
        <v>155</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2.5" outlineLevel="1" x14ac:dyDescent="0.2">
      <c r="A103" s="233">
        <v>29</v>
      </c>
      <c r="B103" s="234" t="s">
        <v>970</v>
      </c>
      <c r="C103" s="244" t="s">
        <v>971</v>
      </c>
      <c r="D103" s="235" t="s">
        <v>909</v>
      </c>
      <c r="E103" s="236">
        <v>3</v>
      </c>
      <c r="F103" s="237"/>
      <c r="G103" s="238">
        <f>ROUND(E103*F103,2)</f>
        <v>0</v>
      </c>
      <c r="H103" s="237"/>
      <c r="I103" s="238">
        <f>ROUND(E103*H103,2)</f>
        <v>0</v>
      </c>
      <c r="J103" s="237"/>
      <c r="K103" s="238">
        <f>ROUND(E103*J103,2)</f>
        <v>0</v>
      </c>
      <c r="L103" s="238">
        <v>21</v>
      </c>
      <c r="M103" s="238">
        <f>G103*(1+L103/100)</f>
        <v>0</v>
      </c>
      <c r="N103" s="236">
        <v>0</v>
      </c>
      <c r="O103" s="236">
        <f>ROUND(E103*N103,2)</f>
        <v>0</v>
      </c>
      <c r="P103" s="236">
        <v>0</v>
      </c>
      <c r="Q103" s="236">
        <f>ROUND(E103*P103,2)</f>
        <v>0</v>
      </c>
      <c r="R103" s="238"/>
      <c r="S103" s="238" t="s">
        <v>197</v>
      </c>
      <c r="T103" s="239" t="s">
        <v>198</v>
      </c>
      <c r="U103" s="222">
        <v>0</v>
      </c>
      <c r="V103" s="222">
        <f>ROUND(E103*U103,2)</f>
        <v>0</v>
      </c>
      <c r="W103" s="222"/>
      <c r="X103" s="222" t="s">
        <v>149</v>
      </c>
      <c r="Y103" s="222" t="s">
        <v>150</v>
      </c>
      <c r="Z103" s="212"/>
      <c r="AA103" s="212"/>
      <c r="AB103" s="212"/>
      <c r="AC103" s="212"/>
      <c r="AD103" s="212"/>
      <c r="AE103" s="212"/>
      <c r="AF103" s="212"/>
      <c r="AG103" s="212" t="s">
        <v>151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47" t="s">
        <v>926</v>
      </c>
      <c r="D104" s="242"/>
      <c r="E104" s="242"/>
      <c r="F104" s="242"/>
      <c r="G104" s="242"/>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481</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46" t="s">
        <v>154</v>
      </c>
      <c r="D105" s="223"/>
      <c r="E105" s="224"/>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155</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46" t="s">
        <v>72</v>
      </c>
      <c r="D106" s="223"/>
      <c r="E106" s="224">
        <v>3</v>
      </c>
      <c r="F106" s="222"/>
      <c r="G106" s="222"/>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155</v>
      </c>
      <c r="AH106" s="212">
        <v>0</v>
      </c>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33.75" outlineLevel="1" x14ac:dyDescent="0.2">
      <c r="A107" s="233">
        <v>30</v>
      </c>
      <c r="B107" s="234" t="s">
        <v>972</v>
      </c>
      <c r="C107" s="244" t="s">
        <v>973</v>
      </c>
      <c r="D107" s="235" t="s">
        <v>909</v>
      </c>
      <c r="E107" s="236">
        <v>12</v>
      </c>
      <c r="F107" s="237"/>
      <c r="G107" s="238">
        <f>ROUND(E107*F107,2)</f>
        <v>0</v>
      </c>
      <c r="H107" s="237"/>
      <c r="I107" s="238">
        <f>ROUND(E107*H107,2)</f>
        <v>0</v>
      </c>
      <c r="J107" s="237"/>
      <c r="K107" s="238">
        <f>ROUND(E107*J107,2)</f>
        <v>0</v>
      </c>
      <c r="L107" s="238">
        <v>21</v>
      </c>
      <c r="M107" s="238">
        <f>G107*(1+L107/100)</f>
        <v>0</v>
      </c>
      <c r="N107" s="236">
        <v>0</v>
      </c>
      <c r="O107" s="236">
        <f>ROUND(E107*N107,2)</f>
        <v>0</v>
      </c>
      <c r="P107" s="236">
        <v>0</v>
      </c>
      <c r="Q107" s="236">
        <f>ROUND(E107*P107,2)</f>
        <v>0</v>
      </c>
      <c r="R107" s="238"/>
      <c r="S107" s="238" t="s">
        <v>197</v>
      </c>
      <c r="T107" s="239" t="s">
        <v>198</v>
      </c>
      <c r="U107" s="222">
        <v>0</v>
      </c>
      <c r="V107" s="222">
        <f>ROUND(E107*U107,2)</f>
        <v>0</v>
      </c>
      <c r="W107" s="222"/>
      <c r="X107" s="222" t="s">
        <v>149</v>
      </c>
      <c r="Y107" s="222" t="s">
        <v>150</v>
      </c>
      <c r="Z107" s="212"/>
      <c r="AA107" s="212"/>
      <c r="AB107" s="212"/>
      <c r="AC107" s="212"/>
      <c r="AD107" s="212"/>
      <c r="AE107" s="212"/>
      <c r="AF107" s="212"/>
      <c r="AG107" s="212" t="s">
        <v>151</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47" t="s">
        <v>926</v>
      </c>
      <c r="D108" s="242"/>
      <c r="E108" s="242"/>
      <c r="F108" s="242"/>
      <c r="G108" s="24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481</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46" t="s">
        <v>154</v>
      </c>
      <c r="D109" s="223"/>
      <c r="E109" s="224"/>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155</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46" t="s">
        <v>974</v>
      </c>
      <c r="D110" s="223"/>
      <c r="E110" s="224">
        <v>12</v>
      </c>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155</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33.75" outlineLevel="1" x14ac:dyDescent="0.2">
      <c r="A111" s="233">
        <v>31</v>
      </c>
      <c r="B111" s="234" t="s">
        <v>975</v>
      </c>
      <c r="C111" s="244" t="s">
        <v>976</v>
      </c>
      <c r="D111" s="235" t="s">
        <v>909</v>
      </c>
      <c r="E111" s="236">
        <v>4</v>
      </c>
      <c r="F111" s="237"/>
      <c r="G111" s="238">
        <f>ROUND(E111*F111,2)</f>
        <v>0</v>
      </c>
      <c r="H111" s="237"/>
      <c r="I111" s="238">
        <f>ROUND(E111*H111,2)</f>
        <v>0</v>
      </c>
      <c r="J111" s="237"/>
      <c r="K111" s="238">
        <f>ROUND(E111*J111,2)</f>
        <v>0</v>
      </c>
      <c r="L111" s="238">
        <v>21</v>
      </c>
      <c r="M111" s="238">
        <f>G111*(1+L111/100)</f>
        <v>0</v>
      </c>
      <c r="N111" s="236">
        <v>0</v>
      </c>
      <c r="O111" s="236">
        <f>ROUND(E111*N111,2)</f>
        <v>0</v>
      </c>
      <c r="P111" s="236">
        <v>0</v>
      </c>
      <c r="Q111" s="236">
        <f>ROUND(E111*P111,2)</f>
        <v>0</v>
      </c>
      <c r="R111" s="238"/>
      <c r="S111" s="238" t="s">
        <v>197</v>
      </c>
      <c r="T111" s="239" t="s">
        <v>198</v>
      </c>
      <c r="U111" s="222">
        <v>0</v>
      </c>
      <c r="V111" s="222">
        <f>ROUND(E111*U111,2)</f>
        <v>0</v>
      </c>
      <c r="W111" s="222"/>
      <c r="X111" s="222" t="s">
        <v>149</v>
      </c>
      <c r="Y111" s="222" t="s">
        <v>150</v>
      </c>
      <c r="Z111" s="212"/>
      <c r="AA111" s="212"/>
      <c r="AB111" s="212"/>
      <c r="AC111" s="212"/>
      <c r="AD111" s="212"/>
      <c r="AE111" s="212"/>
      <c r="AF111" s="212"/>
      <c r="AG111" s="212" t="s">
        <v>151</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2" x14ac:dyDescent="0.2">
      <c r="A112" s="219"/>
      <c r="B112" s="220"/>
      <c r="C112" s="247" t="s">
        <v>947</v>
      </c>
      <c r="D112" s="242"/>
      <c r="E112" s="242"/>
      <c r="F112" s="242"/>
      <c r="G112" s="24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481</v>
      </c>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2" x14ac:dyDescent="0.2">
      <c r="A113" s="219"/>
      <c r="B113" s="220"/>
      <c r="C113" s="246" t="s">
        <v>154</v>
      </c>
      <c r="D113" s="223"/>
      <c r="E113" s="224"/>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155</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3" x14ac:dyDescent="0.2">
      <c r="A114" s="219"/>
      <c r="B114" s="220"/>
      <c r="C114" s="246" t="s">
        <v>957</v>
      </c>
      <c r="D114" s="223"/>
      <c r="E114" s="224">
        <v>4</v>
      </c>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155</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33.75" outlineLevel="1" x14ac:dyDescent="0.2">
      <c r="A115" s="233">
        <v>32</v>
      </c>
      <c r="B115" s="234" t="s">
        <v>977</v>
      </c>
      <c r="C115" s="244" t="s">
        <v>978</v>
      </c>
      <c r="D115" s="235" t="s">
        <v>909</v>
      </c>
      <c r="E115" s="236">
        <v>6</v>
      </c>
      <c r="F115" s="237"/>
      <c r="G115" s="238">
        <f>ROUND(E115*F115,2)</f>
        <v>0</v>
      </c>
      <c r="H115" s="237"/>
      <c r="I115" s="238">
        <f>ROUND(E115*H115,2)</f>
        <v>0</v>
      </c>
      <c r="J115" s="237"/>
      <c r="K115" s="238">
        <f>ROUND(E115*J115,2)</f>
        <v>0</v>
      </c>
      <c r="L115" s="238">
        <v>21</v>
      </c>
      <c r="M115" s="238">
        <f>G115*(1+L115/100)</f>
        <v>0</v>
      </c>
      <c r="N115" s="236">
        <v>0</v>
      </c>
      <c r="O115" s="236">
        <f>ROUND(E115*N115,2)</f>
        <v>0</v>
      </c>
      <c r="P115" s="236">
        <v>0</v>
      </c>
      <c r="Q115" s="236">
        <f>ROUND(E115*P115,2)</f>
        <v>0</v>
      </c>
      <c r="R115" s="238"/>
      <c r="S115" s="238" t="s">
        <v>197</v>
      </c>
      <c r="T115" s="239" t="s">
        <v>198</v>
      </c>
      <c r="U115" s="222">
        <v>0</v>
      </c>
      <c r="V115" s="222">
        <f>ROUND(E115*U115,2)</f>
        <v>0</v>
      </c>
      <c r="W115" s="222"/>
      <c r="X115" s="222" t="s">
        <v>149</v>
      </c>
      <c r="Y115" s="222" t="s">
        <v>150</v>
      </c>
      <c r="Z115" s="212"/>
      <c r="AA115" s="212"/>
      <c r="AB115" s="212"/>
      <c r="AC115" s="212"/>
      <c r="AD115" s="212"/>
      <c r="AE115" s="212"/>
      <c r="AF115" s="212"/>
      <c r="AG115" s="212" t="s">
        <v>151</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2" x14ac:dyDescent="0.2">
      <c r="A116" s="219"/>
      <c r="B116" s="220"/>
      <c r="C116" s="247" t="s">
        <v>947</v>
      </c>
      <c r="D116" s="242"/>
      <c r="E116" s="242"/>
      <c r="F116" s="242"/>
      <c r="G116" s="24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481</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46" t="s">
        <v>154</v>
      </c>
      <c r="D117" s="223"/>
      <c r="E117" s="224"/>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155</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46" t="s">
        <v>74</v>
      </c>
      <c r="D118" s="223"/>
      <c r="E118" s="224">
        <v>6</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155</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33.75" outlineLevel="1" x14ac:dyDescent="0.2">
      <c r="A119" s="233">
        <v>33</v>
      </c>
      <c r="B119" s="234" t="s">
        <v>979</v>
      </c>
      <c r="C119" s="244" t="s">
        <v>980</v>
      </c>
      <c r="D119" s="235" t="s">
        <v>909</v>
      </c>
      <c r="E119" s="236">
        <v>2</v>
      </c>
      <c r="F119" s="237"/>
      <c r="G119" s="238">
        <f>ROUND(E119*F119,2)</f>
        <v>0</v>
      </c>
      <c r="H119" s="237"/>
      <c r="I119" s="238">
        <f>ROUND(E119*H119,2)</f>
        <v>0</v>
      </c>
      <c r="J119" s="237"/>
      <c r="K119" s="238">
        <f>ROUND(E119*J119,2)</f>
        <v>0</v>
      </c>
      <c r="L119" s="238">
        <v>21</v>
      </c>
      <c r="M119" s="238">
        <f>G119*(1+L119/100)</f>
        <v>0</v>
      </c>
      <c r="N119" s="236">
        <v>0</v>
      </c>
      <c r="O119" s="236">
        <f>ROUND(E119*N119,2)</f>
        <v>0</v>
      </c>
      <c r="P119" s="236">
        <v>0</v>
      </c>
      <c r="Q119" s="236">
        <f>ROUND(E119*P119,2)</f>
        <v>0</v>
      </c>
      <c r="R119" s="238"/>
      <c r="S119" s="238" t="s">
        <v>197</v>
      </c>
      <c r="T119" s="239" t="s">
        <v>198</v>
      </c>
      <c r="U119" s="222">
        <v>0</v>
      </c>
      <c r="V119" s="222">
        <f>ROUND(E119*U119,2)</f>
        <v>0</v>
      </c>
      <c r="W119" s="222"/>
      <c r="X119" s="222" t="s">
        <v>149</v>
      </c>
      <c r="Y119" s="222" t="s">
        <v>150</v>
      </c>
      <c r="Z119" s="212"/>
      <c r="AA119" s="212"/>
      <c r="AB119" s="212"/>
      <c r="AC119" s="212"/>
      <c r="AD119" s="212"/>
      <c r="AE119" s="212"/>
      <c r="AF119" s="212"/>
      <c r="AG119" s="212" t="s">
        <v>151</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2" x14ac:dyDescent="0.2">
      <c r="A120" s="219"/>
      <c r="B120" s="220"/>
      <c r="C120" s="246" t="s">
        <v>154</v>
      </c>
      <c r="D120" s="223"/>
      <c r="E120" s="224"/>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155</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3" x14ac:dyDescent="0.2">
      <c r="A121" s="219"/>
      <c r="B121" s="220"/>
      <c r="C121" s="246" t="s">
        <v>552</v>
      </c>
      <c r="D121" s="223"/>
      <c r="E121" s="224">
        <v>2</v>
      </c>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155</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ht="22.5" outlineLevel="1" x14ac:dyDescent="0.2">
      <c r="A122" s="233">
        <v>34</v>
      </c>
      <c r="B122" s="234" t="s">
        <v>981</v>
      </c>
      <c r="C122" s="244" t="s">
        <v>982</v>
      </c>
      <c r="D122" s="235" t="s">
        <v>909</v>
      </c>
      <c r="E122" s="236">
        <v>19</v>
      </c>
      <c r="F122" s="237"/>
      <c r="G122" s="238">
        <f>ROUND(E122*F122,2)</f>
        <v>0</v>
      </c>
      <c r="H122" s="237"/>
      <c r="I122" s="238">
        <f>ROUND(E122*H122,2)</f>
        <v>0</v>
      </c>
      <c r="J122" s="237"/>
      <c r="K122" s="238">
        <f>ROUND(E122*J122,2)</f>
        <v>0</v>
      </c>
      <c r="L122" s="238">
        <v>21</v>
      </c>
      <c r="M122" s="238">
        <f>G122*(1+L122/100)</f>
        <v>0</v>
      </c>
      <c r="N122" s="236">
        <v>0</v>
      </c>
      <c r="O122" s="236">
        <f>ROUND(E122*N122,2)</f>
        <v>0</v>
      </c>
      <c r="P122" s="236">
        <v>0</v>
      </c>
      <c r="Q122" s="236">
        <f>ROUND(E122*P122,2)</f>
        <v>0</v>
      </c>
      <c r="R122" s="238"/>
      <c r="S122" s="238" t="s">
        <v>197</v>
      </c>
      <c r="T122" s="239" t="s">
        <v>198</v>
      </c>
      <c r="U122" s="222">
        <v>0</v>
      </c>
      <c r="V122" s="222">
        <f>ROUND(E122*U122,2)</f>
        <v>0</v>
      </c>
      <c r="W122" s="222"/>
      <c r="X122" s="222" t="s">
        <v>149</v>
      </c>
      <c r="Y122" s="222" t="s">
        <v>150</v>
      </c>
      <c r="Z122" s="212"/>
      <c r="AA122" s="212"/>
      <c r="AB122" s="212"/>
      <c r="AC122" s="212"/>
      <c r="AD122" s="212"/>
      <c r="AE122" s="212"/>
      <c r="AF122" s="212"/>
      <c r="AG122" s="212" t="s">
        <v>151</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2" x14ac:dyDescent="0.2">
      <c r="A123" s="219"/>
      <c r="B123" s="220"/>
      <c r="C123" s="246" t="s">
        <v>154</v>
      </c>
      <c r="D123" s="223"/>
      <c r="E123" s="224"/>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155</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3" x14ac:dyDescent="0.2">
      <c r="A124" s="219"/>
      <c r="B124" s="220"/>
      <c r="C124" s="246" t="s">
        <v>983</v>
      </c>
      <c r="D124" s="223"/>
      <c r="E124" s="224">
        <v>19</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155</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33.75" outlineLevel="1" x14ac:dyDescent="0.2">
      <c r="A125" s="233">
        <v>35</v>
      </c>
      <c r="B125" s="234" t="s">
        <v>984</v>
      </c>
      <c r="C125" s="244" t="s">
        <v>985</v>
      </c>
      <c r="D125" s="235" t="s">
        <v>909</v>
      </c>
      <c r="E125" s="236">
        <v>1</v>
      </c>
      <c r="F125" s="237"/>
      <c r="G125" s="238">
        <f>ROUND(E125*F125,2)</f>
        <v>0</v>
      </c>
      <c r="H125" s="237"/>
      <c r="I125" s="238">
        <f>ROUND(E125*H125,2)</f>
        <v>0</v>
      </c>
      <c r="J125" s="237"/>
      <c r="K125" s="238">
        <f>ROUND(E125*J125,2)</f>
        <v>0</v>
      </c>
      <c r="L125" s="238">
        <v>21</v>
      </c>
      <c r="M125" s="238">
        <f>G125*(1+L125/100)</f>
        <v>0</v>
      </c>
      <c r="N125" s="236">
        <v>0</v>
      </c>
      <c r="O125" s="236">
        <f>ROUND(E125*N125,2)</f>
        <v>0</v>
      </c>
      <c r="P125" s="236">
        <v>0</v>
      </c>
      <c r="Q125" s="236">
        <f>ROUND(E125*P125,2)</f>
        <v>0</v>
      </c>
      <c r="R125" s="238"/>
      <c r="S125" s="238" t="s">
        <v>197</v>
      </c>
      <c r="T125" s="239" t="s">
        <v>198</v>
      </c>
      <c r="U125" s="222">
        <v>0</v>
      </c>
      <c r="V125" s="222">
        <f>ROUND(E125*U125,2)</f>
        <v>0</v>
      </c>
      <c r="W125" s="222"/>
      <c r="X125" s="222" t="s">
        <v>149</v>
      </c>
      <c r="Y125" s="222" t="s">
        <v>150</v>
      </c>
      <c r="Z125" s="212"/>
      <c r="AA125" s="212"/>
      <c r="AB125" s="212"/>
      <c r="AC125" s="212"/>
      <c r="AD125" s="212"/>
      <c r="AE125" s="212"/>
      <c r="AF125" s="212"/>
      <c r="AG125" s="212" t="s">
        <v>151</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46" t="s">
        <v>154</v>
      </c>
      <c r="D126" s="223"/>
      <c r="E126" s="224"/>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155</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46" t="s">
        <v>912</v>
      </c>
      <c r="D127" s="223"/>
      <c r="E127" s="224">
        <v>1</v>
      </c>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155</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ht="22.5" outlineLevel="1" x14ac:dyDescent="0.2">
      <c r="A128" s="233">
        <v>36</v>
      </c>
      <c r="B128" s="234" t="s">
        <v>986</v>
      </c>
      <c r="C128" s="244" t="s">
        <v>987</v>
      </c>
      <c r="D128" s="235" t="s">
        <v>909</v>
      </c>
      <c r="E128" s="236">
        <v>3</v>
      </c>
      <c r="F128" s="237"/>
      <c r="G128" s="238">
        <f>ROUND(E128*F128,2)</f>
        <v>0</v>
      </c>
      <c r="H128" s="237"/>
      <c r="I128" s="238">
        <f>ROUND(E128*H128,2)</f>
        <v>0</v>
      </c>
      <c r="J128" s="237"/>
      <c r="K128" s="238">
        <f>ROUND(E128*J128,2)</f>
        <v>0</v>
      </c>
      <c r="L128" s="238">
        <v>21</v>
      </c>
      <c r="M128" s="238">
        <f>G128*(1+L128/100)</f>
        <v>0</v>
      </c>
      <c r="N128" s="236">
        <v>0</v>
      </c>
      <c r="O128" s="236">
        <f>ROUND(E128*N128,2)</f>
        <v>0</v>
      </c>
      <c r="P128" s="236">
        <v>0</v>
      </c>
      <c r="Q128" s="236">
        <f>ROUND(E128*P128,2)</f>
        <v>0</v>
      </c>
      <c r="R128" s="238"/>
      <c r="S128" s="238" t="s">
        <v>197</v>
      </c>
      <c r="T128" s="239" t="s">
        <v>198</v>
      </c>
      <c r="U128" s="222">
        <v>0</v>
      </c>
      <c r="V128" s="222">
        <f>ROUND(E128*U128,2)</f>
        <v>0</v>
      </c>
      <c r="W128" s="222"/>
      <c r="X128" s="222" t="s">
        <v>149</v>
      </c>
      <c r="Y128" s="222" t="s">
        <v>150</v>
      </c>
      <c r="Z128" s="212"/>
      <c r="AA128" s="212"/>
      <c r="AB128" s="212"/>
      <c r="AC128" s="212"/>
      <c r="AD128" s="212"/>
      <c r="AE128" s="212"/>
      <c r="AF128" s="212"/>
      <c r="AG128" s="212" t="s">
        <v>151</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2" x14ac:dyDescent="0.2">
      <c r="A129" s="219"/>
      <c r="B129" s="220"/>
      <c r="C129" s="247" t="s">
        <v>926</v>
      </c>
      <c r="D129" s="242"/>
      <c r="E129" s="242"/>
      <c r="F129" s="242"/>
      <c r="G129" s="242"/>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481</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46" t="s">
        <v>154</v>
      </c>
      <c r="D130" s="223"/>
      <c r="E130" s="224"/>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155</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46" t="s">
        <v>72</v>
      </c>
      <c r="D131" s="223"/>
      <c r="E131" s="224">
        <v>3</v>
      </c>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155</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2.5" outlineLevel="1" x14ac:dyDescent="0.2">
      <c r="A132" s="233">
        <v>37</v>
      </c>
      <c r="B132" s="234" t="s">
        <v>988</v>
      </c>
      <c r="C132" s="244" t="s">
        <v>989</v>
      </c>
      <c r="D132" s="235" t="s">
        <v>909</v>
      </c>
      <c r="E132" s="236">
        <v>7</v>
      </c>
      <c r="F132" s="237"/>
      <c r="G132" s="238">
        <f>ROUND(E132*F132,2)</f>
        <v>0</v>
      </c>
      <c r="H132" s="237"/>
      <c r="I132" s="238">
        <f>ROUND(E132*H132,2)</f>
        <v>0</v>
      </c>
      <c r="J132" s="237"/>
      <c r="K132" s="238">
        <f>ROUND(E132*J132,2)</f>
        <v>0</v>
      </c>
      <c r="L132" s="238">
        <v>21</v>
      </c>
      <c r="M132" s="238">
        <f>G132*(1+L132/100)</f>
        <v>0</v>
      </c>
      <c r="N132" s="236">
        <v>0</v>
      </c>
      <c r="O132" s="236">
        <f>ROUND(E132*N132,2)</f>
        <v>0</v>
      </c>
      <c r="P132" s="236">
        <v>0</v>
      </c>
      <c r="Q132" s="236">
        <f>ROUND(E132*P132,2)</f>
        <v>0</v>
      </c>
      <c r="R132" s="238"/>
      <c r="S132" s="238" t="s">
        <v>197</v>
      </c>
      <c r="T132" s="239" t="s">
        <v>198</v>
      </c>
      <c r="U132" s="222">
        <v>0</v>
      </c>
      <c r="V132" s="222">
        <f>ROUND(E132*U132,2)</f>
        <v>0</v>
      </c>
      <c r="W132" s="222"/>
      <c r="X132" s="222" t="s">
        <v>149</v>
      </c>
      <c r="Y132" s="222" t="s">
        <v>150</v>
      </c>
      <c r="Z132" s="212"/>
      <c r="AA132" s="212"/>
      <c r="AB132" s="212"/>
      <c r="AC132" s="212"/>
      <c r="AD132" s="212"/>
      <c r="AE132" s="212"/>
      <c r="AF132" s="212"/>
      <c r="AG132" s="212" t="s">
        <v>151</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47" t="s">
        <v>926</v>
      </c>
      <c r="D133" s="242"/>
      <c r="E133" s="242"/>
      <c r="F133" s="242"/>
      <c r="G133" s="242"/>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481</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46" t="s">
        <v>154</v>
      </c>
      <c r="D134" s="223"/>
      <c r="E134" s="224"/>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155</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46" t="s">
        <v>990</v>
      </c>
      <c r="D135" s="223"/>
      <c r="E135" s="224">
        <v>7</v>
      </c>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155</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ht="22.5" outlineLevel="1" x14ac:dyDescent="0.2">
      <c r="A136" s="233">
        <v>38</v>
      </c>
      <c r="B136" s="234" t="s">
        <v>991</v>
      </c>
      <c r="C136" s="244" t="s">
        <v>992</v>
      </c>
      <c r="D136" s="235" t="s">
        <v>909</v>
      </c>
      <c r="E136" s="236">
        <v>4</v>
      </c>
      <c r="F136" s="237"/>
      <c r="G136" s="238">
        <f>ROUND(E136*F136,2)</f>
        <v>0</v>
      </c>
      <c r="H136" s="237"/>
      <c r="I136" s="238">
        <f>ROUND(E136*H136,2)</f>
        <v>0</v>
      </c>
      <c r="J136" s="237"/>
      <c r="K136" s="238">
        <f>ROUND(E136*J136,2)</f>
        <v>0</v>
      </c>
      <c r="L136" s="238">
        <v>21</v>
      </c>
      <c r="M136" s="238">
        <f>G136*(1+L136/100)</f>
        <v>0</v>
      </c>
      <c r="N136" s="236">
        <v>0</v>
      </c>
      <c r="O136" s="236">
        <f>ROUND(E136*N136,2)</f>
        <v>0</v>
      </c>
      <c r="P136" s="236">
        <v>0</v>
      </c>
      <c r="Q136" s="236">
        <f>ROUND(E136*P136,2)</f>
        <v>0</v>
      </c>
      <c r="R136" s="238"/>
      <c r="S136" s="238" t="s">
        <v>197</v>
      </c>
      <c r="T136" s="239" t="s">
        <v>198</v>
      </c>
      <c r="U136" s="222">
        <v>0</v>
      </c>
      <c r="V136" s="222">
        <f>ROUND(E136*U136,2)</f>
        <v>0</v>
      </c>
      <c r="W136" s="222"/>
      <c r="X136" s="222" t="s">
        <v>149</v>
      </c>
      <c r="Y136" s="222" t="s">
        <v>150</v>
      </c>
      <c r="Z136" s="212"/>
      <c r="AA136" s="212"/>
      <c r="AB136" s="212"/>
      <c r="AC136" s="212"/>
      <c r="AD136" s="212"/>
      <c r="AE136" s="212"/>
      <c r="AF136" s="212"/>
      <c r="AG136" s="212" t="s">
        <v>151</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2" x14ac:dyDescent="0.2">
      <c r="A137" s="219"/>
      <c r="B137" s="220"/>
      <c r="C137" s="246" t="s">
        <v>154</v>
      </c>
      <c r="D137" s="223"/>
      <c r="E137" s="224"/>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155</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46" t="s">
        <v>957</v>
      </c>
      <c r="D138" s="223"/>
      <c r="E138" s="224">
        <v>4</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155</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33.75" outlineLevel="1" x14ac:dyDescent="0.2">
      <c r="A139" s="233">
        <v>39</v>
      </c>
      <c r="B139" s="234" t="s">
        <v>993</v>
      </c>
      <c r="C139" s="244" t="s">
        <v>994</v>
      </c>
      <c r="D139" s="235" t="s">
        <v>909</v>
      </c>
      <c r="E139" s="236">
        <v>2</v>
      </c>
      <c r="F139" s="237"/>
      <c r="G139" s="238">
        <f>ROUND(E139*F139,2)</f>
        <v>0</v>
      </c>
      <c r="H139" s="237"/>
      <c r="I139" s="238">
        <f>ROUND(E139*H139,2)</f>
        <v>0</v>
      </c>
      <c r="J139" s="237"/>
      <c r="K139" s="238">
        <f>ROUND(E139*J139,2)</f>
        <v>0</v>
      </c>
      <c r="L139" s="238">
        <v>21</v>
      </c>
      <c r="M139" s="238">
        <f>G139*(1+L139/100)</f>
        <v>0</v>
      </c>
      <c r="N139" s="236">
        <v>0</v>
      </c>
      <c r="O139" s="236">
        <f>ROUND(E139*N139,2)</f>
        <v>0</v>
      </c>
      <c r="P139" s="236">
        <v>0</v>
      </c>
      <c r="Q139" s="236">
        <f>ROUND(E139*P139,2)</f>
        <v>0</v>
      </c>
      <c r="R139" s="238"/>
      <c r="S139" s="238" t="s">
        <v>197</v>
      </c>
      <c r="T139" s="239" t="s">
        <v>198</v>
      </c>
      <c r="U139" s="222">
        <v>0</v>
      </c>
      <c r="V139" s="222">
        <f>ROUND(E139*U139,2)</f>
        <v>0</v>
      </c>
      <c r="W139" s="222"/>
      <c r="X139" s="222" t="s">
        <v>149</v>
      </c>
      <c r="Y139" s="222" t="s">
        <v>150</v>
      </c>
      <c r="Z139" s="212"/>
      <c r="AA139" s="212"/>
      <c r="AB139" s="212"/>
      <c r="AC139" s="212"/>
      <c r="AD139" s="212"/>
      <c r="AE139" s="212"/>
      <c r="AF139" s="212"/>
      <c r="AG139" s="212" t="s">
        <v>151</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46" t="s">
        <v>154</v>
      </c>
      <c r="D140" s="223"/>
      <c r="E140" s="224"/>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155</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46" t="s">
        <v>552</v>
      </c>
      <c r="D141" s="223"/>
      <c r="E141" s="224">
        <v>2</v>
      </c>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155</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33.75" outlineLevel="1" x14ac:dyDescent="0.2">
      <c r="A142" s="233">
        <v>40</v>
      </c>
      <c r="B142" s="234" t="s">
        <v>995</v>
      </c>
      <c r="C142" s="244" t="s">
        <v>996</v>
      </c>
      <c r="D142" s="235" t="s">
        <v>909</v>
      </c>
      <c r="E142" s="236">
        <v>2</v>
      </c>
      <c r="F142" s="237"/>
      <c r="G142" s="238">
        <f>ROUND(E142*F142,2)</f>
        <v>0</v>
      </c>
      <c r="H142" s="237"/>
      <c r="I142" s="238">
        <f>ROUND(E142*H142,2)</f>
        <v>0</v>
      </c>
      <c r="J142" s="237"/>
      <c r="K142" s="238">
        <f>ROUND(E142*J142,2)</f>
        <v>0</v>
      </c>
      <c r="L142" s="238">
        <v>21</v>
      </c>
      <c r="M142" s="238">
        <f>G142*(1+L142/100)</f>
        <v>0</v>
      </c>
      <c r="N142" s="236">
        <v>0</v>
      </c>
      <c r="O142" s="236">
        <f>ROUND(E142*N142,2)</f>
        <v>0</v>
      </c>
      <c r="P142" s="236">
        <v>0</v>
      </c>
      <c r="Q142" s="236">
        <f>ROUND(E142*P142,2)</f>
        <v>0</v>
      </c>
      <c r="R142" s="238"/>
      <c r="S142" s="238" t="s">
        <v>197</v>
      </c>
      <c r="T142" s="239" t="s">
        <v>198</v>
      </c>
      <c r="U142" s="222">
        <v>0</v>
      </c>
      <c r="V142" s="222">
        <f>ROUND(E142*U142,2)</f>
        <v>0</v>
      </c>
      <c r="W142" s="222"/>
      <c r="X142" s="222" t="s">
        <v>149</v>
      </c>
      <c r="Y142" s="222" t="s">
        <v>150</v>
      </c>
      <c r="Z142" s="212"/>
      <c r="AA142" s="212"/>
      <c r="AB142" s="212"/>
      <c r="AC142" s="212"/>
      <c r="AD142" s="212"/>
      <c r="AE142" s="212"/>
      <c r="AF142" s="212"/>
      <c r="AG142" s="212" t="s">
        <v>151</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2" x14ac:dyDescent="0.2">
      <c r="A143" s="219"/>
      <c r="B143" s="220"/>
      <c r="C143" s="247" t="s">
        <v>926</v>
      </c>
      <c r="D143" s="242"/>
      <c r="E143" s="242"/>
      <c r="F143" s="242"/>
      <c r="G143" s="242"/>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481</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46" t="s">
        <v>154</v>
      </c>
      <c r="D144" s="223"/>
      <c r="E144" s="224"/>
      <c r="F144" s="222"/>
      <c r="G144" s="222"/>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155</v>
      </c>
      <c r="AH144" s="212">
        <v>0</v>
      </c>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46" t="s">
        <v>552</v>
      </c>
      <c r="D145" s="223"/>
      <c r="E145" s="224">
        <v>2</v>
      </c>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155</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ht="33.75" outlineLevel="1" x14ac:dyDescent="0.2">
      <c r="A146" s="233">
        <v>41</v>
      </c>
      <c r="B146" s="234" t="s">
        <v>997</v>
      </c>
      <c r="C146" s="244" t="s">
        <v>998</v>
      </c>
      <c r="D146" s="235" t="s">
        <v>909</v>
      </c>
      <c r="E146" s="236">
        <v>2</v>
      </c>
      <c r="F146" s="237"/>
      <c r="G146" s="238">
        <f>ROUND(E146*F146,2)</f>
        <v>0</v>
      </c>
      <c r="H146" s="237"/>
      <c r="I146" s="238">
        <f>ROUND(E146*H146,2)</f>
        <v>0</v>
      </c>
      <c r="J146" s="237"/>
      <c r="K146" s="238">
        <f>ROUND(E146*J146,2)</f>
        <v>0</v>
      </c>
      <c r="L146" s="238">
        <v>21</v>
      </c>
      <c r="M146" s="238">
        <f>G146*(1+L146/100)</f>
        <v>0</v>
      </c>
      <c r="N146" s="236">
        <v>0</v>
      </c>
      <c r="O146" s="236">
        <f>ROUND(E146*N146,2)</f>
        <v>0</v>
      </c>
      <c r="P146" s="236">
        <v>0</v>
      </c>
      <c r="Q146" s="236">
        <f>ROUND(E146*P146,2)</f>
        <v>0</v>
      </c>
      <c r="R146" s="238"/>
      <c r="S146" s="238" t="s">
        <v>197</v>
      </c>
      <c r="T146" s="239" t="s">
        <v>198</v>
      </c>
      <c r="U146" s="222">
        <v>0</v>
      </c>
      <c r="V146" s="222">
        <f>ROUND(E146*U146,2)</f>
        <v>0</v>
      </c>
      <c r="W146" s="222"/>
      <c r="X146" s="222" t="s">
        <v>149</v>
      </c>
      <c r="Y146" s="222" t="s">
        <v>150</v>
      </c>
      <c r="Z146" s="212"/>
      <c r="AA146" s="212"/>
      <c r="AB146" s="212"/>
      <c r="AC146" s="212"/>
      <c r="AD146" s="212"/>
      <c r="AE146" s="212"/>
      <c r="AF146" s="212"/>
      <c r="AG146" s="212" t="s">
        <v>151</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2" x14ac:dyDescent="0.2">
      <c r="A147" s="219"/>
      <c r="B147" s="220"/>
      <c r="C147" s="246" t="s">
        <v>154</v>
      </c>
      <c r="D147" s="223"/>
      <c r="E147" s="224"/>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155</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46" t="s">
        <v>552</v>
      </c>
      <c r="D148" s="223"/>
      <c r="E148" s="224">
        <v>2</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155</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ht="33.75" outlineLevel="1" x14ac:dyDescent="0.2">
      <c r="A149" s="233">
        <v>42</v>
      </c>
      <c r="B149" s="234" t="s">
        <v>999</v>
      </c>
      <c r="C149" s="244" t="s">
        <v>1000</v>
      </c>
      <c r="D149" s="235" t="s">
        <v>909</v>
      </c>
      <c r="E149" s="236">
        <v>1</v>
      </c>
      <c r="F149" s="237"/>
      <c r="G149" s="238">
        <f>ROUND(E149*F149,2)</f>
        <v>0</v>
      </c>
      <c r="H149" s="237"/>
      <c r="I149" s="238">
        <f>ROUND(E149*H149,2)</f>
        <v>0</v>
      </c>
      <c r="J149" s="237"/>
      <c r="K149" s="238">
        <f>ROUND(E149*J149,2)</f>
        <v>0</v>
      </c>
      <c r="L149" s="238">
        <v>21</v>
      </c>
      <c r="M149" s="238">
        <f>G149*(1+L149/100)</f>
        <v>0</v>
      </c>
      <c r="N149" s="236">
        <v>0</v>
      </c>
      <c r="O149" s="236">
        <f>ROUND(E149*N149,2)</f>
        <v>0</v>
      </c>
      <c r="P149" s="236">
        <v>0</v>
      </c>
      <c r="Q149" s="236">
        <f>ROUND(E149*P149,2)</f>
        <v>0</v>
      </c>
      <c r="R149" s="238"/>
      <c r="S149" s="238" t="s">
        <v>197</v>
      </c>
      <c r="T149" s="239" t="s">
        <v>198</v>
      </c>
      <c r="U149" s="222">
        <v>0</v>
      </c>
      <c r="V149" s="222">
        <f>ROUND(E149*U149,2)</f>
        <v>0</v>
      </c>
      <c r="W149" s="222"/>
      <c r="X149" s="222" t="s">
        <v>149</v>
      </c>
      <c r="Y149" s="222" t="s">
        <v>150</v>
      </c>
      <c r="Z149" s="212"/>
      <c r="AA149" s="212"/>
      <c r="AB149" s="212"/>
      <c r="AC149" s="212"/>
      <c r="AD149" s="212"/>
      <c r="AE149" s="212"/>
      <c r="AF149" s="212"/>
      <c r="AG149" s="212" t="s">
        <v>151</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47" t="s">
        <v>926</v>
      </c>
      <c r="D150" s="242"/>
      <c r="E150" s="242"/>
      <c r="F150" s="242"/>
      <c r="G150" s="24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481</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2" x14ac:dyDescent="0.2">
      <c r="A151" s="219"/>
      <c r="B151" s="220"/>
      <c r="C151" s="246" t="s">
        <v>154</v>
      </c>
      <c r="D151" s="223"/>
      <c r="E151" s="224"/>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155</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46" t="s">
        <v>912</v>
      </c>
      <c r="D152" s="223"/>
      <c r="E152" s="224">
        <v>1</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155</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ht="22.5" outlineLevel="1" x14ac:dyDescent="0.2">
      <c r="A153" s="233">
        <v>43</v>
      </c>
      <c r="B153" s="234" t="s">
        <v>1001</v>
      </c>
      <c r="C153" s="244" t="s">
        <v>1002</v>
      </c>
      <c r="D153" s="235" t="s">
        <v>909</v>
      </c>
      <c r="E153" s="236">
        <v>4</v>
      </c>
      <c r="F153" s="237"/>
      <c r="G153" s="238">
        <f>ROUND(E153*F153,2)</f>
        <v>0</v>
      </c>
      <c r="H153" s="237"/>
      <c r="I153" s="238">
        <f>ROUND(E153*H153,2)</f>
        <v>0</v>
      </c>
      <c r="J153" s="237"/>
      <c r="K153" s="238">
        <f>ROUND(E153*J153,2)</f>
        <v>0</v>
      </c>
      <c r="L153" s="238">
        <v>21</v>
      </c>
      <c r="M153" s="238">
        <f>G153*(1+L153/100)</f>
        <v>0</v>
      </c>
      <c r="N153" s="236">
        <v>0</v>
      </c>
      <c r="O153" s="236">
        <f>ROUND(E153*N153,2)</f>
        <v>0</v>
      </c>
      <c r="P153" s="236">
        <v>0</v>
      </c>
      <c r="Q153" s="236">
        <f>ROUND(E153*P153,2)</f>
        <v>0</v>
      </c>
      <c r="R153" s="238"/>
      <c r="S153" s="238" t="s">
        <v>197</v>
      </c>
      <c r="T153" s="239" t="s">
        <v>198</v>
      </c>
      <c r="U153" s="222">
        <v>0</v>
      </c>
      <c r="V153" s="222">
        <f>ROUND(E153*U153,2)</f>
        <v>0</v>
      </c>
      <c r="W153" s="222"/>
      <c r="X153" s="222" t="s">
        <v>149</v>
      </c>
      <c r="Y153" s="222" t="s">
        <v>150</v>
      </c>
      <c r="Z153" s="212"/>
      <c r="AA153" s="212"/>
      <c r="AB153" s="212"/>
      <c r="AC153" s="212"/>
      <c r="AD153" s="212"/>
      <c r="AE153" s="212"/>
      <c r="AF153" s="212"/>
      <c r="AG153" s="212" t="s">
        <v>151</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47" t="s">
        <v>926</v>
      </c>
      <c r="D154" s="242"/>
      <c r="E154" s="242"/>
      <c r="F154" s="242"/>
      <c r="G154" s="242"/>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481</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46" t="s">
        <v>154</v>
      </c>
      <c r="D155" s="223"/>
      <c r="E155" s="224"/>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155</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46" t="s">
        <v>957</v>
      </c>
      <c r="D156" s="223"/>
      <c r="E156" s="224">
        <v>4</v>
      </c>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155</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ht="22.5" outlineLevel="1" x14ac:dyDescent="0.2">
      <c r="A157" s="233">
        <v>44</v>
      </c>
      <c r="B157" s="234" t="s">
        <v>1003</v>
      </c>
      <c r="C157" s="244" t="s">
        <v>1004</v>
      </c>
      <c r="D157" s="235" t="s">
        <v>909</v>
      </c>
      <c r="E157" s="236">
        <v>3</v>
      </c>
      <c r="F157" s="237"/>
      <c r="G157" s="238">
        <f>ROUND(E157*F157,2)</f>
        <v>0</v>
      </c>
      <c r="H157" s="237"/>
      <c r="I157" s="238">
        <f>ROUND(E157*H157,2)</f>
        <v>0</v>
      </c>
      <c r="J157" s="237"/>
      <c r="K157" s="238">
        <f>ROUND(E157*J157,2)</f>
        <v>0</v>
      </c>
      <c r="L157" s="238">
        <v>21</v>
      </c>
      <c r="M157" s="238">
        <f>G157*(1+L157/100)</f>
        <v>0</v>
      </c>
      <c r="N157" s="236">
        <v>0</v>
      </c>
      <c r="O157" s="236">
        <f>ROUND(E157*N157,2)</f>
        <v>0</v>
      </c>
      <c r="P157" s="236">
        <v>0</v>
      </c>
      <c r="Q157" s="236">
        <f>ROUND(E157*P157,2)</f>
        <v>0</v>
      </c>
      <c r="R157" s="238"/>
      <c r="S157" s="238" t="s">
        <v>197</v>
      </c>
      <c r="T157" s="239" t="s">
        <v>198</v>
      </c>
      <c r="U157" s="222">
        <v>0</v>
      </c>
      <c r="V157" s="222">
        <f>ROUND(E157*U157,2)</f>
        <v>0</v>
      </c>
      <c r="W157" s="222"/>
      <c r="X157" s="222" t="s">
        <v>149</v>
      </c>
      <c r="Y157" s="222" t="s">
        <v>150</v>
      </c>
      <c r="Z157" s="212"/>
      <c r="AA157" s="212"/>
      <c r="AB157" s="212"/>
      <c r="AC157" s="212"/>
      <c r="AD157" s="212"/>
      <c r="AE157" s="212"/>
      <c r="AF157" s="212"/>
      <c r="AG157" s="212" t="s">
        <v>151</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2" x14ac:dyDescent="0.2">
      <c r="A158" s="219"/>
      <c r="B158" s="220"/>
      <c r="C158" s="247" t="s">
        <v>926</v>
      </c>
      <c r="D158" s="242"/>
      <c r="E158" s="242"/>
      <c r="F158" s="242"/>
      <c r="G158" s="24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481</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46" t="s">
        <v>154</v>
      </c>
      <c r="D159" s="223"/>
      <c r="E159" s="224"/>
      <c r="F159" s="222"/>
      <c r="G159" s="222"/>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155</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3" x14ac:dyDescent="0.2">
      <c r="A160" s="219"/>
      <c r="B160" s="220"/>
      <c r="C160" s="246" t="s">
        <v>72</v>
      </c>
      <c r="D160" s="223"/>
      <c r="E160" s="224">
        <v>3</v>
      </c>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155</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33.75" outlineLevel="1" x14ac:dyDescent="0.2">
      <c r="A161" s="233">
        <v>45</v>
      </c>
      <c r="B161" s="234" t="s">
        <v>1005</v>
      </c>
      <c r="C161" s="244" t="s">
        <v>1006</v>
      </c>
      <c r="D161" s="235" t="s">
        <v>909</v>
      </c>
      <c r="E161" s="236">
        <v>12</v>
      </c>
      <c r="F161" s="237"/>
      <c r="G161" s="238">
        <f>ROUND(E161*F161,2)</f>
        <v>0</v>
      </c>
      <c r="H161" s="237"/>
      <c r="I161" s="238">
        <f>ROUND(E161*H161,2)</f>
        <v>0</v>
      </c>
      <c r="J161" s="237"/>
      <c r="K161" s="238">
        <f>ROUND(E161*J161,2)</f>
        <v>0</v>
      </c>
      <c r="L161" s="238">
        <v>21</v>
      </c>
      <c r="M161" s="238">
        <f>G161*(1+L161/100)</f>
        <v>0</v>
      </c>
      <c r="N161" s="236">
        <v>0</v>
      </c>
      <c r="O161" s="236">
        <f>ROUND(E161*N161,2)</f>
        <v>0</v>
      </c>
      <c r="P161" s="236">
        <v>0</v>
      </c>
      <c r="Q161" s="236">
        <f>ROUND(E161*P161,2)</f>
        <v>0</v>
      </c>
      <c r="R161" s="238"/>
      <c r="S161" s="238" t="s">
        <v>197</v>
      </c>
      <c r="T161" s="239" t="s">
        <v>198</v>
      </c>
      <c r="U161" s="222">
        <v>0</v>
      </c>
      <c r="V161" s="222">
        <f>ROUND(E161*U161,2)</f>
        <v>0</v>
      </c>
      <c r="W161" s="222"/>
      <c r="X161" s="222" t="s">
        <v>149</v>
      </c>
      <c r="Y161" s="222" t="s">
        <v>150</v>
      </c>
      <c r="Z161" s="212"/>
      <c r="AA161" s="212"/>
      <c r="AB161" s="212"/>
      <c r="AC161" s="212"/>
      <c r="AD161" s="212"/>
      <c r="AE161" s="212"/>
      <c r="AF161" s="212"/>
      <c r="AG161" s="212" t="s">
        <v>151</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2" x14ac:dyDescent="0.2">
      <c r="A162" s="219"/>
      <c r="B162" s="220"/>
      <c r="C162" s="247" t="s">
        <v>926</v>
      </c>
      <c r="D162" s="242"/>
      <c r="E162" s="242"/>
      <c r="F162" s="242"/>
      <c r="G162" s="24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481</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2" x14ac:dyDescent="0.2">
      <c r="A163" s="219"/>
      <c r="B163" s="220"/>
      <c r="C163" s="246" t="s">
        <v>154</v>
      </c>
      <c r="D163" s="223"/>
      <c r="E163" s="224"/>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155</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3" x14ac:dyDescent="0.2">
      <c r="A164" s="219"/>
      <c r="B164" s="220"/>
      <c r="C164" s="246" t="s">
        <v>974</v>
      </c>
      <c r="D164" s="223"/>
      <c r="E164" s="224">
        <v>12</v>
      </c>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155</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ht="33.75" outlineLevel="1" x14ac:dyDescent="0.2">
      <c r="A165" s="233">
        <v>46</v>
      </c>
      <c r="B165" s="234" t="s">
        <v>1007</v>
      </c>
      <c r="C165" s="244" t="s">
        <v>1008</v>
      </c>
      <c r="D165" s="235" t="s">
        <v>909</v>
      </c>
      <c r="E165" s="236">
        <v>5</v>
      </c>
      <c r="F165" s="237"/>
      <c r="G165" s="238">
        <f>ROUND(E165*F165,2)</f>
        <v>0</v>
      </c>
      <c r="H165" s="237"/>
      <c r="I165" s="238">
        <f>ROUND(E165*H165,2)</f>
        <v>0</v>
      </c>
      <c r="J165" s="237"/>
      <c r="K165" s="238">
        <f>ROUND(E165*J165,2)</f>
        <v>0</v>
      </c>
      <c r="L165" s="238">
        <v>21</v>
      </c>
      <c r="M165" s="238">
        <f>G165*(1+L165/100)</f>
        <v>0</v>
      </c>
      <c r="N165" s="236">
        <v>0</v>
      </c>
      <c r="O165" s="236">
        <f>ROUND(E165*N165,2)</f>
        <v>0</v>
      </c>
      <c r="P165" s="236">
        <v>0</v>
      </c>
      <c r="Q165" s="236">
        <f>ROUND(E165*P165,2)</f>
        <v>0</v>
      </c>
      <c r="R165" s="238"/>
      <c r="S165" s="238" t="s">
        <v>197</v>
      </c>
      <c r="T165" s="239" t="s">
        <v>198</v>
      </c>
      <c r="U165" s="222">
        <v>0</v>
      </c>
      <c r="V165" s="222">
        <f>ROUND(E165*U165,2)</f>
        <v>0</v>
      </c>
      <c r="W165" s="222"/>
      <c r="X165" s="222" t="s">
        <v>149</v>
      </c>
      <c r="Y165" s="222" t="s">
        <v>150</v>
      </c>
      <c r="Z165" s="212"/>
      <c r="AA165" s="212"/>
      <c r="AB165" s="212"/>
      <c r="AC165" s="212"/>
      <c r="AD165" s="212"/>
      <c r="AE165" s="212"/>
      <c r="AF165" s="212"/>
      <c r="AG165" s="212" t="s">
        <v>151</v>
      </c>
      <c r="AH165" s="212"/>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2" x14ac:dyDescent="0.2">
      <c r="A166" s="219"/>
      <c r="B166" s="220"/>
      <c r="C166" s="247" t="s">
        <v>947</v>
      </c>
      <c r="D166" s="242"/>
      <c r="E166" s="242"/>
      <c r="F166" s="242"/>
      <c r="G166" s="24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481</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2" x14ac:dyDescent="0.2">
      <c r="A167" s="219"/>
      <c r="B167" s="220"/>
      <c r="C167" s="246" t="s">
        <v>154</v>
      </c>
      <c r="D167" s="223"/>
      <c r="E167" s="224"/>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155</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3" x14ac:dyDescent="0.2">
      <c r="A168" s="219"/>
      <c r="B168" s="220"/>
      <c r="C168" s="246" t="s">
        <v>954</v>
      </c>
      <c r="D168" s="223"/>
      <c r="E168" s="224">
        <v>5</v>
      </c>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155</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ht="33.75" outlineLevel="1" x14ac:dyDescent="0.2">
      <c r="A169" s="233">
        <v>47</v>
      </c>
      <c r="B169" s="234" t="s">
        <v>1009</v>
      </c>
      <c r="C169" s="244" t="s">
        <v>1010</v>
      </c>
      <c r="D169" s="235" t="s">
        <v>909</v>
      </c>
      <c r="E169" s="236">
        <v>6</v>
      </c>
      <c r="F169" s="237"/>
      <c r="G169" s="238">
        <f>ROUND(E169*F169,2)</f>
        <v>0</v>
      </c>
      <c r="H169" s="237"/>
      <c r="I169" s="238">
        <f>ROUND(E169*H169,2)</f>
        <v>0</v>
      </c>
      <c r="J169" s="237"/>
      <c r="K169" s="238">
        <f>ROUND(E169*J169,2)</f>
        <v>0</v>
      </c>
      <c r="L169" s="238">
        <v>21</v>
      </c>
      <c r="M169" s="238">
        <f>G169*(1+L169/100)</f>
        <v>0</v>
      </c>
      <c r="N169" s="236">
        <v>0</v>
      </c>
      <c r="O169" s="236">
        <f>ROUND(E169*N169,2)</f>
        <v>0</v>
      </c>
      <c r="P169" s="236">
        <v>0</v>
      </c>
      <c r="Q169" s="236">
        <f>ROUND(E169*P169,2)</f>
        <v>0</v>
      </c>
      <c r="R169" s="238"/>
      <c r="S169" s="238" t="s">
        <v>197</v>
      </c>
      <c r="T169" s="239" t="s">
        <v>198</v>
      </c>
      <c r="U169" s="222">
        <v>0</v>
      </c>
      <c r="V169" s="222">
        <f>ROUND(E169*U169,2)</f>
        <v>0</v>
      </c>
      <c r="W169" s="222"/>
      <c r="X169" s="222" t="s">
        <v>149</v>
      </c>
      <c r="Y169" s="222" t="s">
        <v>150</v>
      </c>
      <c r="Z169" s="212"/>
      <c r="AA169" s="212"/>
      <c r="AB169" s="212"/>
      <c r="AC169" s="212"/>
      <c r="AD169" s="212"/>
      <c r="AE169" s="212"/>
      <c r="AF169" s="212"/>
      <c r="AG169" s="212" t="s">
        <v>151</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2" x14ac:dyDescent="0.2">
      <c r="A170" s="219"/>
      <c r="B170" s="220"/>
      <c r="C170" s="247" t="s">
        <v>947</v>
      </c>
      <c r="D170" s="242"/>
      <c r="E170" s="242"/>
      <c r="F170" s="242"/>
      <c r="G170" s="24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481</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46" t="s">
        <v>154</v>
      </c>
      <c r="D171" s="223"/>
      <c r="E171" s="224"/>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155</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46" t="s">
        <v>74</v>
      </c>
      <c r="D172" s="223"/>
      <c r="E172" s="224">
        <v>6</v>
      </c>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155</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33.75" outlineLevel="1" x14ac:dyDescent="0.2">
      <c r="A173" s="233">
        <v>48</v>
      </c>
      <c r="B173" s="234" t="s">
        <v>1011</v>
      </c>
      <c r="C173" s="244" t="s">
        <v>1012</v>
      </c>
      <c r="D173" s="235" t="s">
        <v>909</v>
      </c>
      <c r="E173" s="236">
        <v>2</v>
      </c>
      <c r="F173" s="237"/>
      <c r="G173" s="238">
        <f>ROUND(E173*F173,2)</f>
        <v>0</v>
      </c>
      <c r="H173" s="237"/>
      <c r="I173" s="238">
        <f>ROUND(E173*H173,2)</f>
        <v>0</v>
      </c>
      <c r="J173" s="237"/>
      <c r="K173" s="238">
        <f>ROUND(E173*J173,2)</f>
        <v>0</v>
      </c>
      <c r="L173" s="238">
        <v>21</v>
      </c>
      <c r="M173" s="238">
        <f>G173*(1+L173/100)</f>
        <v>0</v>
      </c>
      <c r="N173" s="236">
        <v>0</v>
      </c>
      <c r="O173" s="236">
        <f>ROUND(E173*N173,2)</f>
        <v>0</v>
      </c>
      <c r="P173" s="236">
        <v>0</v>
      </c>
      <c r="Q173" s="236">
        <f>ROUND(E173*P173,2)</f>
        <v>0</v>
      </c>
      <c r="R173" s="238"/>
      <c r="S173" s="238" t="s">
        <v>197</v>
      </c>
      <c r="T173" s="239" t="s">
        <v>198</v>
      </c>
      <c r="U173" s="222">
        <v>0</v>
      </c>
      <c r="V173" s="222">
        <f>ROUND(E173*U173,2)</f>
        <v>0</v>
      </c>
      <c r="W173" s="222"/>
      <c r="X173" s="222" t="s">
        <v>149</v>
      </c>
      <c r="Y173" s="222" t="s">
        <v>150</v>
      </c>
      <c r="Z173" s="212"/>
      <c r="AA173" s="212"/>
      <c r="AB173" s="212"/>
      <c r="AC173" s="212"/>
      <c r="AD173" s="212"/>
      <c r="AE173" s="212"/>
      <c r="AF173" s="212"/>
      <c r="AG173" s="212" t="s">
        <v>151</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2" x14ac:dyDescent="0.2">
      <c r="A174" s="219"/>
      <c r="B174" s="220"/>
      <c r="C174" s="246" t="s">
        <v>154</v>
      </c>
      <c r="D174" s="223"/>
      <c r="E174" s="224"/>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155</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3" x14ac:dyDescent="0.2">
      <c r="A175" s="219"/>
      <c r="B175" s="220"/>
      <c r="C175" s="246" t="s">
        <v>552</v>
      </c>
      <c r="D175" s="223"/>
      <c r="E175" s="224">
        <v>2</v>
      </c>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155</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ht="22.5" outlineLevel="1" x14ac:dyDescent="0.2">
      <c r="A176" s="233">
        <v>49</v>
      </c>
      <c r="B176" s="234" t="s">
        <v>1013</v>
      </c>
      <c r="C176" s="244" t="s">
        <v>1014</v>
      </c>
      <c r="D176" s="235" t="s">
        <v>909</v>
      </c>
      <c r="E176" s="236">
        <v>19</v>
      </c>
      <c r="F176" s="237"/>
      <c r="G176" s="238">
        <f>ROUND(E176*F176,2)</f>
        <v>0</v>
      </c>
      <c r="H176" s="237"/>
      <c r="I176" s="238">
        <f>ROUND(E176*H176,2)</f>
        <v>0</v>
      </c>
      <c r="J176" s="237"/>
      <c r="K176" s="238">
        <f>ROUND(E176*J176,2)</f>
        <v>0</v>
      </c>
      <c r="L176" s="238">
        <v>21</v>
      </c>
      <c r="M176" s="238">
        <f>G176*(1+L176/100)</f>
        <v>0</v>
      </c>
      <c r="N176" s="236">
        <v>0</v>
      </c>
      <c r="O176" s="236">
        <f>ROUND(E176*N176,2)</f>
        <v>0</v>
      </c>
      <c r="P176" s="236">
        <v>0</v>
      </c>
      <c r="Q176" s="236">
        <f>ROUND(E176*P176,2)</f>
        <v>0</v>
      </c>
      <c r="R176" s="238"/>
      <c r="S176" s="238" t="s">
        <v>197</v>
      </c>
      <c r="T176" s="239" t="s">
        <v>198</v>
      </c>
      <c r="U176" s="222">
        <v>0</v>
      </c>
      <c r="V176" s="222">
        <f>ROUND(E176*U176,2)</f>
        <v>0</v>
      </c>
      <c r="W176" s="222"/>
      <c r="X176" s="222" t="s">
        <v>149</v>
      </c>
      <c r="Y176" s="222" t="s">
        <v>150</v>
      </c>
      <c r="Z176" s="212"/>
      <c r="AA176" s="212"/>
      <c r="AB176" s="212"/>
      <c r="AC176" s="212"/>
      <c r="AD176" s="212"/>
      <c r="AE176" s="212"/>
      <c r="AF176" s="212"/>
      <c r="AG176" s="212" t="s">
        <v>151</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46" t="s">
        <v>154</v>
      </c>
      <c r="D177" s="223"/>
      <c r="E177" s="224"/>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155</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46" t="s">
        <v>983</v>
      </c>
      <c r="D178" s="223"/>
      <c r="E178" s="224">
        <v>19</v>
      </c>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155</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ht="22.5" outlineLevel="1" x14ac:dyDescent="0.2">
      <c r="A179" s="233">
        <v>50</v>
      </c>
      <c r="B179" s="234" t="s">
        <v>1015</v>
      </c>
      <c r="C179" s="244" t="s">
        <v>1016</v>
      </c>
      <c r="D179" s="235" t="s">
        <v>909</v>
      </c>
      <c r="E179" s="236">
        <v>3</v>
      </c>
      <c r="F179" s="237"/>
      <c r="G179" s="238">
        <f>ROUND(E179*F179,2)</f>
        <v>0</v>
      </c>
      <c r="H179" s="237"/>
      <c r="I179" s="238">
        <f>ROUND(E179*H179,2)</f>
        <v>0</v>
      </c>
      <c r="J179" s="237"/>
      <c r="K179" s="238">
        <f>ROUND(E179*J179,2)</f>
        <v>0</v>
      </c>
      <c r="L179" s="238">
        <v>21</v>
      </c>
      <c r="M179" s="238">
        <f>G179*(1+L179/100)</f>
        <v>0</v>
      </c>
      <c r="N179" s="236">
        <v>0</v>
      </c>
      <c r="O179" s="236">
        <f>ROUND(E179*N179,2)</f>
        <v>0</v>
      </c>
      <c r="P179" s="236">
        <v>0</v>
      </c>
      <c r="Q179" s="236">
        <f>ROUND(E179*P179,2)</f>
        <v>0</v>
      </c>
      <c r="R179" s="238"/>
      <c r="S179" s="238" t="s">
        <v>197</v>
      </c>
      <c r="T179" s="239" t="s">
        <v>198</v>
      </c>
      <c r="U179" s="222">
        <v>0</v>
      </c>
      <c r="V179" s="222">
        <f>ROUND(E179*U179,2)</f>
        <v>0</v>
      </c>
      <c r="W179" s="222"/>
      <c r="X179" s="222" t="s">
        <v>149</v>
      </c>
      <c r="Y179" s="222" t="s">
        <v>150</v>
      </c>
      <c r="Z179" s="212"/>
      <c r="AA179" s="212"/>
      <c r="AB179" s="212"/>
      <c r="AC179" s="212"/>
      <c r="AD179" s="212"/>
      <c r="AE179" s="212"/>
      <c r="AF179" s="212"/>
      <c r="AG179" s="212" t="s">
        <v>151</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47" t="s">
        <v>926</v>
      </c>
      <c r="D180" s="242"/>
      <c r="E180" s="242"/>
      <c r="F180" s="242"/>
      <c r="G180" s="24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481</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46" t="s">
        <v>154</v>
      </c>
      <c r="D181" s="223"/>
      <c r="E181" s="224"/>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155</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46" t="s">
        <v>72</v>
      </c>
      <c r="D182" s="223"/>
      <c r="E182" s="224">
        <v>3</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155</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2.5" outlineLevel="1" x14ac:dyDescent="0.2">
      <c r="A183" s="233">
        <v>51</v>
      </c>
      <c r="B183" s="234" t="s">
        <v>1017</v>
      </c>
      <c r="C183" s="244" t="s">
        <v>1018</v>
      </c>
      <c r="D183" s="235" t="s">
        <v>909</v>
      </c>
      <c r="E183" s="236">
        <v>7</v>
      </c>
      <c r="F183" s="237"/>
      <c r="G183" s="238">
        <f>ROUND(E183*F183,2)</f>
        <v>0</v>
      </c>
      <c r="H183" s="237"/>
      <c r="I183" s="238">
        <f>ROUND(E183*H183,2)</f>
        <v>0</v>
      </c>
      <c r="J183" s="237"/>
      <c r="K183" s="238">
        <f>ROUND(E183*J183,2)</f>
        <v>0</v>
      </c>
      <c r="L183" s="238">
        <v>21</v>
      </c>
      <c r="M183" s="238">
        <f>G183*(1+L183/100)</f>
        <v>0</v>
      </c>
      <c r="N183" s="236">
        <v>0</v>
      </c>
      <c r="O183" s="236">
        <f>ROUND(E183*N183,2)</f>
        <v>0</v>
      </c>
      <c r="P183" s="236">
        <v>0</v>
      </c>
      <c r="Q183" s="236">
        <f>ROUND(E183*P183,2)</f>
        <v>0</v>
      </c>
      <c r="R183" s="238"/>
      <c r="S183" s="238" t="s">
        <v>197</v>
      </c>
      <c r="T183" s="239" t="s">
        <v>198</v>
      </c>
      <c r="U183" s="222">
        <v>0</v>
      </c>
      <c r="V183" s="222">
        <f>ROUND(E183*U183,2)</f>
        <v>0</v>
      </c>
      <c r="W183" s="222"/>
      <c r="X183" s="222" t="s">
        <v>149</v>
      </c>
      <c r="Y183" s="222" t="s">
        <v>150</v>
      </c>
      <c r="Z183" s="212"/>
      <c r="AA183" s="212"/>
      <c r="AB183" s="212"/>
      <c r="AC183" s="212"/>
      <c r="AD183" s="212"/>
      <c r="AE183" s="212"/>
      <c r="AF183" s="212"/>
      <c r="AG183" s="212" t="s">
        <v>151</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47" t="s">
        <v>926</v>
      </c>
      <c r="D184" s="242"/>
      <c r="E184" s="242"/>
      <c r="F184" s="242"/>
      <c r="G184" s="242"/>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481</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46" t="s">
        <v>154</v>
      </c>
      <c r="D185" s="223"/>
      <c r="E185" s="224"/>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155</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46" t="s">
        <v>990</v>
      </c>
      <c r="D186" s="223"/>
      <c r="E186" s="224">
        <v>7</v>
      </c>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155</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22.5" outlineLevel="1" x14ac:dyDescent="0.2">
      <c r="A187" s="233">
        <v>52</v>
      </c>
      <c r="B187" s="234" t="s">
        <v>1019</v>
      </c>
      <c r="C187" s="244" t="s">
        <v>1020</v>
      </c>
      <c r="D187" s="235" t="s">
        <v>909</v>
      </c>
      <c r="E187" s="236">
        <v>4</v>
      </c>
      <c r="F187" s="237"/>
      <c r="G187" s="238">
        <f>ROUND(E187*F187,2)</f>
        <v>0</v>
      </c>
      <c r="H187" s="237"/>
      <c r="I187" s="238">
        <f>ROUND(E187*H187,2)</f>
        <v>0</v>
      </c>
      <c r="J187" s="237"/>
      <c r="K187" s="238">
        <f>ROUND(E187*J187,2)</f>
        <v>0</v>
      </c>
      <c r="L187" s="238">
        <v>21</v>
      </c>
      <c r="M187" s="238">
        <f>G187*(1+L187/100)</f>
        <v>0</v>
      </c>
      <c r="N187" s="236">
        <v>0</v>
      </c>
      <c r="O187" s="236">
        <f>ROUND(E187*N187,2)</f>
        <v>0</v>
      </c>
      <c r="P187" s="236">
        <v>0</v>
      </c>
      <c r="Q187" s="236">
        <f>ROUND(E187*P187,2)</f>
        <v>0</v>
      </c>
      <c r="R187" s="238"/>
      <c r="S187" s="238" t="s">
        <v>197</v>
      </c>
      <c r="T187" s="239" t="s">
        <v>198</v>
      </c>
      <c r="U187" s="222">
        <v>0</v>
      </c>
      <c r="V187" s="222">
        <f>ROUND(E187*U187,2)</f>
        <v>0</v>
      </c>
      <c r="W187" s="222"/>
      <c r="X187" s="222" t="s">
        <v>149</v>
      </c>
      <c r="Y187" s="222" t="s">
        <v>150</v>
      </c>
      <c r="Z187" s="212"/>
      <c r="AA187" s="212"/>
      <c r="AB187" s="212"/>
      <c r="AC187" s="212"/>
      <c r="AD187" s="212"/>
      <c r="AE187" s="212"/>
      <c r="AF187" s="212"/>
      <c r="AG187" s="212" t="s">
        <v>151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2" x14ac:dyDescent="0.2">
      <c r="A188" s="219"/>
      <c r="B188" s="220"/>
      <c r="C188" s="246" t="s">
        <v>154</v>
      </c>
      <c r="D188" s="223"/>
      <c r="E188" s="224"/>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155</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46" t="s">
        <v>957</v>
      </c>
      <c r="D189" s="223"/>
      <c r="E189" s="224">
        <v>4</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155</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33.75" outlineLevel="1" x14ac:dyDescent="0.2">
      <c r="A190" s="233">
        <v>53</v>
      </c>
      <c r="B190" s="234" t="s">
        <v>1021</v>
      </c>
      <c r="C190" s="244" t="s">
        <v>1022</v>
      </c>
      <c r="D190" s="235" t="s">
        <v>909</v>
      </c>
      <c r="E190" s="236">
        <v>2</v>
      </c>
      <c r="F190" s="237"/>
      <c r="G190" s="238">
        <f>ROUND(E190*F190,2)</f>
        <v>0</v>
      </c>
      <c r="H190" s="237"/>
      <c r="I190" s="238">
        <f>ROUND(E190*H190,2)</f>
        <v>0</v>
      </c>
      <c r="J190" s="237"/>
      <c r="K190" s="238">
        <f>ROUND(E190*J190,2)</f>
        <v>0</v>
      </c>
      <c r="L190" s="238">
        <v>21</v>
      </c>
      <c r="M190" s="238">
        <f>G190*(1+L190/100)</f>
        <v>0</v>
      </c>
      <c r="N190" s="236">
        <v>0</v>
      </c>
      <c r="O190" s="236">
        <f>ROUND(E190*N190,2)</f>
        <v>0</v>
      </c>
      <c r="P190" s="236">
        <v>0</v>
      </c>
      <c r="Q190" s="236">
        <f>ROUND(E190*P190,2)</f>
        <v>0</v>
      </c>
      <c r="R190" s="238"/>
      <c r="S190" s="238" t="s">
        <v>197</v>
      </c>
      <c r="T190" s="239" t="s">
        <v>198</v>
      </c>
      <c r="U190" s="222">
        <v>0</v>
      </c>
      <c r="V190" s="222">
        <f>ROUND(E190*U190,2)</f>
        <v>0</v>
      </c>
      <c r="W190" s="222"/>
      <c r="X190" s="222" t="s">
        <v>149</v>
      </c>
      <c r="Y190" s="222" t="s">
        <v>150</v>
      </c>
      <c r="Z190" s="212"/>
      <c r="AA190" s="212"/>
      <c r="AB190" s="212"/>
      <c r="AC190" s="212"/>
      <c r="AD190" s="212"/>
      <c r="AE190" s="212"/>
      <c r="AF190" s="212"/>
      <c r="AG190" s="212" t="s">
        <v>151</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2" x14ac:dyDescent="0.2">
      <c r="A191" s="219"/>
      <c r="B191" s="220"/>
      <c r="C191" s="246" t="s">
        <v>154</v>
      </c>
      <c r="D191" s="223"/>
      <c r="E191" s="224"/>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155</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46" t="s">
        <v>552</v>
      </c>
      <c r="D192" s="223"/>
      <c r="E192" s="224">
        <v>2</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155</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33.75" outlineLevel="1" x14ac:dyDescent="0.2">
      <c r="A193" s="233">
        <v>54</v>
      </c>
      <c r="B193" s="234" t="s">
        <v>1023</v>
      </c>
      <c r="C193" s="244" t="s">
        <v>1024</v>
      </c>
      <c r="D193" s="235" t="s">
        <v>909</v>
      </c>
      <c r="E193" s="236">
        <v>2</v>
      </c>
      <c r="F193" s="237"/>
      <c r="G193" s="238">
        <f>ROUND(E193*F193,2)</f>
        <v>0</v>
      </c>
      <c r="H193" s="237"/>
      <c r="I193" s="238">
        <f>ROUND(E193*H193,2)</f>
        <v>0</v>
      </c>
      <c r="J193" s="237"/>
      <c r="K193" s="238">
        <f>ROUND(E193*J193,2)</f>
        <v>0</v>
      </c>
      <c r="L193" s="238">
        <v>21</v>
      </c>
      <c r="M193" s="238">
        <f>G193*(1+L193/100)</f>
        <v>0</v>
      </c>
      <c r="N193" s="236">
        <v>0</v>
      </c>
      <c r="O193" s="236">
        <f>ROUND(E193*N193,2)</f>
        <v>0</v>
      </c>
      <c r="P193" s="236">
        <v>0</v>
      </c>
      <c r="Q193" s="236">
        <f>ROUND(E193*P193,2)</f>
        <v>0</v>
      </c>
      <c r="R193" s="238"/>
      <c r="S193" s="238" t="s">
        <v>197</v>
      </c>
      <c r="T193" s="239" t="s">
        <v>198</v>
      </c>
      <c r="U193" s="222">
        <v>0</v>
      </c>
      <c r="V193" s="222">
        <f>ROUND(E193*U193,2)</f>
        <v>0</v>
      </c>
      <c r="W193" s="222"/>
      <c r="X193" s="222" t="s">
        <v>149</v>
      </c>
      <c r="Y193" s="222" t="s">
        <v>150</v>
      </c>
      <c r="Z193" s="212"/>
      <c r="AA193" s="212"/>
      <c r="AB193" s="212"/>
      <c r="AC193" s="212"/>
      <c r="AD193" s="212"/>
      <c r="AE193" s="212"/>
      <c r="AF193" s="212"/>
      <c r="AG193" s="212" t="s">
        <v>151</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47" t="s">
        <v>926</v>
      </c>
      <c r="D194" s="242"/>
      <c r="E194" s="242"/>
      <c r="F194" s="242"/>
      <c r="G194" s="24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481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2" x14ac:dyDescent="0.2">
      <c r="A195" s="219"/>
      <c r="B195" s="220"/>
      <c r="C195" s="246" t="s">
        <v>154</v>
      </c>
      <c r="D195" s="223"/>
      <c r="E195" s="224"/>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155</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46" t="s">
        <v>552</v>
      </c>
      <c r="D196" s="223"/>
      <c r="E196" s="224">
        <v>2</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155</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ht="33.75" outlineLevel="1" x14ac:dyDescent="0.2">
      <c r="A197" s="233">
        <v>55</v>
      </c>
      <c r="B197" s="234" t="s">
        <v>1025</v>
      </c>
      <c r="C197" s="244" t="s">
        <v>1026</v>
      </c>
      <c r="D197" s="235" t="s">
        <v>909</v>
      </c>
      <c r="E197" s="236">
        <v>2</v>
      </c>
      <c r="F197" s="237"/>
      <c r="G197" s="238">
        <f>ROUND(E197*F197,2)</f>
        <v>0</v>
      </c>
      <c r="H197" s="237"/>
      <c r="I197" s="238">
        <f>ROUND(E197*H197,2)</f>
        <v>0</v>
      </c>
      <c r="J197" s="237"/>
      <c r="K197" s="238">
        <f>ROUND(E197*J197,2)</f>
        <v>0</v>
      </c>
      <c r="L197" s="238">
        <v>21</v>
      </c>
      <c r="M197" s="238">
        <f>G197*(1+L197/100)</f>
        <v>0</v>
      </c>
      <c r="N197" s="236">
        <v>0</v>
      </c>
      <c r="O197" s="236">
        <f>ROUND(E197*N197,2)</f>
        <v>0</v>
      </c>
      <c r="P197" s="236">
        <v>0</v>
      </c>
      <c r="Q197" s="236">
        <f>ROUND(E197*P197,2)</f>
        <v>0</v>
      </c>
      <c r="R197" s="238"/>
      <c r="S197" s="238" t="s">
        <v>197</v>
      </c>
      <c r="T197" s="239" t="s">
        <v>198</v>
      </c>
      <c r="U197" s="222">
        <v>0</v>
      </c>
      <c r="V197" s="222">
        <f>ROUND(E197*U197,2)</f>
        <v>0</v>
      </c>
      <c r="W197" s="222"/>
      <c r="X197" s="222" t="s">
        <v>149</v>
      </c>
      <c r="Y197" s="222" t="s">
        <v>150</v>
      </c>
      <c r="Z197" s="212"/>
      <c r="AA197" s="212"/>
      <c r="AB197" s="212"/>
      <c r="AC197" s="212"/>
      <c r="AD197" s="212"/>
      <c r="AE197" s="212"/>
      <c r="AF197" s="212"/>
      <c r="AG197" s="212" t="s">
        <v>151</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46" t="s">
        <v>154</v>
      </c>
      <c r="D198" s="223"/>
      <c r="E198" s="224"/>
      <c r="F198" s="222"/>
      <c r="G198" s="222"/>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155</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3" x14ac:dyDescent="0.2">
      <c r="A199" s="219"/>
      <c r="B199" s="220"/>
      <c r="C199" s="246" t="s">
        <v>552</v>
      </c>
      <c r="D199" s="223"/>
      <c r="E199" s="224">
        <v>2</v>
      </c>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155</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ht="33.75" outlineLevel="1" x14ac:dyDescent="0.2">
      <c r="A200" s="233">
        <v>56</v>
      </c>
      <c r="B200" s="234" t="s">
        <v>1027</v>
      </c>
      <c r="C200" s="244" t="s">
        <v>1028</v>
      </c>
      <c r="D200" s="235" t="s">
        <v>909</v>
      </c>
      <c r="E200" s="236">
        <v>1</v>
      </c>
      <c r="F200" s="237"/>
      <c r="G200" s="238">
        <f>ROUND(E200*F200,2)</f>
        <v>0</v>
      </c>
      <c r="H200" s="237"/>
      <c r="I200" s="238">
        <f>ROUND(E200*H200,2)</f>
        <v>0</v>
      </c>
      <c r="J200" s="237"/>
      <c r="K200" s="238">
        <f>ROUND(E200*J200,2)</f>
        <v>0</v>
      </c>
      <c r="L200" s="238">
        <v>21</v>
      </c>
      <c r="M200" s="238">
        <f>G200*(1+L200/100)</f>
        <v>0</v>
      </c>
      <c r="N200" s="236">
        <v>0</v>
      </c>
      <c r="O200" s="236">
        <f>ROUND(E200*N200,2)</f>
        <v>0</v>
      </c>
      <c r="P200" s="236">
        <v>0</v>
      </c>
      <c r="Q200" s="236">
        <f>ROUND(E200*P200,2)</f>
        <v>0</v>
      </c>
      <c r="R200" s="238"/>
      <c r="S200" s="238" t="s">
        <v>197</v>
      </c>
      <c r="T200" s="239" t="s">
        <v>198</v>
      </c>
      <c r="U200" s="222">
        <v>0</v>
      </c>
      <c r="V200" s="222">
        <f>ROUND(E200*U200,2)</f>
        <v>0</v>
      </c>
      <c r="W200" s="222"/>
      <c r="X200" s="222" t="s">
        <v>149</v>
      </c>
      <c r="Y200" s="222" t="s">
        <v>150</v>
      </c>
      <c r="Z200" s="212"/>
      <c r="AA200" s="212"/>
      <c r="AB200" s="212"/>
      <c r="AC200" s="212"/>
      <c r="AD200" s="212"/>
      <c r="AE200" s="212"/>
      <c r="AF200" s="212"/>
      <c r="AG200" s="212" t="s">
        <v>151</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2" x14ac:dyDescent="0.2">
      <c r="A201" s="219"/>
      <c r="B201" s="220"/>
      <c r="C201" s="247" t="s">
        <v>926</v>
      </c>
      <c r="D201" s="242"/>
      <c r="E201" s="242"/>
      <c r="F201" s="242"/>
      <c r="G201" s="24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481</v>
      </c>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2" x14ac:dyDescent="0.2">
      <c r="A202" s="219"/>
      <c r="B202" s="220"/>
      <c r="C202" s="246" t="s">
        <v>154</v>
      </c>
      <c r="D202" s="223"/>
      <c r="E202" s="224"/>
      <c r="F202" s="222"/>
      <c r="G202" s="222"/>
      <c r="H202" s="222"/>
      <c r="I202" s="222"/>
      <c r="J202" s="222"/>
      <c r="K202" s="222"/>
      <c r="L202" s="222"/>
      <c r="M202" s="222"/>
      <c r="N202" s="221"/>
      <c r="O202" s="221"/>
      <c r="P202" s="221"/>
      <c r="Q202" s="221"/>
      <c r="R202" s="222"/>
      <c r="S202" s="222"/>
      <c r="T202" s="222"/>
      <c r="U202" s="222"/>
      <c r="V202" s="222"/>
      <c r="W202" s="222"/>
      <c r="X202" s="222"/>
      <c r="Y202" s="222"/>
      <c r="Z202" s="212"/>
      <c r="AA202" s="212"/>
      <c r="AB202" s="212"/>
      <c r="AC202" s="212"/>
      <c r="AD202" s="212"/>
      <c r="AE202" s="212"/>
      <c r="AF202" s="212"/>
      <c r="AG202" s="212" t="s">
        <v>155</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3" x14ac:dyDescent="0.2">
      <c r="A203" s="219"/>
      <c r="B203" s="220"/>
      <c r="C203" s="246" t="s">
        <v>912</v>
      </c>
      <c r="D203" s="223"/>
      <c r="E203" s="224">
        <v>1</v>
      </c>
      <c r="F203" s="222"/>
      <c r="G203" s="222"/>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155</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2.5" outlineLevel="1" x14ac:dyDescent="0.2">
      <c r="A204" s="233">
        <v>57</v>
      </c>
      <c r="B204" s="234" t="s">
        <v>1029</v>
      </c>
      <c r="C204" s="244" t="s">
        <v>1030</v>
      </c>
      <c r="D204" s="235" t="s">
        <v>909</v>
      </c>
      <c r="E204" s="236">
        <v>4</v>
      </c>
      <c r="F204" s="237"/>
      <c r="G204" s="238">
        <f>ROUND(E204*F204,2)</f>
        <v>0</v>
      </c>
      <c r="H204" s="237"/>
      <c r="I204" s="238">
        <f>ROUND(E204*H204,2)</f>
        <v>0</v>
      </c>
      <c r="J204" s="237"/>
      <c r="K204" s="238">
        <f>ROUND(E204*J204,2)</f>
        <v>0</v>
      </c>
      <c r="L204" s="238">
        <v>21</v>
      </c>
      <c r="M204" s="238">
        <f>G204*(1+L204/100)</f>
        <v>0</v>
      </c>
      <c r="N204" s="236">
        <v>0</v>
      </c>
      <c r="O204" s="236">
        <f>ROUND(E204*N204,2)</f>
        <v>0</v>
      </c>
      <c r="P204" s="236">
        <v>0</v>
      </c>
      <c r="Q204" s="236">
        <f>ROUND(E204*P204,2)</f>
        <v>0</v>
      </c>
      <c r="R204" s="238"/>
      <c r="S204" s="238" t="s">
        <v>197</v>
      </c>
      <c r="T204" s="239" t="s">
        <v>198</v>
      </c>
      <c r="U204" s="222">
        <v>0</v>
      </c>
      <c r="V204" s="222">
        <f>ROUND(E204*U204,2)</f>
        <v>0</v>
      </c>
      <c r="W204" s="222"/>
      <c r="X204" s="222" t="s">
        <v>149</v>
      </c>
      <c r="Y204" s="222" t="s">
        <v>150</v>
      </c>
      <c r="Z204" s="212"/>
      <c r="AA204" s="212"/>
      <c r="AB204" s="212"/>
      <c r="AC204" s="212"/>
      <c r="AD204" s="212"/>
      <c r="AE204" s="212"/>
      <c r="AF204" s="212"/>
      <c r="AG204" s="212" t="s">
        <v>151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2" x14ac:dyDescent="0.2">
      <c r="A205" s="219"/>
      <c r="B205" s="220"/>
      <c r="C205" s="247" t="s">
        <v>926</v>
      </c>
      <c r="D205" s="242"/>
      <c r="E205" s="242"/>
      <c r="F205" s="242"/>
      <c r="G205" s="24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481</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2" x14ac:dyDescent="0.2">
      <c r="A206" s="219"/>
      <c r="B206" s="220"/>
      <c r="C206" s="246" t="s">
        <v>154</v>
      </c>
      <c r="D206" s="223"/>
      <c r="E206" s="224"/>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155</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3" x14ac:dyDescent="0.2">
      <c r="A207" s="219"/>
      <c r="B207" s="220"/>
      <c r="C207" s="246" t="s">
        <v>957</v>
      </c>
      <c r="D207" s="223"/>
      <c r="E207" s="224">
        <v>4</v>
      </c>
      <c r="F207" s="222"/>
      <c r="G207" s="222"/>
      <c r="H207" s="222"/>
      <c r="I207" s="222"/>
      <c r="J207" s="222"/>
      <c r="K207" s="222"/>
      <c r="L207" s="222"/>
      <c r="M207" s="222"/>
      <c r="N207" s="221"/>
      <c r="O207" s="221"/>
      <c r="P207" s="221"/>
      <c r="Q207" s="221"/>
      <c r="R207" s="222"/>
      <c r="S207" s="222"/>
      <c r="T207" s="222"/>
      <c r="U207" s="222"/>
      <c r="V207" s="222"/>
      <c r="W207" s="222"/>
      <c r="X207" s="222"/>
      <c r="Y207" s="222"/>
      <c r="Z207" s="212"/>
      <c r="AA207" s="212"/>
      <c r="AB207" s="212"/>
      <c r="AC207" s="212"/>
      <c r="AD207" s="212"/>
      <c r="AE207" s="212"/>
      <c r="AF207" s="212"/>
      <c r="AG207" s="212" t="s">
        <v>155</v>
      </c>
      <c r="AH207" s="212">
        <v>0</v>
      </c>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ht="22.5" outlineLevel="1" x14ac:dyDescent="0.2">
      <c r="A208" s="233">
        <v>58</v>
      </c>
      <c r="B208" s="234" t="s">
        <v>1031</v>
      </c>
      <c r="C208" s="244" t="s">
        <v>1032</v>
      </c>
      <c r="D208" s="235" t="s">
        <v>909</v>
      </c>
      <c r="E208" s="236">
        <v>3</v>
      </c>
      <c r="F208" s="237"/>
      <c r="G208" s="238">
        <f>ROUND(E208*F208,2)</f>
        <v>0</v>
      </c>
      <c r="H208" s="237"/>
      <c r="I208" s="238">
        <f>ROUND(E208*H208,2)</f>
        <v>0</v>
      </c>
      <c r="J208" s="237"/>
      <c r="K208" s="238">
        <f>ROUND(E208*J208,2)</f>
        <v>0</v>
      </c>
      <c r="L208" s="238">
        <v>21</v>
      </c>
      <c r="M208" s="238">
        <f>G208*(1+L208/100)</f>
        <v>0</v>
      </c>
      <c r="N208" s="236">
        <v>0</v>
      </c>
      <c r="O208" s="236">
        <f>ROUND(E208*N208,2)</f>
        <v>0</v>
      </c>
      <c r="P208" s="236">
        <v>0</v>
      </c>
      <c r="Q208" s="236">
        <f>ROUND(E208*P208,2)</f>
        <v>0</v>
      </c>
      <c r="R208" s="238"/>
      <c r="S208" s="238" t="s">
        <v>197</v>
      </c>
      <c r="T208" s="239" t="s">
        <v>198</v>
      </c>
      <c r="U208" s="222">
        <v>0</v>
      </c>
      <c r="V208" s="222">
        <f>ROUND(E208*U208,2)</f>
        <v>0</v>
      </c>
      <c r="W208" s="222"/>
      <c r="X208" s="222" t="s">
        <v>149</v>
      </c>
      <c r="Y208" s="222" t="s">
        <v>150</v>
      </c>
      <c r="Z208" s="212"/>
      <c r="AA208" s="212"/>
      <c r="AB208" s="212"/>
      <c r="AC208" s="212"/>
      <c r="AD208" s="212"/>
      <c r="AE208" s="212"/>
      <c r="AF208" s="212"/>
      <c r="AG208" s="212" t="s">
        <v>151</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47" t="s">
        <v>926</v>
      </c>
      <c r="D209" s="242"/>
      <c r="E209" s="242"/>
      <c r="F209" s="242"/>
      <c r="G209" s="24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481</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2" x14ac:dyDescent="0.2">
      <c r="A210" s="219"/>
      <c r="B210" s="220"/>
      <c r="C210" s="246" t="s">
        <v>154</v>
      </c>
      <c r="D210" s="223"/>
      <c r="E210" s="224"/>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155</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46" t="s">
        <v>72</v>
      </c>
      <c r="D211" s="223"/>
      <c r="E211" s="224">
        <v>3</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155</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ht="33.75" outlineLevel="1" x14ac:dyDescent="0.2">
      <c r="A212" s="233">
        <v>59</v>
      </c>
      <c r="B212" s="234" t="s">
        <v>1033</v>
      </c>
      <c r="C212" s="244" t="s">
        <v>1034</v>
      </c>
      <c r="D212" s="235" t="s">
        <v>909</v>
      </c>
      <c r="E212" s="236">
        <v>12</v>
      </c>
      <c r="F212" s="237"/>
      <c r="G212" s="238">
        <f>ROUND(E212*F212,2)</f>
        <v>0</v>
      </c>
      <c r="H212" s="237"/>
      <c r="I212" s="238">
        <f>ROUND(E212*H212,2)</f>
        <v>0</v>
      </c>
      <c r="J212" s="237"/>
      <c r="K212" s="238">
        <f>ROUND(E212*J212,2)</f>
        <v>0</v>
      </c>
      <c r="L212" s="238">
        <v>21</v>
      </c>
      <c r="M212" s="238">
        <f>G212*(1+L212/100)</f>
        <v>0</v>
      </c>
      <c r="N212" s="236">
        <v>0</v>
      </c>
      <c r="O212" s="236">
        <f>ROUND(E212*N212,2)</f>
        <v>0</v>
      </c>
      <c r="P212" s="236">
        <v>0</v>
      </c>
      <c r="Q212" s="236">
        <f>ROUND(E212*P212,2)</f>
        <v>0</v>
      </c>
      <c r="R212" s="238"/>
      <c r="S212" s="238" t="s">
        <v>197</v>
      </c>
      <c r="T212" s="239" t="s">
        <v>198</v>
      </c>
      <c r="U212" s="222">
        <v>0</v>
      </c>
      <c r="V212" s="222">
        <f>ROUND(E212*U212,2)</f>
        <v>0</v>
      </c>
      <c r="W212" s="222"/>
      <c r="X212" s="222" t="s">
        <v>149</v>
      </c>
      <c r="Y212" s="222" t="s">
        <v>150</v>
      </c>
      <c r="Z212" s="212"/>
      <c r="AA212" s="212"/>
      <c r="AB212" s="212"/>
      <c r="AC212" s="212"/>
      <c r="AD212" s="212"/>
      <c r="AE212" s="212"/>
      <c r="AF212" s="212"/>
      <c r="AG212" s="212" t="s">
        <v>151</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47" t="s">
        <v>926</v>
      </c>
      <c r="D213" s="242"/>
      <c r="E213" s="242"/>
      <c r="F213" s="242"/>
      <c r="G213" s="242"/>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481</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46" t="s">
        <v>154</v>
      </c>
      <c r="D214" s="223"/>
      <c r="E214" s="224"/>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155</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46" t="s">
        <v>974</v>
      </c>
      <c r="D215" s="223"/>
      <c r="E215" s="224">
        <v>12</v>
      </c>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155</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ht="33.75" outlineLevel="1" x14ac:dyDescent="0.2">
      <c r="A216" s="233">
        <v>60</v>
      </c>
      <c r="B216" s="234" t="s">
        <v>1035</v>
      </c>
      <c r="C216" s="244" t="s">
        <v>1036</v>
      </c>
      <c r="D216" s="235" t="s">
        <v>909</v>
      </c>
      <c r="E216" s="236">
        <v>5</v>
      </c>
      <c r="F216" s="237"/>
      <c r="G216" s="238">
        <f>ROUND(E216*F216,2)</f>
        <v>0</v>
      </c>
      <c r="H216" s="237"/>
      <c r="I216" s="238">
        <f>ROUND(E216*H216,2)</f>
        <v>0</v>
      </c>
      <c r="J216" s="237"/>
      <c r="K216" s="238">
        <f>ROUND(E216*J216,2)</f>
        <v>0</v>
      </c>
      <c r="L216" s="238">
        <v>21</v>
      </c>
      <c r="M216" s="238">
        <f>G216*(1+L216/100)</f>
        <v>0</v>
      </c>
      <c r="N216" s="236">
        <v>0</v>
      </c>
      <c r="O216" s="236">
        <f>ROUND(E216*N216,2)</f>
        <v>0</v>
      </c>
      <c r="P216" s="236">
        <v>0</v>
      </c>
      <c r="Q216" s="236">
        <f>ROUND(E216*P216,2)</f>
        <v>0</v>
      </c>
      <c r="R216" s="238"/>
      <c r="S216" s="238" t="s">
        <v>197</v>
      </c>
      <c r="T216" s="239" t="s">
        <v>198</v>
      </c>
      <c r="U216" s="222">
        <v>0</v>
      </c>
      <c r="V216" s="222">
        <f>ROUND(E216*U216,2)</f>
        <v>0</v>
      </c>
      <c r="W216" s="222"/>
      <c r="X216" s="222" t="s">
        <v>149</v>
      </c>
      <c r="Y216" s="222" t="s">
        <v>150</v>
      </c>
      <c r="Z216" s="212"/>
      <c r="AA216" s="212"/>
      <c r="AB216" s="212"/>
      <c r="AC216" s="212"/>
      <c r="AD216" s="212"/>
      <c r="AE216" s="212"/>
      <c r="AF216" s="212"/>
      <c r="AG216" s="212" t="s">
        <v>151</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2" x14ac:dyDescent="0.2">
      <c r="A217" s="219"/>
      <c r="B217" s="220"/>
      <c r="C217" s="247" t="s">
        <v>947</v>
      </c>
      <c r="D217" s="242"/>
      <c r="E217" s="242"/>
      <c r="F217" s="242"/>
      <c r="G217" s="242"/>
      <c r="H217" s="222"/>
      <c r="I217" s="222"/>
      <c r="J217" s="222"/>
      <c r="K217" s="222"/>
      <c r="L217" s="222"/>
      <c r="M217" s="222"/>
      <c r="N217" s="221"/>
      <c r="O217" s="221"/>
      <c r="P217" s="221"/>
      <c r="Q217" s="221"/>
      <c r="R217" s="222"/>
      <c r="S217" s="222"/>
      <c r="T217" s="222"/>
      <c r="U217" s="222"/>
      <c r="V217" s="222"/>
      <c r="W217" s="222"/>
      <c r="X217" s="222"/>
      <c r="Y217" s="222"/>
      <c r="Z217" s="212"/>
      <c r="AA217" s="212"/>
      <c r="AB217" s="212"/>
      <c r="AC217" s="212"/>
      <c r="AD217" s="212"/>
      <c r="AE217" s="212"/>
      <c r="AF217" s="212"/>
      <c r="AG217" s="212" t="s">
        <v>481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46" t="s">
        <v>154</v>
      </c>
      <c r="D218" s="223"/>
      <c r="E218" s="224"/>
      <c r="F218" s="222"/>
      <c r="G218" s="222"/>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155</v>
      </c>
      <c r="AH218" s="212">
        <v>0</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3" x14ac:dyDescent="0.2">
      <c r="A219" s="219"/>
      <c r="B219" s="220"/>
      <c r="C219" s="246" t="s">
        <v>954</v>
      </c>
      <c r="D219" s="223"/>
      <c r="E219" s="224">
        <v>5</v>
      </c>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155</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ht="22.5" outlineLevel="1" x14ac:dyDescent="0.2">
      <c r="A220" s="233">
        <v>61</v>
      </c>
      <c r="B220" s="234" t="s">
        <v>1037</v>
      </c>
      <c r="C220" s="244" t="s">
        <v>1038</v>
      </c>
      <c r="D220" s="235" t="s">
        <v>909</v>
      </c>
      <c r="E220" s="236">
        <v>4</v>
      </c>
      <c r="F220" s="237"/>
      <c r="G220" s="238">
        <f>ROUND(E220*F220,2)</f>
        <v>0</v>
      </c>
      <c r="H220" s="237"/>
      <c r="I220" s="238">
        <f>ROUND(E220*H220,2)</f>
        <v>0</v>
      </c>
      <c r="J220" s="237"/>
      <c r="K220" s="238">
        <f>ROUND(E220*J220,2)</f>
        <v>0</v>
      </c>
      <c r="L220" s="238">
        <v>21</v>
      </c>
      <c r="M220" s="238">
        <f>G220*(1+L220/100)</f>
        <v>0</v>
      </c>
      <c r="N220" s="236">
        <v>0</v>
      </c>
      <c r="O220" s="236">
        <f>ROUND(E220*N220,2)</f>
        <v>0</v>
      </c>
      <c r="P220" s="236">
        <v>0</v>
      </c>
      <c r="Q220" s="236">
        <f>ROUND(E220*P220,2)</f>
        <v>0</v>
      </c>
      <c r="R220" s="238"/>
      <c r="S220" s="238" t="s">
        <v>197</v>
      </c>
      <c r="T220" s="239" t="s">
        <v>198</v>
      </c>
      <c r="U220" s="222">
        <v>0</v>
      </c>
      <c r="V220" s="222">
        <f>ROUND(E220*U220,2)</f>
        <v>0</v>
      </c>
      <c r="W220" s="222"/>
      <c r="X220" s="222" t="s">
        <v>149</v>
      </c>
      <c r="Y220" s="222" t="s">
        <v>150</v>
      </c>
      <c r="Z220" s="212"/>
      <c r="AA220" s="212"/>
      <c r="AB220" s="212"/>
      <c r="AC220" s="212"/>
      <c r="AD220" s="212"/>
      <c r="AE220" s="212"/>
      <c r="AF220" s="212"/>
      <c r="AG220" s="212" t="s">
        <v>151</v>
      </c>
      <c r="AH220" s="212"/>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2" x14ac:dyDescent="0.2">
      <c r="A221" s="219"/>
      <c r="B221" s="220"/>
      <c r="C221" s="247" t="s">
        <v>926</v>
      </c>
      <c r="D221" s="242"/>
      <c r="E221" s="242"/>
      <c r="F221" s="242"/>
      <c r="G221" s="24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481</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2" x14ac:dyDescent="0.2">
      <c r="A222" s="219"/>
      <c r="B222" s="220"/>
      <c r="C222" s="246" t="s">
        <v>154</v>
      </c>
      <c r="D222" s="223"/>
      <c r="E222" s="224"/>
      <c r="F222" s="222"/>
      <c r="G222" s="222"/>
      <c r="H222" s="222"/>
      <c r="I222" s="222"/>
      <c r="J222" s="222"/>
      <c r="K222" s="222"/>
      <c r="L222" s="222"/>
      <c r="M222" s="222"/>
      <c r="N222" s="221"/>
      <c r="O222" s="221"/>
      <c r="P222" s="221"/>
      <c r="Q222" s="221"/>
      <c r="R222" s="222"/>
      <c r="S222" s="222"/>
      <c r="T222" s="222"/>
      <c r="U222" s="222"/>
      <c r="V222" s="222"/>
      <c r="W222" s="222"/>
      <c r="X222" s="222"/>
      <c r="Y222" s="222"/>
      <c r="Z222" s="212"/>
      <c r="AA222" s="212"/>
      <c r="AB222" s="212"/>
      <c r="AC222" s="212"/>
      <c r="AD222" s="212"/>
      <c r="AE222" s="212"/>
      <c r="AF222" s="212"/>
      <c r="AG222" s="212" t="s">
        <v>155</v>
      </c>
      <c r="AH222" s="212">
        <v>0</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3" x14ac:dyDescent="0.2">
      <c r="A223" s="219"/>
      <c r="B223" s="220"/>
      <c r="C223" s="246" t="s">
        <v>957</v>
      </c>
      <c r="D223" s="223"/>
      <c r="E223" s="224">
        <v>4</v>
      </c>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155</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ht="22.5" outlineLevel="1" x14ac:dyDescent="0.2">
      <c r="A224" s="233">
        <v>62</v>
      </c>
      <c r="B224" s="234" t="s">
        <v>1039</v>
      </c>
      <c r="C224" s="244" t="s">
        <v>1040</v>
      </c>
      <c r="D224" s="235" t="s">
        <v>909</v>
      </c>
      <c r="E224" s="236">
        <v>4</v>
      </c>
      <c r="F224" s="237"/>
      <c r="G224" s="238">
        <f>ROUND(E224*F224,2)</f>
        <v>0</v>
      </c>
      <c r="H224" s="237"/>
      <c r="I224" s="238">
        <f>ROUND(E224*H224,2)</f>
        <v>0</v>
      </c>
      <c r="J224" s="237"/>
      <c r="K224" s="238">
        <f>ROUND(E224*J224,2)</f>
        <v>0</v>
      </c>
      <c r="L224" s="238">
        <v>21</v>
      </c>
      <c r="M224" s="238">
        <f>G224*(1+L224/100)</f>
        <v>0</v>
      </c>
      <c r="N224" s="236">
        <v>0</v>
      </c>
      <c r="O224" s="236">
        <f>ROUND(E224*N224,2)</f>
        <v>0</v>
      </c>
      <c r="P224" s="236">
        <v>0</v>
      </c>
      <c r="Q224" s="236">
        <f>ROUND(E224*P224,2)</f>
        <v>0</v>
      </c>
      <c r="R224" s="238"/>
      <c r="S224" s="238" t="s">
        <v>197</v>
      </c>
      <c r="T224" s="239" t="s">
        <v>198</v>
      </c>
      <c r="U224" s="222">
        <v>0</v>
      </c>
      <c r="V224" s="222">
        <f>ROUND(E224*U224,2)</f>
        <v>0</v>
      </c>
      <c r="W224" s="222"/>
      <c r="X224" s="222" t="s">
        <v>149</v>
      </c>
      <c r="Y224" s="222" t="s">
        <v>150</v>
      </c>
      <c r="Z224" s="212"/>
      <c r="AA224" s="212"/>
      <c r="AB224" s="212"/>
      <c r="AC224" s="212"/>
      <c r="AD224" s="212"/>
      <c r="AE224" s="212"/>
      <c r="AF224" s="212"/>
      <c r="AG224" s="212" t="s">
        <v>151</v>
      </c>
      <c r="AH224" s="212"/>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2" x14ac:dyDescent="0.2">
      <c r="A225" s="219"/>
      <c r="B225" s="220"/>
      <c r="C225" s="246" t="s">
        <v>154</v>
      </c>
      <c r="D225" s="223"/>
      <c r="E225" s="224"/>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155</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outlineLevel="3" x14ac:dyDescent="0.2">
      <c r="A226" s="219"/>
      <c r="B226" s="220"/>
      <c r="C226" s="246" t="s">
        <v>957</v>
      </c>
      <c r="D226" s="223"/>
      <c r="E226" s="224">
        <v>4</v>
      </c>
      <c r="F226" s="222"/>
      <c r="G226" s="222"/>
      <c r="H226" s="222"/>
      <c r="I226" s="222"/>
      <c r="J226" s="222"/>
      <c r="K226" s="222"/>
      <c r="L226" s="222"/>
      <c r="M226" s="222"/>
      <c r="N226" s="221"/>
      <c r="O226" s="221"/>
      <c r="P226" s="221"/>
      <c r="Q226" s="221"/>
      <c r="R226" s="222"/>
      <c r="S226" s="222"/>
      <c r="T226" s="222"/>
      <c r="U226" s="222"/>
      <c r="V226" s="222"/>
      <c r="W226" s="222"/>
      <c r="X226" s="222"/>
      <c r="Y226" s="222"/>
      <c r="Z226" s="212"/>
      <c r="AA226" s="212"/>
      <c r="AB226" s="212"/>
      <c r="AC226" s="212"/>
      <c r="AD226" s="212"/>
      <c r="AE226" s="212"/>
      <c r="AF226" s="212"/>
      <c r="AG226" s="212" t="s">
        <v>155</v>
      </c>
      <c r="AH226" s="212">
        <v>0</v>
      </c>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ht="33.75" outlineLevel="1" x14ac:dyDescent="0.2">
      <c r="A227" s="233">
        <v>63</v>
      </c>
      <c r="B227" s="234" t="s">
        <v>1041</v>
      </c>
      <c r="C227" s="244" t="s">
        <v>1042</v>
      </c>
      <c r="D227" s="235" t="s">
        <v>909</v>
      </c>
      <c r="E227" s="236">
        <v>2</v>
      </c>
      <c r="F227" s="237"/>
      <c r="G227" s="238">
        <f>ROUND(E227*F227,2)</f>
        <v>0</v>
      </c>
      <c r="H227" s="237"/>
      <c r="I227" s="238">
        <f>ROUND(E227*H227,2)</f>
        <v>0</v>
      </c>
      <c r="J227" s="237"/>
      <c r="K227" s="238">
        <f>ROUND(E227*J227,2)</f>
        <v>0</v>
      </c>
      <c r="L227" s="238">
        <v>21</v>
      </c>
      <c r="M227" s="238">
        <f>G227*(1+L227/100)</f>
        <v>0</v>
      </c>
      <c r="N227" s="236">
        <v>0</v>
      </c>
      <c r="O227" s="236">
        <f>ROUND(E227*N227,2)</f>
        <v>0</v>
      </c>
      <c r="P227" s="236">
        <v>0</v>
      </c>
      <c r="Q227" s="236">
        <f>ROUND(E227*P227,2)</f>
        <v>0</v>
      </c>
      <c r="R227" s="238"/>
      <c r="S227" s="238" t="s">
        <v>197</v>
      </c>
      <c r="T227" s="239" t="s">
        <v>198</v>
      </c>
      <c r="U227" s="222">
        <v>0</v>
      </c>
      <c r="V227" s="222">
        <f>ROUND(E227*U227,2)</f>
        <v>0</v>
      </c>
      <c r="W227" s="222"/>
      <c r="X227" s="222" t="s">
        <v>149</v>
      </c>
      <c r="Y227" s="222" t="s">
        <v>150</v>
      </c>
      <c r="Z227" s="212"/>
      <c r="AA227" s="212"/>
      <c r="AB227" s="212"/>
      <c r="AC227" s="212"/>
      <c r="AD227" s="212"/>
      <c r="AE227" s="212"/>
      <c r="AF227" s="212"/>
      <c r="AG227" s="212" t="s">
        <v>151</v>
      </c>
      <c r="AH227" s="212"/>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2" x14ac:dyDescent="0.2">
      <c r="A228" s="219"/>
      <c r="B228" s="220"/>
      <c r="C228" s="246" t="s">
        <v>154</v>
      </c>
      <c r="D228" s="223"/>
      <c r="E228" s="224"/>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155</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46" t="s">
        <v>552</v>
      </c>
      <c r="D229" s="223"/>
      <c r="E229" s="224">
        <v>2</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155</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33.75" outlineLevel="1" x14ac:dyDescent="0.2">
      <c r="A230" s="233">
        <v>64</v>
      </c>
      <c r="B230" s="234" t="s">
        <v>1043</v>
      </c>
      <c r="C230" s="244" t="s">
        <v>1044</v>
      </c>
      <c r="D230" s="235" t="s">
        <v>909</v>
      </c>
      <c r="E230" s="236">
        <v>1</v>
      </c>
      <c r="F230" s="237"/>
      <c r="G230" s="238">
        <f>ROUND(E230*F230,2)</f>
        <v>0</v>
      </c>
      <c r="H230" s="237"/>
      <c r="I230" s="238">
        <f>ROUND(E230*H230,2)</f>
        <v>0</v>
      </c>
      <c r="J230" s="237"/>
      <c r="K230" s="238">
        <f>ROUND(E230*J230,2)</f>
        <v>0</v>
      </c>
      <c r="L230" s="238">
        <v>21</v>
      </c>
      <c r="M230" s="238">
        <f>G230*(1+L230/100)</f>
        <v>0</v>
      </c>
      <c r="N230" s="236">
        <v>0</v>
      </c>
      <c r="O230" s="236">
        <f>ROUND(E230*N230,2)</f>
        <v>0</v>
      </c>
      <c r="P230" s="236">
        <v>0</v>
      </c>
      <c r="Q230" s="236">
        <f>ROUND(E230*P230,2)</f>
        <v>0</v>
      </c>
      <c r="R230" s="238"/>
      <c r="S230" s="238" t="s">
        <v>197</v>
      </c>
      <c r="T230" s="239" t="s">
        <v>198</v>
      </c>
      <c r="U230" s="222">
        <v>0</v>
      </c>
      <c r="V230" s="222">
        <f>ROUND(E230*U230,2)</f>
        <v>0</v>
      </c>
      <c r="W230" s="222"/>
      <c r="X230" s="222" t="s">
        <v>149</v>
      </c>
      <c r="Y230" s="222" t="s">
        <v>150</v>
      </c>
      <c r="Z230" s="212"/>
      <c r="AA230" s="212"/>
      <c r="AB230" s="212"/>
      <c r="AC230" s="212"/>
      <c r="AD230" s="212"/>
      <c r="AE230" s="212"/>
      <c r="AF230" s="212"/>
      <c r="AG230" s="212" t="s">
        <v>151</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46" t="s">
        <v>154</v>
      </c>
      <c r="D231" s="223"/>
      <c r="E231" s="224"/>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155</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46" t="s">
        <v>912</v>
      </c>
      <c r="D232" s="223"/>
      <c r="E232" s="224">
        <v>1</v>
      </c>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155</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ht="33.75" outlineLevel="1" x14ac:dyDescent="0.2">
      <c r="A233" s="233">
        <v>65</v>
      </c>
      <c r="B233" s="234" t="s">
        <v>1045</v>
      </c>
      <c r="C233" s="244" t="s">
        <v>1046</v>
      </c>
      <c r="D233" s="235" t="s">
        <v>909</v>
      </c>
      <c r="E233" s="236">
        <v>1</v>
      </c>
      <c r="F233" s="237"/>
      <c r="G233" s="238">
        <f>ROUND(E233*F233,2)</f>
        <v>0</v>
      </c>
      <c r="H233" s="237"/>
      <c r="I233" s="238">
        <f>ROUND(E233*H233,2)</f>
        <v>0</v>
      </c>
      <c r="J233" s="237"/>
      <c r="K233" s="238">
        <f>ROUND(E233*J233,2)</f>
        <v>0</v>
      </c>
      <c r="L233" s="238">
        <v>21</v>
      </c>
      <c r="M233" s="238">
        <f>G233*(1+L233/100)</f>
        <v>0</v>
      </c>
      <c r="N233" s="236">
        <v>0</v>
      </c>
      <c r="O233" s="236">
        <f>ROUND(E233*N233,2)</f>
        <v>0</v>
      </c>
      <c r="P233" s="236">
        <v>0</v>
      </c>
      <c r="Q233" s="236">
        <f>ROUND(E233*P233,2)</f>
        <v>0</v>
      </c>
      <c r="R233" s="238"/>
      <c r="S233" s="238" t="s">
        <v>197</v>
      </c>
      <c r="T233" s="239" t="s">
        <v>198</v>
      </c>
      <c r="U233" s="222">
        <v>0</v>
      </c>
      <c r="V233" s="222">
        <f>ROUND(E233*U233,2)</f>
        <v>0</v>
      </c>
      <c r="W233" s="222"/>
      <c r="X233" s="222" t="s">
        <v>149</v>
      </c>
      <c r="Y233" s="222" t="s">
        <v>150</v>
      </c>
      <c r="Z233" s="212"/>
      <c r="AA233" s="212"/>
      <c r="AB233" s="212"/>
      <c r="AC233" s="212"/>
      <c r="AD233" s="212"/>
      <c r="AE233" s="212"/>
      <c r="AF233" s="212"/>
      <c r="AG233" s="212" t="s">
        <v>151</v>
      </c>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2" x14ac:dyDescent="0.2">
      <c r="A234" s="219"/>
      <c r="B234" s="220"/>
      <c r="C234" s="247" t="s">
        <v>926</v>
      </c>
      <c r="D234" s="242"/>
      <c r="E234" s="242"/>
      <c r="F234" s="242"/>
      <c r="G234" s="242"/>
      <c r="H234" s="222"/>
      <c r="I234" s="222"/>
      <c r="J234" s="222"/>
      <c r="K234" s="222"/>
      <c r="L234" s="222"/>
      <c r="M234" s="222"/>
      <c r="N234" s="221"/>
      <c r="O234" s="221"/>
      <c r="P234" s="221"/>
      <c r="Q234" s="221"/>
      <c r="R234" s="222"/>
      <c r="S234" s="222"/>
      <c r="T234" s="222"/>
      <c r="U234" s="222"/>
      <c r="V234" s="222"/>
      <c r="W234" s="222"/>
      <c r="X234" s="222"/>
      <c r="Y234" s="222"/>
      <c r="Z234" s="212"/>
      <c r="AA234" s="212"/>
      <c r="AB234" s="212"/>
      <c r="AC234" s="212"/>
      <c r="AD234" s="212"/>
      <c r="AE234" s="212"/>
      <c r="AF234" s="212"/>
      <c r="AG234" s="212" t="s">
        <v>481</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46" t="s">
        <v>154</v>
      </c>
      <c r="D235" s="223"/>
      <c r="E235" s="224"/>
      <c r="F235" s="222"/>
      <c r="G235" s="222"/>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155</v>
      </c>
      <c r="AH235" s="212">
        <v>0</v>
      </c>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3" x14ac:dyDescent="0.2">
      <c r="A236" s="219"/>
      <c r="B236" s="220"/>
      <c r="C236" s="246" t="s">
        <v>912</v>
      </c>
      <c r="D236" s="223"/>
      <c r="E236" s="224">
        <v>1</v>
      </c>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155</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ht="22.5" outlineLevel="1" x14ac:dyDescent="0.2">
      <c r="A237" s="233">
        <v>66</v>
      </c>
      <c r="B237" s="234" t="s">
        <v>1047</v>
      </c>
      <c r="C237" s="244" t="s">
        <v>1048</v>
      </c>
      <c r="D237" s="235" t="s">
        <v>909</v>
      </c>
      <c r="E237" s="236">
        <v>3</v>
      </c>
      <c r="F237" s="237"/>
      <c r="G237" s="238">
        <f>ROUND(E237*F237,2)</f>
        <v>0</v>
      </c>
      <c r="H237" s="237"/>
      <c r="I237" s="238">
        <f>ROUND(E237*H237,2)</f>
        <v>0</v>
      </c>
      <c r="J237" s="237"/>
      <c r="K237" s="238">
        <f>ROUND(E237*J237,2)</f>
        <v>0</v>
      </c>
      <c r="L237" s="238">
        <v>21</v>
      </c>
      <c r="M237" s="238">
        <f>G237*(1+L237/100)</f>
        <v>0</v>
      </c>
      <c r="N237" s="236">
        <v>0</v>
      </c>
      <c r="O237" s="236">
        <f>ROUND(E237*N237,2)</f>
        <v>0</v>
      </c>
      <c r="P237" s="236">
        <v>0</v>
      </c>
      <c r="Q237" s="236">
        <f>ROUND(E237*P237,2)</f>
        <v>0</v>
      </c>
      <c r="R237" s="238"/>
      <c r="S237" s="238" t="s">
        <v>197</v>
      </c>
      <c r="T237" s="239" t="s">
        <v>198</v>
      </c>
      <c r="U237" s="222">
        <v>0</v>
      </c>
      <c r="V237" s="222">
        <f>ROUND(E237*U237,2)</f>
        <v>0</v>
      </c>
      <c r="W237" s="222"/>
      <c r="X237" s="222" t="s">
        <v>149</v>
      </c>
      <c r="Y237" s="222" t="s">
        <v>150</v>
      </c>
      <c r="Z237" s="212"/>
      <c r="AA237" s="212"/>
      <c r="AB237" s="212"/>
      <c r="AC237" s="212"/>
      <c r="AD237" s="212"/>
      <c r="AE237" s="212"/>
      <c r="AF237" s="212"/>
      <c r="AG237" s="212" t="s">
        <v>151</v>
      </c>
      <c r="AH237" s="212"/>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2" x14ac:dyDescent="0.2">
      <c r="A238" s="219"/>
      <c r="B238" s="220"/>
      <c r="C238" s="246" t="s">
        <v>154</v>
      </c>
      <c r="D238" s="223"/>
      <c r="E238" s="224"/>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155</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3" x14ac:dyDescent="0.2">
      <c r="A239" s="219"/>
      <c r="B239" s="220"/>
      <c r="C239" s="246" t="s">
        <v>72</v>
      </c>
      <c r="D239" s="223"/>
      <c r="E239" s="224">
        <v>3</v>
      </c>
      <c r="F239" s="222"/>
      <c r="G239" s="222"/>
      <c r="H239" s="222"/>
      <c r="I239" s="222"/>
      <c r="J239" s="222"/>
      <c r="K239" s="222"/>
      <c r="L239" s="222"/>
      <c r="M239" s="222"/>
      <c r="N239" s="221"/>
      <c r="O239" s="221"/>
      <c r="P239" s="221"/>
      <c r="Q239" s="221"/>
      <c r="R239" s="222"/>
      <c r="S239" s="222"/>
      <c r="T239" s="222"/>
      <c r="U239" s="222"/>
      <c r="V239" s="222"/>
      <c r="W239" s="222"/>
      <c r="X239" s="222"/>
      <c r="Y239" s="222"/>
      <c r="Z239" s="212"/>
      <c r="AA239" s="212"/>
      <c r="AB239" s="212"/>
      <c r="AC239" s="212"/>
      <c r="AD239" s="212"/>
      <c r="AE239" s="212"/>
      <c r="AF239" s="212"/>
      <c r="AG239" s="212" t="s">
        <v>155</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ht="33.75" outlineLevel="1" x14ac:dyDescent="0.2">
      <c r="A240" s="233">
        <v>67</v>
      </c>
      <c r="B240" s="234" t="s">
        <v>1049</v>
      </c>
      <c r="C240" s="244" t="s">
        <v>1050</v>
      </c>
      <c r="D240" s="235" t="s">
        <v>909</v>
      </c>
      <c r="E240" s="236">
        <v>1</v>
      </c>
      <c r="F240" s="237"/>
      <c r="G240" s="238">
        <f>ROUND(E240*F240,2)</f>
        <v>0</v>
      </c>
      <c r="H240" s="237"/>
      <c r="I240" s="238">
        <f>ROUND(E240*H240,2)</f>
        <v>0</v>
      </c>
      <c r="J240" s="237"/>
      <c r="K240" s="238">
        <f>ROUND(E240*J240,2)</f>
        <v>0</v>
      </c>
      <c r="L240" s="238">
        <v>21</v>
      </c>
      <c r="M240" s="238">
        <f>G240*(1+L240/100)</f>
        <v>0</v>
      </c>
      <c r="N240" s="236">
        <v>0</v>
      </c>
      <c r="O240" s="236">
        <f>ROUND(E240*N240,2)</f>
        <v>0</v>
      </c>
      <c r="P240" s="236">
        <v>0</v>
      </c>
      <c r="Q240" s="236">
        <f>ROUND(E240*P240,2)</f>
        <v>0</v>
      </c>
      <c r="R240" s="238"/>
      <c r="S240" s="238" t="s">
        <v>197</v>
      </c>
      <c r="T240" s="239" t="s">
        <v>198</v>
      </c>
      <c r="U240" s="222">
        <v>0</v>
      </c>
      <c r="V240" s="222">
        <f>ROUND(E240*U240,2)</f>
        <v>0</v>
      </c>
      <c r="W240" s="222"/>
      <c r="X240" s="222" t="s">
        <v>149</v>
      </c>
      <c r="Y240" s="222" t="s">
        <v>150</v>
      </c>
      <c r="Z240" s="212"/>
      <c r="AA240" s="212"/>
      <c r="AB240" s="212"/>
      <c r="AC240" s="212"/>
      <c r="AD240" s="212"/>
      <c r="AE240" s="212"/>
      <c r="AF240" s="212"/>
      <c r="AG240" s="212" t="s">
        <v>151</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2" x14ac:dyDescent="0.2">
      <c r="A241" s="219"/>
      <c r="B241" s="220"/>
      <c r="C241" s="247" t="s">
        <v>947</v>
      </c>
      <c r="D241" s="242"/>
      <c r="E241" s="242"/>
      <c r="F241" s="242"/>
      <c r="G241" s="242"/>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481</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outlineLevel="2" x14ac:dyDescent="0.2">
      <c r="A242" s="219"/>
      <c r="B242" s="220"/>
      <c r="C242" s="246" t="s">
        <v>154</v>
      </c>
      <c r="D242" s="223"/>
      <c r="E242" s="224"/>
      <c r="F242" s="222"/>
      <c r="G242" s="222"/>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155</v>
      </c>
      <c r="AH242" s="212">
        <v>0</v>
      </c>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3" x14ac:dyDescent="0.2">
      <c r="A243" s="219"/>
      <c r="B243" s="220"/>
      <c r="C243" s="246" t="s">
        <v>912</v>
      </c>
      <c r="D243" s="223"/>
      <c r="E243" s="224">
        <v>1</v>
      </c>
      <c r="F243" s="222"/>
      <c r="G243" s="222"/>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155</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
      <c r="A244" s="233">
        <v>68</v>
      </c>
      <c r="B244" s="234" t="s">
        <v>1051</v>
      </c>
      <c r="C244" s="244" t="s">
        <v>1052</v>
      </c>
      <c r="D244" s="235" t="s">
        <v>285</v>
      </c>
      <c r="E244" s="236">
        <v>365.64</v>
      </c>
      <c r="F244" s="237"/>
      <c r="G244" s="238">
        <f>ROUND(E244*F244,2)</f>
        <v>0</v>
      </c>
      <c r="H244" s="237"/>
      <c r="I244" s="238">
        <f>ROUND(E244*H244,2)</f>
        <v>0</v>
      </c>
      <c r="J244" s="237"/>
      <c r="K244" s="238">
        <f>ROUND(E244*J244,2)</f>
        <v>0</v>
      </c>
      <c r="L244" s="238">
        <v>21</v>
      </c>
      <c r="M244" s="238">
        <f>G244*(1+L244/100)</f>
        <v>0</v>
      </c>
      <c r="N244" s="236">
        <v>2.2200000000000002E-3</v>
      </c>
      <c r="O244" s="236">
        <f>ROUND(E244*N244,2)</f>
        <v>0.81</v>
      </c>
      <c r="P244" s="236">
        <v>0</v>
      </c>
      <c r="Q244" s="236">
        <f>ROUND(E244*P244,2)</f>
        <v>0</v>
      </c>
      <c r="R244" s="238" t="s">
        <v>559</v>
      </c>
      <c r="S244" s="238" t="s">
        <v>148</v>
      </c>
      <c r="T244" s="239" t="s">
        <v>148</v>
      </c>
      <c r="U244" s="222">
        <v>0.43</v>
      </c>
      <c r="V244" s="222">
        <f>ROUND(E244*U244,2)</f>
        <v>157.22999999999999</v>
      </c>
      <c r="W244" s="222"/>
      <c r="X244" s="222" t="s">
        <v>149</v>
      </c>
      <c r="Y244" s="222" t="s">
        <v>150</v>
      </c>
      <c r="Z244" s="212"/>
      <c r="AA244" s="212"/>
      <c r="AB244" s="212"/>
      <c r="AC244" s="212"/>
      <c r="AD244" s="212"/>
      <c r="AE244" s="212"/>
      <c r="AF244" s="212"/>
      <c r="AG244" s="212" t="s">
        <v>151</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ht="22.5" outlineLevel="2" x14ac:dyDescent="0.2">
      <c r="A245" s="219"/>
      <c r="B245" s="220"/>
      <c r="C245" s="245" t="s">
        <v>1053</v>
      </c>
      <c r="D245" s="241"/>
      <c r="E245" s="241"/>
      <c r="F245" s="241"/>
      <c r="G245" s="241"/>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153</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40" t="str">
        <f>C245</f>
        <v>a poloplastických hmot na montážní pěnu, zapravení omítky pod parapetem, těsnění spáry mezi parapetem a rámem okna, dodávka silikonu.</v>
      </c>
      <c r="BB245" s="212"/>
      <c r="BC245" s="212"/>
      <c r="BD245" s="212"/>
      <c r="BE245" s="212"/>
      <c r="BF245" s="212"/>
      <c r="BG245" s="212"/>
      <c r="BH245" s="212"/>
    </row>
    <row r="246" spans="1:60" outlineLevel="2" x14ac:dyDescent="0.2">
      <c r="A246" s="219"/>
      <c r="B246" s="220"/>
      <c r="C246" s="246" t="s">
        <v>154</v>
      </c>
      <c r="D246" s="223"/>
      <c r="E246" s="224"/>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155</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46" t="s">
        <v>1054</v>
      </c>
      <c r="D247" s="223"/>
      <c r="E247" s="224">
        <v>6.3</v>
      </c>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155</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46" t="s">
        <v>1055</v>
      </c>
      <c r="D248" s="223"/>
      <c r="E248" s="224">
        <v>1.05</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155</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3" x14ac:dyDescent="0.2">
      <c r="A249" s="219"/>
      <c r="B249" s="220"/>
      <c r="C249" s="246" t="s">
        <v>1056</v>
      </c>
      <c r="D249" s="223"/>
      <c r="E249" s="224">
        <v>1.05</v>
      </c>
      <c r="F249" s="222"/>
      <c r="G249" s="222"/>
      <c r="H249" s="222"/>
      <c r="I249" s="222"/>
      <c r="J249" s="222"/>
      <c r="K249" s="222"/>
      <c r="L249" s="222"/>
      <c r="M249" s="222"/>
      <c r="N249" s="221"/>
      <c r="O249" s="221"/>
      <c r="P249" s="221"/>
      <c r="Q249" s="221"/>
      <c r="R249" s="222"/>
      <c r="S249" s="222"/>
      <c r="T249" s="222"/>
      <c r="U249" s="222"/>
      <c r="V249" s="222"/>
      <c r="W249" s="222"/>
      <c r="X249" s="222"/>
      <c r="Y249" s="222"/>
      <c r="Z249" s="212"/>
      <c r="AA249" s="212"/>
      <c r="AB249" s="212"/>
      <c r="AC249" s="212"/>
      <c r="AD249" s="212"/>
      <c r="AE249" s="212"/>
      <c r="AF249" s="212"/>
      <c r="AG249" s="212" t="s">
        <v>155</v>
      </c>
      <c r="AH249" s="212">
        <v>0</v>
      </c>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3" x14ac:dyDescent="0.2">
      <c r="A250" s="219"/>
      <c r="B250" s="220"/>
      <c r="C250" s="246" t="s">
        <v>1057</v>
      </c>
      <c r="D250" s="223"/>
      <c r="E250" s="224">
        <v>2.1</v>
      </c>
      <c r="F250" s="222"/>
      <c r="G250" s="222"/>
      <c r="H250" s="222"/>
      <c r="I250" s="222"/>
      <c r="J250" s="222"/>
      <c r="K250" s="222"/>
      <c r="L250" s="222"/>
      <c r="M250" s="222"/>
      <c r="N250" s="221"/>
      <c r="O250" s="221"/>
      <c r="P250" s="221"/>
      <c r="Q250" s="221"/>
      <c r="R250" s="222"/>
      <c r="S250" s="222"/>
      <c r="T250" s="222"/>
      <c r="U250" s="222"/>
      <c r="V250" s="222"/>
      <c r="W250" s="222"/>
      <c r="X250" s="222"/>
      <c r="Y250" s="222"/>
      <c r="Z250" s="212"/>
      <c r="AA250" s="212"/>
      <c r="AB250" s="212"/>
      <c r="AC250" s="212"/>
      <c r="AD250" s="212"/>
      <c r="AE250" s="212"/>
      <c r="AF250" s="212"/>
      <c r="AG250" s="212" t="s">
        <v>155</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3" x14ac:dyDescent="0.2">
      <c r="A251" s="219"/>
      <c r="B251" s="220"/>
      <c r="C251" s="246" t="s">
        <v>1058</v>
      </c>
      <c r="D251" s="223"/>
      <c r="E251" s="224">
        <v>6</v>
      </c>
      <c r="F251" s="222"/>
      <c r="G251" s="222"/>
      <c r="H251" s="222"/>
      <c r="I251" s="222"/>
      <c r="J251" s="222"/>
      <c r="K251" s="222"/>
      <c r="L251" s="222"/>
      <c r="M251" s="222"/>
      <c r="N251" s="221"/>
      <c r="O251" s="221"/>
      <c r="P251" s="221"/>
      <c r="Q251" s="221"/>
      <c r="R251" s="222"/>
      <c r="S251" s="222"/>
      <c r="T251" s="222"/>
      <c r="U251" s="222"/>
      <c r="V251" s="222"/>
      <c r="W251" s="222"/>
      <c r="X251" s="222"/>
      <c r="Y251" s="222"/>
      <c r="Z251" s="212"/>
      <c r="AA251" s="212"/>
      <c r="AB251" s="212"/>
      <c r="AC251" s="212"/>
      <c r="AD251" s="212"/>
      <c r="AE251" s="212"/>
      <c r="AF251" s="212"/>
      <c r="AG251" s="212" t="s">
        <v>155</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3" x14ac:dyDescent="0.2">
      <c r="A252" s="219"/>
      <c r="B252" s="220"/>
      <c r="C252" s="246" t="s">
        <v>1059</v>
      </c>
      <c r="D252" s="223"/>
      <c r="E252" s="224">
        <v>0.9</v>
      </c>
      <c r="F252" s="222"/>
      <c r="G252" s="222"/>
      <c r="H252" s="222"/>
      <c r="I252" s="222"/>
      <c r="J252" s="222"/>
      <c r="K252" s="222"/>
      <c r="L252" s="222"/>
      <c r="M252" s="222"/>
      <c r="N252" s="221"/>
      <c r="O252" s="221"/>
      <c r="P252" s="221"/>
      <c r="Q252" s="221"/>
      <c r="R252" s="222"/>
      <c r="S252" s="222"/>
      <c r="T252" s="222"/>
      <c r="U252" s="222"/>
      <c r="V252" s="222"/>
      <c r="W252" s="222"/>
      <c r="X252" s="222"/>
      <c r="Y252" s="222"/>
      <c r="Z252" s="212"/>
      <c r="AA252" s="212"/>
      <c r="AB252" s="212"/>
      <c r="AC252" s="212"/>
      <c r="AD252" s="212"/>
      <c r="AE252" s="212"/>
      <c r="AF252" s="212"/>
      <c r="AG252" s="212" t="s">
        <v>155</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outlineLevel="3" x14ac:dyDescent="0.2">
      <c r="A253" s="219"/>
      <c r="B253" s="220"/>
      <c r="C253" s="246" t="s">
        <v>1060</v>
      </c>
      <c r="D253" s="223"/>
      <c r="E253" s="224">
        <v>21</v>
      </c>
      <c r="F253" s="222"/>
      <c r="G253" s="222"/>
      <c r="H253" s="222"/>
      <c r="I253" s="222"/>
      <c r="J253" s="222"/>
      <c r="K253" s="222"/>
      <c r="L253" s="222"/>
      <c r="M253" s="222"/>
      <c r="N253" s="221"/>
      <c r="O253" s="221"/>
      <c r="P253" s="221"/>
      <c r="Q253" s="221"/>
      <c r="R253" s="222"/>
      <c r="S253" s="222"/>
      <c r="T253" s="222"/>
      <c r="U253" s="222"/>
      <c r="V253" s="222"/>
      <c r="W253" s="222"/>
      <c r="X253" s="222"/>
      <c r="Y253" s="222"/>
      <c r="Z253" s="212"/>
      <c r="AA253" s="212"/>
      <c r="AB253" s="212"/>
      <c r="AC253" s="212"/>
      <c r="AD253" s="212"/>
      <c r="AE253" s="212"/>
      <c r="AF253" s="212"/>
      <c r="AG253" s="212" t="s">
        <v>155</v>
      </c>
      <c r="AH253" s="212">
        <v>0</v>
      </c>
      <c r="AI253" s="212"/>
      <c r="AJ253" s="212"/>
      <c r="AK253" s="212"/>
      <c r="AL253" s="212"/>
      <c r="AM253" s="212"/>
      <c r="AN253" s="212"/>
      <c r="AO253" s="212"/>
      <c r="AP253" s="212"/>
      <c r="AQ253" s="212"/>
      <c r="AR253" s="212"/>
      <c r="AS253" s="212"/>
      <c r="AT253" s="212"/>
      <c r="AU253" s="212"/>
      <c r="AV253" s="212"/>
      <c r="AW253" s="212"/>
      <c r="AX253" s="212"/>
      <c r="AY253" s="212"/>
      <c r="AZ253" s="212"/>
      <c r="BA253" s="212"/>
      <c r="BB253" s="212"/>
      <c r="BC253" s="212"/>
      <c r="BD253" s="212"/>
      <c r="BE253" s="212"/>
      <c r="BF253" s="212"/>
      <c r="BG253" s="212"/>
      <c r="BH253" s="212"/>
    </row>
    <row r="254" spans="1:60" outlineLevel="3" x14ac:dyDescent="0.2">
      <c r="A254" s="219"/>
      <c r="B254" s="220"/>
      <c r="C254" s="246" t="s">
        <v>1061</v>
      </c>
      <c r="D254" s="223"/>
      <c r="E254" s="224">
        <v>2.6</v>
      </c>
      <c r="F254" s="222"/>
      <c r="G254" s="222"/>
      <c r="H254" s="222"/>
      <c r="I254" s="222"/>
      <c r="J254" s="222"/>
      <c r="K254" s="222"/>
      <c r="L254" s="222"/>
      <c r="M254" s="222"/>
      <c r="N254" s="221"/>
      <c r="O254" s="221"/>
      <c r="P254" s="221"/>
      <c r="Q254" s="221"/>
      <c r="R254" s="222"/>
      <c r="S254" s="222"/>
      <c r="T254" s="222"/>
      <c r="U254" s="222"/>
      <c r="V254" s="222"/>
      <c r="W254" s="222"/>
      <c r="X254" s="222"/>
      <c r="Y254" s="222"/>
      <c r="Z254" s="212"/>
      <c r="AA254" s="212"/>
      <c r="AB254" s="212"/>
      <c r="AC254" s="212"/>
      <c r="AD254" s="212"/>
      <c r="AE254" s="212"/>
      <c r="AF254" s="212"/>
      <c r="AG254" s="212" t="s">
        <v>155</v>
      </c>
      <c r="AH254" s="212">
        <v>0</v>
      </c>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3" x14ac:dyDescent="0.2">
      <c r="A255" s="219"/>
      <c r="B255" s="220"/>
      <c r="C255" s="246" t="s">
        <v>1062</v>
      </c>
      <c r="D255" s="223"/>
      <c r="E255" s="224">
        <v>1.8</v>
      </c>
      <c r="F255" s="222"/>
      <c r="G255" s="222"/>
      <c r="H255" s="222"/>
      <c r="I255" s="222"/>
      <c r="J255" s="222"/>
      <c r="K255" s="222"/>
      <c r="L255" s="222"/>
      <c r="M255" s="222"/>
      <c r="N255" s="221"/>
      <c r="O255" s="221"/>
      <c r="P255" s="221"/>
      <c r="Q255" s="221"/>
      <c r="R255" s="222"/>
      <c r="S255" s="222"/>
      <c r="T255" s="222"/>
      <c r="U255" s="222"/>
      <c r="V255" s="222"/>
      <c r="W255" s="222"/>
      <c r="X255" s="222"/>
      <c r="Y255" s="222"/>
      <c r="Z255" s="212"/>
      <c r="AA255" s="212"/>
      <c r="AB255" s="212"/>
      <c r="AC255" s="212"/>
      <c r="AD255" s="212"/>
      <c r="AE255" s="212"/>
      <c r="AF255" s="212"/>
      <c r="AG255" s="212" t="s">
        <v>155</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3" x14ac:dyDescent="0.2">
      <c r="A256" s="219"/>
      <c r="B256" s="220"/>
      <c r="C256" s="246" t="s">
        <v>1063</v>
      </c>
      <c r="D256" s="223"/>
      <c r="E256" s="224">
        <v>2.2000000000000002</v>
      </c>
      <c r="F256" s="222"/>
      <c r="G256" s="222"/>
      <c r="H256" s="222"/>
      <c r="I256" s="222"/>
      <c r="J256" s="222"/>
      <c r="K256" s="222"/>
      <c r="L256" s="222"/>
      <c r="M256" s="222"/>
      <c r="N256" s="221"/>
      <c r="O256" s="221"/>
      <c r="P256" s="221"/>
      <c r="Q256" s="221"/>
      <c r="R256" s="222"/>
      <c r="S256" s="222"/>
      <c r="T256" s="222"/>
      <c r="U256" s="222"/>
      <c r="V256" s="222"/>
      <c r="W256" s="222"/>
      <c r="X256" s="222"/>
      <c r="Y256" s="222"/>
      <c r="Z256" s="212"/>
      <c r="AA256" s="212"/>
      <c r="AB256" s="212"/>
      <c r="AC256" s="212"/>
      <c r="AD256" s="212"/>
      <c r="AE256" s="212"/>
      <c r="AF256" s="212"/>
      <c r="AG256" s="212" t="s">
        <v>155</v>
      </c>
      <c r="AH256" s="212">
        <v>0</v>
      </c>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3" x14ac:dyDescent="0.2">
      <c r="A257" s="219"/>
      <c r="B257" s="220"/>
      <c r="C257" s="246" t="s">
        <v>1064</v>
      </c>
      <c r="D257" s="223"/>
      <c r="E257" s="224">
        <v>0.95</v>
      </c>
      <c r="F257" s="222"/>
      <c r="G257" s="222"/>
      <c r="H257" s="222"/>
      <c r="I257" s="222"/>
      <c r="J257" s="222"/>
      <c r="K257" s="222"/>
      <c r="L257" s="222"/>
      <c r="M257" s="222"/>
      <c r="N257" s="221"/>
      <c r="O257" s="221"/>
      <c r="P257" s="221"/>
      <c r="Q257" s="221"/>
      <c r="R257" s="222"/>
      <c r="S257" s="222"/>
      <c r="T257" s="222"/>
      <c r="U257" s="222"/>
      <c r="V257" s="222"/>
      <c r="W257" s="222"/>
      <c r="X257" s="222"/>
      <c r="Y257" s="222"/>
      <c r="Z257" s="212"/>
      <c r="AA257" s="212"/>
      <c r="AB257" s="212"/>
      <c r="AC257" s="212"/>
      <c r="AD257" s="212"/>
      <c r="AE257" s="212"/>
      <c r="AF257" s="212"/>
      <c r="AG257" s="212" t="s">
        <v>155</v>
      </c>
      <c r="AH257" s="212">
        <v>0</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outlineLevel="3" x14ac:dyDescent="0.2">
      <c r="A258" s="219"/>
      <c r="B258" s="220"/>
      <c r="C258" s="246" t="s">
        <v>1065</v>
      </c>
      <c r="D258" s="223"/>
      <c r="E258" s="224">
        <v>16.2</v>
      </c>
      <c r="F258" s="222"/>
      <c r="G258" s="222"/>
      <c r="H258" s="222"/>
      <c r="I258" s="222"/>
      <c r="J258" s="222"/>
      <c r="K258" s="222"/>
      <c r="L258" s="222"/>
      <c r="M258" s="222"/>
      <c r="N258" s="221"/>
      <c r="O258" s="221"/>
      <c r="P258" s="221"/>
      <c r="Q258" s="221"/>
      <c r="R258" s="222"/>
      <c r="S258" s="222"/>
      <c r="T258" s="222"/>
      <c r="U258" s="222"/>
      <c r="V258" s="222"/>
      <c r="W258" s="222"/>
      <c r="X258" s="222"/>
      <c r="Y258" s="222"/>
      <c r="Z258" s="212"/>
      <c r="AA258" s="212"/>
      <c r="AB258" s="212"/>
      <c r="AC258" s="212"/>
      <c r="AD258" s="212"/>
      <c r="AE258" s="212"/>
      <c r="AF258" s="212"/>
      <c r="AG258" s="212" t="s">
        <v>155</v>
      </c>
      <c r="AH258" s="212">
        <v>0</v>
      </c>
      <c r="AI258" s="212"/>
      <c r="AJ258" s="212"/>
      <c r="AK258" s="212"/>
      <c r="AL258" s="212"/>
      <c r="AM258" s="212"/>
      <c r="AN258" s="212"/>
      <c r="AO258" s="212"/>
      <c r="AP258" s="212"/>
      <c r="AQ258" s="212"/>
      <c r="AR258" s="212"/>
      <c r="AS258" s="212"/>
      <c r="AT258" s="212"/>
      <c r="AU258" s="212"/>
      <c r="AV258" s="212"/>
      <c r="AW258" s="212"/>
      <c r="AX258" s="212"/>
      <c r="AY258" s="212"/>
      <c r="AZ258" s="212"/>
      <c r="BA258" s="212"/>
      <c r="BB258" s="212"/>
      <c r="BC258" s="212"/>
      <c r="BD258" s="212"/>
      <c r="BE258" s="212"/>
      <c r="BF258" s="212"/>
      <c r="BG258" s="212"/>
      <c r="BH258" s="212"/>
    </row>
    <row r="259" spans="1:60" outlineLevel="3" x14ac:dyDescent="0.2">
      <c r="A259" s="219"/>
      <c r="B259" s="220"/>
      <c r="C259" s="246" t="s">
        <v>1066</v>
      </c>
      <c r="D259" s="223"/>
      <c r="E259" s="224">
        <v>3.75</v>
      </c>
      <c r="F259" s="222"/>
      <c r="G259" s="222"/>
      <c r="H259" s="222"/>
      <c r="I259" s="222"/>
      <c r="J259" s="222"/>
      <c r="K259" s="222"/>
      <c r="L259" s="222"/>
      <c r="M259" s="222"/>
      <c r="N259" s="221"/>
      <c r="O259" s="221"/>
      <c r="P259" s="221"/>
      <c r="Q259" s="221"/>
      <c r="R259" s="222"/>
      <c r="S259" s="222"/>
      <c r="T259" s="222"/>
      <c r="U259" s="222"/>
      <c r="V259" s="222"/>
      <c r="W259" s="222"/>
      <c r="X259" s="222"/>
      <c r="Y259" s="222"/>
      <c r="Z259" s="212"/>
      <c r="AA259" s="212"/>
      <c r="AB259" s="212"/>
      <c r="AC259" s="212"/>
      <c r="AD259" s="212"/>
      <c r="AE259" s="212"/>
      <c r="AF259" s="212"/>
      <c r="AG259" s="212" t="s">
        <v>155</v>
      </c>
      <c r="AH259" s="212">
        <v>0</v>
      </c>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3" x14ac:dyDescent="0.2">
      <c r="A260" s="219"/>
      <c r="B260" s="220"/>
      <c r="C260" s="246" t="s">
        <v>1067</v>
      </c>
      <c r="D260" s="223"/>
      <c r="E260" s="224">
        <v>1.1000000000000001</v>
      </c>
      <c r="F260" s="222"/>
      <c r="G260" s="222"/>
      <c r="H260" s="222"/>
      <c r="I260" s="222"/>
      <c r="J260" s="222"/>
      <c r="K260" s="222"/>
      <c r="L260" s="222"/>
      <c r="M260" s="222"/>
      <c r="N260" s="221"/>
      <c r="O260" s="221"/>
      <c r="P260" s="221"/>
      <c r="Q260" s="221"/>
      <c r="R260" s="222"/>
      <c r="S260" s="222"/>
      <c r="T260" s="222"/>
      <c r="U260" s="222"/>
      <c r="V260" s="222"/>
      <c r="W260" s="222"/>
      <c r="X260" s="222"/>
      <c r="Y260" s="222"/>
      <c r="Z260" s="212"/>
      <c r="AA260" s="212"/>
      <c r="AB260" s="212"/>
      <c r="AC260" s="212"/>
      <c r="AD260" s="212"/>
      <c r="AE260" s="212"/>
      <c r="AF260" s="212"/>
      <c r="AG260" s="212" t="s">
        <v>155</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3" x14ac:dyDescent="0.2">
      <c r="A261" s="219"/>
      <c r="B261" s="220"/>
      <c r="C261" s="246" t="s">
        <v>1068</v>
      </c>
      <c r="D261" s="223"/>
      <c r="E261" s="224">
        <v>3.75</v>
      </c>
      <c r="F261" s="222"/>
      <c r="G261" s="222"/>
      <c r="H261" s="222"/>
      <c r="I261" s="222"/>
      <c r="J261" s="222"/>
      <c r="K261" s="222"/>
      <c r="L261" s="222"/>
      <c r="M261" s="222"/>
      <c r="N261" s="221"/>
      <c r="O261" s="221"/>
      <c r="P261" s="221"/>
      <c r="Q261" s="221"/>
      <c r="R261" s="222"/>
      <c r="S261" s="222"/>
      <c r="T261" s="222"/>
      <c r="U261" s="222"/>
      <c r="V261" s="222"/>
      <c r="W261" s="222"/>
      <c r="X261" s="222"/>
      <c r="Y261" s="222"/>
      <c r="Z261" s="212"/>
      <c r="AA261" s="212"/>
      <c r="AB261" s="212"/>
      <c r="AC261" s="212"/>
      <c r="AD261" s="212"/>
      <c r="AE261" s="212"/>
      <c r="AF261" s="212"/>
      <c r="AG261" s="212" t="s">
        <v>155</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3" x14ac:dyDescent="0.2">
      <c r="A262" s="219"/>
      <c r="B262" s="220"/>
      <c r="C262" s="246" t="s">
        <v>1069</v>
      </c>
      <c r="D262" s="223"/>
      <c r="E262" s="224">
        <v>9</v>
      </c>
      <c r="F262" s="222"/>
      <c r="G262" s="222"/>
      <c r="H262" s="222"/>
      <c r="I262" s="222"/>
      <c r="J262" s="222"/>
      <c r="K262" s="222"/>
      <c r="L262" s="222"/>
      <c r="M262" s="222"/>
      <c r="N262" s="221"/>
      <c r="O262" s="221"/>
      <c r="P262" s="221"/>
      <c r="Q262" s="221"/>
      <c r="R262" s="222"/>
      <c r="S262" s="222"/>
      <c r="T262" s="222"/>
      <c r="U262" s="222"/>
      <c r="V262" s="222"/>
      <c r="W262" s="222"/>
      <c r="X262" s="222"/>
      <c r="Y262" s="222"/>
      <c r="Z262" s="212"/>
      <c r="AA262" s="212"/>
      <c r="AB262" s="212"/>
      <c r="AC262" s="212"/>
      <c r="AD262" s="212"/>
      <c r="AE262" s="212"/>
      <c r="AF262" s="212"/>
      <c r="AG262" s="212" t="s">
        <v>155</v>
      </c>
      <c r="AH262" s="212">
        <v>0</v>
      </c>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3" x14ac:dyDescent="0.2">
      <c r="A263" s="219"/>
      <c r="B263" s="220"/>
      <c r="C263" s="246" t="s">
        <v>1070</v>
      </c>
      <c r="D263" s="223"/>
      <c r="E263" s="224">
        <v>1.7</v>
      </c>
      <c r="F263" s="222"/>
      <c r="G263" s="222"/>
      <c r="H263" s="222"/>
      <c r="I263" s="222"/>
      <c r="J263" s="222"/>
      <c r="K263" s="222"/>
      <c r="L263" s="222"/>
      <c r="M263" s="222"/>
      <c r="N263" s="221"/>
      <c r="O263" s="221"/>
      <c r="P263" s="221"/>
      <c r="Q263" s="221"/>
      <c r="R263" s="222"/>
      <c r="S263" s="222"/>
      <c r="T263" s="222"/>
      <c r="U263" s="222"/>
      <c r="V263" s="222"/>
      <c r="W263" s="222"/>
      <c r="X263" s="222"/>
      <c r="Y263" s="222"/>
      <c r="Z263" s="212"/>
      <c r="AA263" s="212"/>
      <c r="AB263" s="212"/>
      <c r="AC263" s="212"/>
      <c r="AD263" s="212"/>
      <c r="AE263" s="212"/>
      <c r="AF263" s="212"/>
      <c r="AG263" s="212" t="s">
        <v>155</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3" x14ac:dyDescent="0.2">
      <c r="A264" s="219"/>
      <c r="B264" s="220"/>
      <c r="C264" s="246" t="s">
        <v>1071</v>
      </c>
      <c r="D264" s="223"/>
      <c r="E264" s="224">
        <v>2.1</v>
      </c>
      <c r="F264" s="222"/>
      <c r="G264" s="222"/>
      <c r="H264" s="222"/>
      <c r="I264" s="222"/>
      <c r="J264" s="222"/>
      <c r="K264" s="222"/>
      <c r="L264" s="222"/>
      <c r="M264" s="222"/>
      <c r="N264" s="221"/>
      <c r="O264" s="221"/>
      <c r="P264" s="221"/>
      <c r="Q264" s="221"/>
      <c r="R264" s="222"/>
      <c r="S264" s="222"/>
      <c r="T264" s="222"/>
      <c r="U264" s="222"/>
      <c r="V264" s="222"/>
      <c r="W264" s="222"/>
      <c r="X264" s="222"/>
      <c r="Y264" s="222"/>
      <c r="Z264" s="212"/>
      <c r="AA264" s="212"/>
      <c r="AB264" s="212"/>
      <c r="AC264" s="212"/>
      <c r="AD264" s="212"/>
      <c r="AE264" s="212"/>
      <c r="AF264" s="212"/>
      <c r="AG264" s="212" t="s">
        <v>155</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3" x14ac:dyDescent="0.2">
      <c r="A265" s="219"/>
      <c r="B265" s="220"/>
      <c r="C265" s="246" t="s">
        <v>1072</v>
      </c>
      <c r="D265" s="223"/>
      <c r="E265" s="224">
        <v>1.6</v>
      </c>
      <c r="F265" s="222"/>
      <c r="G265" s="222"/>
      <c r="H265" s="222"/>
      <c r="I265" s="222"/>
      <c r="J265" s="222"/>
      <c r="K265" s="222"/>
      <c r="L265" s="222"/>
      <c r="M265" s="222"/>
      <c r="N265" s="221"/>
      <c r="O265" s="221"/>
      <c r="P265" s="221"/>
      <c r="Q265" s="221"/>
      <c r="R265" s="222"/>
      <c r="S265" s="222"/>
      <c r="T265" s="222"/>
      <c r="U265" s="222"/>
      <c r="V265" s="222"/>
      <c r="W265" s="222"/>
      <c r="X265" s="222"/>
      <c r="Y265" s="222"/>
      <c r="Z265" s="212"/>
      <c r="AA265" s="212"/>
      <c r="AB265" s="212"/>
      <c r="AC265" s="212"/>
      <c r="AD265" s="212"/>
      <c r="AE265" s="212"/>
      <c r="AF265" s="212"/>
      <c r="AG265" s="212" t="s">
        <v>155</v>
      </c>
      <c r="AH265" s="212">
        <v>0</v>
      </c>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3" x14ac:dyDescent="0.2">
      <c r="A266" s="219"/>
      <c r="B266" s="220"/>
      <c r="C266" s="246" t="s">
        <v>1073</v>
      </c>
      <c r="D266" s="223"/>
      <c r="E266" s="224">
        <v>6.5</v>
      </c>
      <c r="F266" s="222"/>
      <c r="G266" s="222"/>
      <c r="H266" s="222"/>
      <c r="I266" s="222"/>
      <c r="J266" s="222"/>
      <c r="K266" s="222"/>
      <c r="L266" s="222"/>
      <c r="M266" s="222"/>
      <c r="N266" s="221"/>
      <c r="O266" s="221"/>
      <c r="P266" s="221"/>
      <c r="Q266" s="221"/>
      <c r="R266" s="222"/>
      <c r="S266" s="222"/>
      <c r="T266" s="222"/>
      <c r="U266" s="222"/>
      <c r="V266" s="222"/>
      <c r="W266" s="222"/>
      <c r="X266" s="222"/>
      <c r="Y266" s="222"/>
      <c r="Z266" s="212"/>
      <c r="AA266" s="212"/>
      <c r="AB266" s="212"/>
      <c r="AC266" s="212"/>
      <c r="AD266" s="212"/>
      <c r="AE266" s="212"/>
      <c r="AF266" s="212"/>
      <c r="AG266" s="212" t="s">
        <v>155</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3" x14ac:dyDescent="0.2">
      <c r="A267" s="219"/>
      <c r="B267" s="220"/>
      <c r="C267" s="246" t="s">
        <v>1074</v>
      </c>
      <c r="D267" s="223"/>
      <c r="E267" s="224">
        <v>5.2</v>
      </c>
      <c r="F267" s="222"/>
      <c r="G267" s="222"/>
      <c r="H267" s="222"/>
      <c r="I267" s="222"/>
      <c r="J267" s="222"/>
      <c r="K267" s="222"/>
      <c r="L267" s="222"/>
      <c r="M267" s="222"/>
      <c r="N267" s="221"/>
      <c r="O267" s="221"/>
      <c r="P267" s="221"/>
      <c r="Q267" s="221"/>
      <c r="R267" s="222"/>
      <c r="S267" s="222"/>
      <c r="T267" s="222"/>
      <c r="U267" s="222"/>
      <c r="V267" s="222"/>
      <c r="W267" s="222"/>
      <c r="X267" s="222"/>
      <c r="Y267" s="222"/>
      <c r="Z267" s="212"/>
      <c r="AA267" s="212"/>
      <c r="AB267" s="212"/>
      <c r="AC267" s="212"/>
      <c r="AD267" s="212"/>
      <c r="AE267" s="212"/>
      <c r="AF267" s="212"/>
      <c r="AG267" s="212" t="s">
        <v>155</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3" x14ac:dyDescent="0.2">
      <c r="A268" s="219"/>
      <c r="B268" s="220"/>
      <c r="C268" s="246" t="s">
        <v>1075</v>
      </c>
      <c r="D268" s="223"/>
      <c r="E268" s="224">
        <v>2.08</v>
      </c>
      <c r="F268" s="222"/>
      <c r="G268" s="222"/>
      <c r="H268" s="222"/>
      <c r="I268" s="222"/>
      <c r="J268" s="222"/>
      <c r="K268" s="222"/>
      <c r="L268" s="222"/>
      <c r="M268" s="222"/>
      <c r="N268" s="221"/>
      <c r="O268" s="221"/>
      <c r="P268" s="221"/>
      <c r="Q268" s="221"/>
      <c r="R268" s="222"/>
      <c r="S268" s="222"/>
      <c r="T268" s="222"/>
      <c r="U268" s="222"/>
      <c r="V268" s="222"/>
      <c r="W268" s="222"/>
      <c r="X268" s="222"/>
      <c r="Y268" s="222"/>
      <c r="Z268" s="212"/>
      <c r="AA268" s="212"/>
      <c r="AB268" s="212"/>
      <c r="AC268" s="212"/>
      <c r="AD268" s="212"/>
      <c r="AE268" s="212"/>
      <c r="AF268" s="212"/>
      <c r="AG268" s="212" t="s">
        <v>155</v>
      </c>
      <c r="AH268" s="212">
        <v>0</v>
      </c>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3" x14ac:dyDescent="0.2">
      <c r="A269" s="219"/>
      <c r="B269" s="220"/>
      <c r="C269" s="246" t="s">
        <v>1076</v>
      </c>
      <c r="D269" s="223"/>
      <c r="E269" s="224">
        <v>2.2000000000000002</v>
      </c>
      <c r="F269" s="222"/>
      <c r="G269" s="222"/>
      <c r="H269" s="222"/>
      <c r="I269" s="222"/>
      <c r="J269" s="222"/>
      <c r="K269" s="222"/>
      <c r="L269" s="222"/>
      <c r="M269" s="222"/>
      <c r="N269" s="221"/>
      <c r="O269" s="221"/>
      <c r="P269" s="221"/>
      <c r="Q269" s="221"/>
      <c r="R269" s="222"/>
      <c r="S269" s="222"/>
      <c r="T269" s="222"/>
      <c r="U269" s="222"/>
      <c r="V269" s="222"/>
      <c r="W269" s="222"/>
      <c r="X269" s="222"/>
      <c r="Y269" s="222"/>
      <c r="Z269" s="212"/>
      <c r="AA269" s="212"/>
      <c r="AB269" s="212"/>
      <c r="AC269" s="212"/>
      <c r="AD269" s="212"/>
      <c r="AE269" s="212"/>
      <c r="AF269" s="212"/>
      <c r="AG269" s="212" t="s">
        <v>155</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3" x14ac:dyDescent="0.2">
      <c r="A270" s="219"/>
      <c r="B270" s="220"/>
      <c r="C270" s="246" t="s">
        <v>1077</v>
      </c>
      <c r="D270" s="223"/>
      <c r="E270" s="224">
        <v>2.2000000000000002</v>
      </c>
      <c r="F270" s="222"/>
      <c r="G270" s="222"/>
      <c r="H270" s="222"/>
      <c r="I270" s="222"/>
      <c r="J270" s="222"/>
      <c r="K270" s="222"/>
      <c r="L270" s="222"/>
      <c r="M270" s="222"/>
      <c r="N270" s="221"/>
      <c r="O270" s="221"/>
      <c r="P270" s="221"/>
      <c r="Q270" s="221"/>
      <c r="R270" s="222"/>
      <c r="S270" s="222"/>
      <c r="T270" s="222"/>
      <c r="U270" s="222"/>
      <c r="V270" s="222"/>
      <c r="W270" s="222"/>
      <c r="X270" s="222"/>
      <c r="Y270" s="222"/>
      <c r="Z270" s="212"/>
      <c r="AA270" s="212"/>
      <c r="AB270" s="212"/>
      <c r="AC270" s="212"/>
      <c r="AD270" s="212"/>
      <c r="AE270" s="212"/>
      <c r="AF270" s="212"/>
      <c r="AG270" s="212" t="s">
        <v>155</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3" x14ac:dyDescent="0.2">
      <c r="A271" s="219"/>
      <c r="B271" s="220"/>
      <c r="C271" s="246" t="s">
        <v>1078</v>
      </c>
      <c r="D271" s="223"/>
      <c r="E271" s="224">
        <v>1.55</v>
      </c>
      <c r="F271" s="222"/>
      <c r="G271" s="222"/>
      <c r="H271" s="222"/>
      <c r="I271" s="222"/>
      <c r="J271" s="222"/>
      <c r="K271" s="222"/>
      <c r="L271" s="222"/>
      <c r="M271" s="222"/>
      <c r="N271" s="221"/>
      <c r="O271" s="221"/>
      <c r="P271" s="221"/>
      <c r="Q271" s="221"/>
      <c r="R271" s="222"/>
      <c r="S271" s="222"/>
      <c r="T271" s="222"/>
      <c r="U271" s="222"/>
      <c r="V271" s="222"/>
      <c r="W271" s="222"/>
      <c r="X271" s="222"/>
      <c r="Y271" s="222"/>
      <c r="Z271" s="212"/>
      <c r="AA271" s="212"/>
      <c r="AB271" s="212"/>
      <c r="AC271" s="212"/>
      <c r="AD271" s="212"/>
      <c r="AE271" s="212"/>
      <c r="AF271" s="212"/>
      <c r="AG271" s="212" t="s">
        <v>155</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outlineLevel="3" x14ac:dyDescent="0.2">
      <c r="A272" s="219"/>
      <c r="B272" s="220"/>
      <c r="C272" s="246" t="s">
        <v>1079</v>
      </c>
      <c r="D272" s="223"/>
      <c r="E272" s="224">
        <v>0.95</v>
      </c>
      <c r="F272" s="222"/>
      <c r="G272" s="222"/>
      <c r="H272" s="222"/>
      <c r="I272" s="222"/>
      <c r="J272" s="222"/>
      <c r="K272" s="222"/>
      <c r="L272" s="222"/>
      <c r="M272" s="222"/>
      <c r="N272" s="221"/>
      <c r="O272" s="221"/>
      <c r="P272" s="221"/>
      <c r="Q272" s="221"/>
      <c r="R272" s="222"/>
      <c r="S272" s="222"/>
      <c r="T272" s="222"/>
      <c r="U272" s="222"/>
      <c r="V272" s="222"/>
      <c r="W272" s="222"/>
      <c r="X272" s="222"/>
      <c r="Y272" s="222"/>
      <c r="Z272" s="212"/>
      <c r="AA272" s="212"/>
      <c r="AB272" s="212"/>
      <c r="AC272" s="212"/>
      <c r="AD272" s="212"/>
      <c r="AE272" s="212"/>
      <c r="AF272" s="212"/>
      <c r="AG272" s="212" t="s">
        <v>155</v>
      </c>
      <c r="AH272" s="212">
        <v>0</v>
      </c>
      <c r="AI272" s="212"/>
      <c r="AJ272" s="212"/>
      <c r="AK272" s="212"/>
      <c r="AL272" s="212"/>
      <c r="AM272" s="212"/>
      <c r="AN272" s="212"/>
      <c r="AO272" s="212"/>
      <c r="AP272" s="212"/>
      <c r="AQ272" s="212"/>
      <c r="AR272" s="212"/>
      <c r="AS272" s="212"/>
      <c r="AT272" s="212"/>
      <c r="AU272" s="212"/>
      <c r="AV272" s="212"/>
      <c r="AW272" s="212"/>
      <c r="AX272" s="212"/>
      <c r="AY272" s="212"/>
      <c r="AZ272" s="212"/>
      <c r="BA272" s="212"/>
      <c r="BB272" s="212"/>
      <c r="BC272" s="212"/>
      <c r="BD272" s="212"/>
      <c r="BE272" s="212"/>
      <c r="BF272" s="212"/>
      <c r="BG272" s="212"/>
      <c r="BH272" s="212"/>
    </row>
    <row r="273" spans="1:60" outlineLevel="3" x14ac:dyDescent="0.2">
      <c r="A273" s="219"/>
      <c r="B273" s="220"/>
      <c r="C273" s="246" t="s">
        <v>1080</v>
      </c>
      <c r="D273" s="223"/>
      <c r="E273" s="224">
        <v>5.32</v>
      </c>
      <c r="F273" s="222"/>
      <c r="G273" s="222"/>
      <c r="H273" s="222"/>
      <c r="I273" s="222"/>
      <c r="J273" s="222"/>
      <c r="K273" s="222"/>
      <c r="L273" s="222"/>
      <c r="M273" s="222"/>
      <c r="N273" s="221"/>
      <c r="O273" s="221"/>
      <c r="P273" s="221"/>
      <c r="Q273" s="221"/>
      <c r="R273" s="222"/>
      <c r="S273" s="222"/>
      <c r="T273" s="222"/>
      <c r="U273" s="222"/>
      <c r="V273" s="222"/>
      <c r="W273" s="222"/>
      <c r="X273" s="222"/>
      <c r="Y273" s="222"/>
      <c r="Z273" s="212"/>
      <c r="AA273" s="212"/>
      <c r="AB273" s="212"/>
      <c r="AC273" s="212"/>
      <c r="AD273" s="212"/>
      <c r="AE273" s="212"/>
      <c r="AF273" s="212"/>
      <c r="AG273" s="212" t="s">
        <v>155</v>
      </c>
      <c r="AH273" s="212">
        <v>0</v>
      </c>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3" x14ac:dyDescent="0.2">
      <c r="A274" s="219"/>
      <c r="B274" s="220"/>
      <c r="C274" s="246" t="s">
        <v>1081</v>
      </c>
      <c r="D274" s="223"/>
      <c r="E274" s="224">
        <v>3.84</v>
      </c>
      <c r="F274" s="222"/>
      <c r="G274" s="222"/>
      <c r="H274" s="222"/>
      <c r="I274" s="222"/>
      <c r="J274" s="222"/>
      <c r="K274" s="222"/>
      <c r="L274" s="222"/>
      <c r="M274" s="222"/>
      <c r="N274" s="221"/>
      <c r="O274" s="221"/>
      <c r="P274" s="221"/>
      <c r="Q274" s="221"/>
      <c r="R274" s="222"/>
      <c r="S274" s="222"/>
      <c r="T274" s="222"/>
      <c r="U274" s="222"/>
      <c r="V274" s="222"/>
      <c r="W274" s="222"/>
      <c r="X274" s="222"/>
      <c r="Y274" s="222"/>
      <c r="Z274" s="212"/>
      <c r="AA274" s="212"/>
      <c r="AB274" s="212"/>
      <c r="AC274" s="212"/>
      <c r="AD274" s="212"/>
      <c r="AE274" s="212"/>
      <c r="AF274" s="212"/>
      <c r="AG274" s="212" t="s">
        <v>155</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3" x14ac:dyDescent="0.2">
      <c r="A275" s="219"/>
      <c r="B275" s="220"/>
      <c r="C275" s="246" t="s">
        <v>1082</v>
      </c>
      <c r="D275" s="223"/>
      <c r="E275" s="224">
        <v>18</v>
      </c>
      <c r="F275" s="222"/>
      <c r="G275" s="222"/>
      <c r="H275" s="222"/>
      <c r="I275" s="222"/>
      <c r="J275" s="222"/>
      <c r="K275" s="222"/>
      <c r="L275" s="222"/>
      <c r="M275" s="222"/>
      <c r="N275" s="221"/>
      <c r="O275" s="221"/>
      <c r="P275" s="221"/>
      <c r="Q275" s="221"/>
      <c r="R275" s="222"/>
      <c r="S275" s="222"/>
      <c r="T275" s="222"/>
      <c r="U275" s="222"/>
      <c r="V275" s="222"/>
      <c r="W275" s="222"/>
      <c r="X275" s="222"/>
      <c r="Y275" s="222"/>
      <c r="Z275" s="212"/>
      <c r="AA275" s="212"/>
      <c r="AB275" s="212"/>
      <c r="AC275" s="212"/>
      <c r="AD275" s="212"/>
      <c r="AE275" s="212"/>
      <c r="AF275" s="212"/>
      <c r="AG275" s="212" t="s">
        <v>155</v>
      </c>
      <c r="AH275" s="212">
        <v>0</v>
      </c>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3" x14ac:dyDescent="0.2">
      <c r="A276" s="219"/>
      <c r="B276" s="220"/>
      <c r="C276" s="246" t="s">
        <v>1083</v>
      </c>
      <c r="D276" s="223"/>
      <c r="E276" s="224">
        <v>6.8</v>
      </c>
      <c r="F276" s="222"/>
      <c r="G276" s="222"/>
      <c r="H276" s="222"/>
      <c r="I276" s="222"/>
      <c r="J276" s="222"/>
      <c r="K276" s="222"/>
      <c r="L276" s="222"/>
      <c r="M276" s="222"/>
      <c r="N276" s="221"/>
      <c r="O276" s="221"/>
      <c r="P276" s="221"/>
      <c r="Q276" s="221"/>
      <c r="R276" s="222"/>
      <c r="S276" s="222"/>
      <c r="T276" s="222"/>
      <c r="U276" s="222"/>
      <c r="V276" s="222"/>
      <c r="W276" s="222"/>
      <c r="X276" s="222"/>
      <c r="Y276" s="222"/>
      <c r="Z276" s="212"/>
      <c r="AA276" s="212"/>
      <c r="AB276" s="212"/>
      <c r="AC276" s="212"/>
      <c r="AD276" s="212"/>
      <c r="AE276" s="212"/>
      <c r="AF276" s="212"/>
      <c r="AG276" s="212" t="s">
        <v>155</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3" x14ac:dyDescent="0.2">
      <c r="A277" s="219"/>
      <c r="B277" s="220"/>
      <c r="C277" s="246" t="s">
        <v>1084</v>
      </c>
      <c r="D277" s="223"/>
      <c r="E277" s="224">
        <v>10.199999999999999</v>
      </c>
      <c r="F277" s="222"/>
      <c r="G277" s="222"/>
      <c r="H277" s="222"/>
      <c r="I277" s="222"/>
      <c r="J277" s="222"/>
      <c r="K277" s="222"/>
      <c r="L277" s="222"/>
      <c r="M277" s="222"/>
      <c r="N277" s="221"/>
      <c r="O277" s="221"/>
      <c r="P277" s="221"/>
      <c r="Q277" s="221"/>
      <c r="R277" s="222"/>
      <c r="S277" s="222"/>
      <c r="T277" s="222"/>
      <c r="U277" s="222"/>
      <c r="V277" s="222"/>
      <c r="W277" s="222"/>
      <c r="X277" s="222"/>
      <c r="Y277" s="222"/>
      <c r="Z277" s="212"/>
      <c r="AA277" s="212"/>
      <c r="AB277" s="212"/>
      <c r="AC277" s="212"/>
      <c r="AD277" s="212"/>
      <c r="AE277" s="212"/>
      <c r="AF277" s="212"/>
      <c r="AG277" s="212" t="s">
        <v>155</v>
      </c>
      <c r="AH277" s="212">
        <v>0</v>
      </c>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3" x14ac:dyDescent="0.2">
      <c r="A278" s="219"/>
      <c r="B278" s="220"/>
      <c r="C278" s="246" t="s">
        <v>1085</v>
      </c>
      <c r="D278" s="223"/>
      <c r="E278" s="224">
        <v>1.8</v>
      </c>
      <c r="F278" s="222"/>
      <c r="G278" s="222"/>
      <c r="H278" s="222"/>
      <c r="I278" s="222"/>
      <c r="J278" s="222"/>
      <c r="K278" s="222"/>
      <c r="L278" s="222"/>
      <c r="M278" s="222"/>
      <c r="N278" s="221"/>
      <c r="O278" s="221"/>
      <c r="P278" s="221"/>
      <c r="Q278" s="221"/>
      <c r="R278" s="222"/>
      <c r="S278" s="222"/>
      <c r="T278" s="222"/>
      <c r="U278" s="222"/>
      <c r="V278" s="222"/>
      <c r="W278" s="222"/>
      <c r="X278" s="222"/>
      <c r="Y278" s="222"/>
      <c r="Z278" s="212"/>
      <c r="AA278" s="212"/>
      <c r="AB278" s="212"/>
      <c r="AC278" s="212"/>
      <c r="AD278" s="212"/>
      <c r="AE278" s="212"/>
      <c r="AF278" s="212"/>
      <c r="AG278" s="212" t="s">
        <v>155</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outlineLevel="3" x14ac:dyDescent="0.2">
      <c r="A279" s="219"/>
      <c r="B279" s="220"/>
      <c r="C279" s="246" t="s">
        <v>1086</v>
      </c>
      <c r="D279" s="223"/>
      <c r="E279" s="224">
        <v>28.5</v>
      </c>
      <c r="F279" s="222"/>
      <c r="G279" s="222"/>
      <c r="H279" s="222"/>
      <c r="I279" s="222"/>
      <c r="J279" s="222"/>
      <c r="K279" s="222"/>
      <c r="L279" s="222"/>
      <c r="M279" s="222"/>
      <c r="N279" s="221"/>
      <c r="O279" s="221"/>
      <c r="P279" s="221"/>
      <c r="Q279" s="221"/>
      <c r="R279" s="222"/>
      <c r="S279" s="222"/>
      <c r="T279" s="222"/>
      <c r="U279" s="222"/>
      <c r="V279" s="222"/>
      <c r="W279" s="222"/>
      <c r="X279" s="222"/>
      <c r="Y279" s="222"/>
      <c r="Z279" s="212"/>
      <c r="AA279" s="212"/>
      <c r="AB279" s="212"/>
      <c r="AC279" s="212"/>
      <c r="AD279" s="212"/>
      <c r="AE279" s="212"/>
      <c r="AF279" s="212"/>
      <c r="AG279" s="212" t="s">
        <v>155</v>
      </c>
      <c r="AH279" s="212">
        <v>0</v>
      </c>
      <c r="AI279" s="212"/>
      <c r="AJ279" s="212"/>
      <c r="AK279" s="212"/>
      <c r="AL279" s="212"/>
      <c r="AM279" s="212"/>
      <c r="AN279" s="212"/>
      <c r="AO279" s="212"/>
      <c r="AP279" s="212"/>
      <c r="AQ279" s="212"/>
      <c r="AR279" s="212"/>
      <c r="AS279" s="212"/>
      <c r="AT279" s="212"/>
      <c r="AU279" s="212"/>
      <c r="AV279" s="212"/>
      <c r="AW279" s="212"/>
      <c r="AX279" s="212"/>
      <c r="AY279" s="212"/>
      <c r="AZ279" s="212"/>
      <c r="BA279" s="212"/>
      <c r="BB279" s="212"/>
      <c r="BC279" s="212"/>
      <c r="BD279" s="212"/>
      <c r="BE279" s="212"/>
      <c r="BF279" s="212"/>
      <c r="BG279" s="212"/>
      <c r="BH279" s="212"/>
    </row>
    <row r="280" spans="1:60" outlineLevel="3" x14ac:dyDescent="0.2">
      <c r="A280" s="219"/>
      <c r="B280" s="220"/>
      <c r="C280" s="246" t="s">
        <v>1087</v>
      </c>
      <c r="D280" s="223"/>
      <c r="E280" s="224">
        <v>1.6</v>
      </c>
      <c r="F280" s="222"/>
      <c r="G280" s="222"/>
      <c r="H280" s="222"/>
      <c r="I280" s="222"/>
      <c r="J280" s="222"/>
      <c r="K280" s="222"/>
      <c r="L280" s="222"/>
      <c r="M280" s="222"/>
      <c r="N280" s="221"/>
      <c r="O280" s="221"/>
      <c r="P280" s="221"/>
      <c r="Q280" s="221"/>
      <c r="R280" s="222"/>
      <c r="S280" s="222"/>
      <c r="T280" s="222"/>
      <c r="U280" s="222"/>
      <c r="V280" s="222"/>
      <c r="W280" s="222"/>
      <c r="X280" s="222"/>
      <c r="Y280" s="222"/>
      <c r="Z280" s="212"/>
      <c r="AA280" s="212"/>
      <c r="AB280" s="212"/>
      <c r="AC280" s="212"/>
      <c r="AD280" s="212"/>
      <c r="AE280" s="212"/>
      <c r="AF280" s="212"/>
      <c r="AG280" s="212" t="s">
        <v>155</v>
      </c>
      <c r="AH280" s="212">
        <v>0</v>
      </c>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3" x14ac:dyDescent="0.2">
      <c r="A281" s="219"/>
      <c r="B281" s="220"/>
      <c r="C281" s="246" t="s">
        <v>1088</v>
      </c>
      <c r="D281" s="223"/>
      <c r="E281" s="224">
        <v>4.05</v>
      </c>
      <c r="F281" s="222"/>
      <c r="G281" s="222"/>
      <c r="H281" s="222"/>
      <c r="I281" s="222"/>
      <c r="J281" s="222"/>
      <c r="K281" s="222"/>
      <c r="L281" s="222"/>
      <c r="M281" s="222"/>
      <c r="N281" s="221"/>
      <c r="O281" s="221"/>
      <c r="P281" s="221"/>
      <c r="Q281" s="221"/>
      <c r="R281" s="222"/>
      <c r="S281" s="222"/>
      <c r="T281" s="222"/>
      <c r="U281" s="222"/>
      <c r="V281" s="222"/>
      <c r="W281" s="222"/>
      <c r="X281" s="222"/>
      <c r="Y281" s="222"/>
      <c r="Z281" s="212"/>
      <c r="AA281" s="212"/>
      <c r="AB281" s="212"/>
      <c r="AC281" s="212"/>
      <c r="AD281" s="212"/>
      <c r="AE281" s="212"/>
      <c r="AF281" s="212"/>
      <c r="AG281" s="212" t="s">
        <v>155</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3" x14ac:dyDescent="0.2">
      <c r="A282" s="219"/>
      <c r="B282" s="220"/>
      <c r="C282" s="246" t="s">
        <v>1089</v>
      </c>
      <c r="D282" s="223"/>
      <c r="E282" s="224">
        <v>9.1</v>
      </c>
      <c r="F282" s="222"/>
      <c r="G282" s="222"/>
      <c r="H282" s="222"/>
      <c r="I282" s="222"/>
      <c r="J282" s="222"/>
      <c r="K282" s="222"/>
      <c r="L282" s="222"/>
      <c r="M282" s="222"/>
      <c r="N282" s="221"/>
      <c r="O282" s="221"/>
      <c r="P282" s="221"/>
      <c r="Q282" s="221"/>
      <c r="R282" s="222"/>
      <c r="S282" s="222"/>
      <c r="T282" s="222"/>
      <c r="U282" s="222"/>
      <c r="V282" s="222"/>
      <c r="W282" s="222"/>
      <c r="X282" s="222"/>
      <c r="Y282" s="222"/>
      <c r="Z282" s="212"/>
      <c r="AA282" s="212"/>
      <c r="AB282" s="212"/>
      <c r="AC282" s="212"/>
      <c r="AD282" s="212"/>
      <c r="AE282" s="212"/>
      <c r="AF282" s="212"/>
      <c r="AG282" s="212" t="s">
        <v>155</v>
      </c>
      <c r="AH282" s="212">
        <v>0</v>
      </c>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3" x14ac:dyDescent="0.2">
      <c r="A283" s="219"/>
      <c r="B283" s="220"/>
      <c r="C283" s="246" t="s">
        <v>1090</v>
      </c>
      <c r="D283" s="223"/>
      <c r="E283" s="224">
        <v>5.2</v>
      </c>
      <c r="F283" s="222"/>
      <c r="G283" s="222"/>
      <c r="H283" s="222"/>
      <c r="I283" s="222"/>
      <c r="J283" s="222"/>
      <c r="K283" s="222"/>
      <c r="L283" s="222"/>
      <c r="M283" s="222"/>
      <c r="N283" s="221"/>
      <c r="O283" s="221"/>
      <c r="P283" s="221"/>
      <c r="Q283" s="221"/>
      <c r="R283" s="222"/>
      <c r="S283" s="222"/>
      <c r="T283" s="222"/>
      <c r="U283" s="222"/>
      <c r="V283" s="222"/>
      <c r="W283" s="222"/>
      <c r="X283" s="222"/>
      <c r="Y283" s="222"/>
      <c r="Z283" s="212"/>
      <c r="AA283" s="212"/>
      <c r="AB283" s="212"/>
      <c r="AC283" s="212"/>
      <c r="AD283" s="212"/>
      <c r="AE283" s="212"/>
      <c r="AF283" s="212"/>
      <c r="AG283" s="212" t="s">
        <v>155</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3" x14ac:dyDescent="0.2">
      <c r="A284" s="219"/>
      <c r="B284" s="220"/>
      <c r="C284" s="246" t="s">
        <v>1091</v>
      </c>
      <c r="D284" s="223"/>
      <c r="E284" s="224">
        <v>2.08</v>
      </c>
      <c r="F284" s="222"/>
      <c r="G284" s="222"/>
      <c r="H284" s="222"/>
      <c r="I284" s="222"/>
      <c r="J284" s="222"/>
      <c r="K284" s="222"/>
      <c r="L284" s="222"/>
      <c r="M284" s="222"/>
      <c r="N284" s="221"/>
      <c r="O284" s="221"/>
      <c r="P284" s="221"/>
      <c r="Q284" s="221"/>
      <c r="R284" s="222"/>
      <c r="S284" s="222"/>
      <c r="T284" s="222"/>
      <c r="U284" s="222"/>
      <c r="V284" s="222"/>
      <c r="W284" s="222"/>
      <c r="X284" s="222"/>
      <c r="Y284" s="222"/>
      <c r="Z284" s="212"/>
      <c r="AA284" s="212"/>
      <c r="AB284" s="212"/>
      <c r="AC284" s="212"/>
      <c r="AD284" s="212"/>
      <c r="AE284" s="212"/>
      <c r="AF284" s="212"/>
      <c r="AG284" s="212" t="s">
        <v>155</v>
      </c>
      <c r="AH284" s="212">
        <v>0</v>
      </c>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3" x14ac:dyDescent="0.2">
      <c r="A285" s="219"/>
      <c r="B285" s="220"/>
      <c r="C285" s="246" t="s">
        <v>1092</v>
      </c>
      <c r="D285" s="223"/>
      <c r="E285" s="224">
        <v>2.2000000000000002</v>
      </c>
      <c r="F285" s="222"/>
      <c r="G285" s="222"/>
      <c r="H285" s="222"/>
      <c r="I285" s="222"/>
      <c r="J285" s="222"/>
      <c r="K285" s="222"/>
      <c r="L285" s="222"/>
      <c r="M285" s="222"/>
      <c r="N285" s="221"/>
      <c r="O285" s="221"/>
      <c r="P285" s="221"/>
      <c r="Q285" s="221"/>
      <c r="R285" s="222"/>
      <c r="S285" s="222"/>
      <c r="T285" s="222"/>
      <c r="U285" s="222"/>
      <c r="V285" s="222"/>
      <c r="W285" s="222"/>
      <c r="X285" s="222"/>
      <c r="Y285" s="222"/>
      <c r="Z285" s="212"/>
      <c r="AA285" s="212"/>
      <c r="AB285" s="212"/>
      <c r="AC285" s="212"/>
      <c r="AD285" s="212"/>
      <c r="AE285" s="212"/>
      <c r="AF285" s="212"/>
      <c r="AG285" s="212" t="s">
        <v>155</v>
      </c>
      <c r="AH285" s="212">
        <v>0</v>
      </c>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3" x14ac:dyDescent="0.2">
      <c r="A286" s="219"/>
      <c r="B286" s="220"/>
      <c r="C286" s="246" t="s">
        <v>1093</v>
      </c>
      <c r="D286" s="223"/>
      <c r="E286" s="224">
        <v>2.2000000000000002</v>
      </c>
      <c r="F286" s="222"/>
      <c r="G286" s="222"/>
      <c r="H286" s="222"/>
      <c r="I286" s="222"/>
      <c r="J286" s="222"/>
      <c r="K286" s="222"/>
      <c r="L286" s="222"/>
      <c r="M286" s="222"/>
      <c r="N286" s="221"/>
      <c r="O286" s="221"/>
      <c r="P286" s="221"/>
      <c r="Q286" s="221"/>
      <c r="R286" s="222"/>
      <c r="S286" s="222"/>
      <c r="T286" s="222"/>
      <c r="U286" s="222"/>
      <c r="V286" s="222"/>
      <c r="W286" s="222"/>
      <c r="X286" s="222"/>
      <c r="Y286" s="222"/>
      <c r="Z286" s="212"/>
      <c r="AA286" s="212"/>
      <c r="AB286" s="212"/>
      <c r="AC286" s="212"/>
      <c r="AD286" s="212"/>
      <c r="AE286" s="212"/>
      <c r="AF286" s="212"/>
      <c r="AG286" s="212" t="s">
        <v>155</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3" x14ac:dyDescent="0.2">
      <c r="A287" s="219"/>
      <c r="B287" s="220"/>
      <c r="C287" s="246" t="s">
        <v>1094</v>
      </c>
      <c r="D287" s="223"/>
      <c r="E287" s="224">
        <v>1.55</v>
      </c>
      <c r="F287" s="222"/>
      <c r="G287" s="222"/>
      <c r="H287" s="222"/>
      <c r="I287" s="222"/>
      <c r="J287" s="222"/>
      <c r="K287" s="222"/>
      <c r="L287" s="222"/>
      <c r="M287" s="222"/>
      <c r="N287" s="221"/>
      <c r="O287" s="221"/>
      <c r="P287" s="221"/>
      <c r="Q287" s="221"/>
      <c r="R287" s="222"/>
      <c r="S287" s="222"/>
      <c r="T287" s="222"/>
      <c r="U287" s="222"/>
      <c r="V287" s="222"/>
      <c r="W287" s="222"/>
      <c r="X287" s="222"/>
      <c r="Y287" s="222"/>
      <c r="Z287" s="212"/>
      <c r="AA287" s="212"/>
      <c r="AB287" s="212"/>
      <c r="AC287" s="212"/>
      <c r="AD287" s="212"/>
      <c r="AE287" s="212"/>
      <c r="AF287" s="212"/>
      <c r="AG287" s="212" t="s">
        <v>155</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3" x14ac:dyDescent="0.2">
      <c r="A288" s="219"/>
      <c r="B288" s="220"/>
      <c r="C288" s="246" t="s">
        <v>1095</v>
      </c>
      <c r="D288" s="223"/>
      <c r="E288" s="224">
        <v>5.32</v>
      </c>
      <c r="F288" s="222"/>
      <c r="G288" s="222"/>
      <c r="H288" s="222"/>
      <c r="I288" s="222"/>
      <c r="J288" s="222"/>
      <c r="K288" s="222"/>
      <c r="L288" s="222"/>
      <c r="M288" s="222"/>
      <c r="N288" s="221"/>
      <c r="O288" s="221"/>
      <c r="P288" s="221"/>
      <c r="Q288" s="221"/>
      <c r="R288" s="222"/>
      <c r="S288" s="222"/>
      <c r="T288" s="222"/>
      <c r="U288" s="222"/>
      <c r="V288" s="222"/>
      <c r="W288" s="222"/>
      <c r="X288" s="222"/>
      <c r="Y288" s="222"/>
      <c r="Z288" s="212"/>
      <c r="AA288" s="212"/>
      <c r="AB288" s="212"/>
      <c r="AC288" s="212"/>
      <c r="AD288" s="212"/>
      <c r="AE288" s="212"/>
      <c r="AF288" s="212"/>
      <c r="AG288" s="212" t="s">
        <v>155</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3" x14ac:dyDescent="0.2">
      <c r="A289" s="219"/>
      <c r="B289" s="220"/>
      <c r="C289" s="246" t="s">
        <v>1096</v>
      </c>
      <c r="D289" s="223"/>
      <c r="E289" s="224">
        <v>3.84</v>
      </c>
      <c r="F289" s="222"/>
      <c r="G289" s="222"/>
      <c r="H289" s="222"/>
      <c r="I289" s="222"/>
      <c r="J289" s="222"/>
      <c r="K289" s="222"/>
      <c r="L289" s="222"/>
      <c r="M289" s="222"/>
      <c r="N289" s="221"/>
      <c r="O289" s="221"/>
      <c r="P289" s="221"/>
      <c r="Q289" s="221"/>
      <c r="R289" s="222"/>
      <c r="S289" s="222"/>
      <c r="T289" s="222"/>
      <c r="U289" s="222"/>
      <c r="V289" s="222"/>
      <c r="W289" s="222"/>
      <c r="X289" s="222"/>
      <c r="Y289" s="222"/>
      <c r="Z289" s="212"/>
      <c r="AA289" s="212"/>
      <c r="AB289" s="212"/>
      <c r="AC289" s="212"/>
      <c r="AD289" s="212"/>
      <c r="AE289" s="212"/>
      <c r="AF289" s="212"/>
      <c r="AG289" s="212" t="s">
        <v>155</v>
      </c>
      <c r="AH289" s="212">
        <v>0</v>
      </c>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3" x14ac:dyDescent="0.2">
      <c r="A290" s="219"/>
      <c r="B290" s="220"/>
      <c r="C290" s="246" t="s">
        <v>1097</v>
      </c>
      <c r="D290" s="223"/>
      <c r="E290" s="224">
        <v>18</v>
      </c>
      <c r="F290" s="222"/>
      <c r="G290" s="222"/>
      <c r="H290" s="222"/>
      <c r="I290" s="222"/>
      <c r="J290" s="222"/>
      <c r="K290" s="222"/>
      <c r="L290" s="222"/>
      <c r="M290" s="222"/>
      <c r="N290" s="221"/>
      <c r="O290" s="221"/>
      <c r="P290" s="221"/>
      <c r="Q290" s="221"/>
      <c r="R290" s="222"/>
      <c r="S290" s="222"/>
      <c r="T290" s="222"/>
      <c r="U290" s="222"/>
      <c r="V290" s="222"/>
      <c r="W290" s="222"/>
      <c r="X290" s="222"/>
      <c r="Y290" s="222"/>
      <c r="Z290" s="212"/>
      <c r="AA290" s="212"/>
      <c r="AB290" s="212"/>
      <c r="AC290" s="212"/>
      <c r="AD290" s="212"/>
      <c r="AE290" s="212"/>
      <c r="AF290" s="212"/>
      <c r="AG290" s="212" t="s">
        <v>155</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3" x14ac:dyDescent="0.2">
      <c r="A291" s="219"/>
      <c r="B291" s="220"/>
      <c r="C291" s="246" t="s">
        <v>1098</v>
      </c>
      <c r="D291" s="223"/>
      <c r="E291" s="224">
        <v>8.5</v>
      </c>
      <c r="F291" s="222"/>
      <c r="G291" s="222"/>
      <c r="H291" s="222"/>
      <c r="I291" s="222"/>
      <c r="J291" s="222"/>
      <c r="K291" s="222"/>
      <c r="L291" s="222"/>
      <c r="M291" s="222"/>
      <c r="N291" s="221"/>
      <c r="O291" s="221"/>
      <c r="P291" s="221"/>
      <c r="Q291" s="221"/>
      <c r="R291" s="222"/>
      <c r="S291" s="222"/>
      <c r="T291" s="222"/>
      <c r="U291" s="222"/>
      <c r="V291" s="222"/>
      <c r="W291" s="222"/>
      <c r="X291" s="222"/>
      <c r="Y291" s="222"/>
      <c r="Z291" s="212"/>
      <c r="AA291" s="212"/>
      <c r="AB291" s="212"/>
      <c r="AC291" s="212"/>
      <c r="AD291" s="212"/>
      <c r="AE291" s="212"/>
      <c r="AF291" s="212"/>
      <c r="AG291" s="212" t="s">
        <v>155</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3" x14ac:dyDescent="0.2">
      <c r="A292" s="219"/>
      <c r="B292" s="220"/>
      <c r="C292" s="246" t="s">
        <v>1099</v>
      </c>
      <c r="D292" s="223"/>
      <c r="E292" s="224">
        <v>10.199999999999999</v>
      </c>
      <c r="F292" s="222"/>
      <c r="G292" s="222"/>
      <c r="H292" s="222"/>
      <c r="I292" s="222"/>
      <c r="J292" s="222"/>
      <c r="K292" s="222"/>
      <c r="L292" s="222"/>
      <c r="M292" s="222"/>
      <c r="N292" s="221"/>
      <c r="O292" s="221"/>
      <c r="P292" s="221"/>
      <c r="Q292" s="221"/>
      <c r="R292" s="222"/>
      <c r="S292" s="222"/>
      <c r="T292" s="222"/>
      <c r="U292" s="222"/>
      <c r="V292" s="222"/>
      <c r="W292" s="222"/>
      <c r="X292" s="222"/>
      <c r="Y292" s="222"/>
      <c r="Z292" s="212"/>
      <c r="AA292" s="212"/>
      <c r="AB292" s="212"/>
      <c r="AC292" s="212"/>
      <c r="AD292" s="212"/>
      <c r="AE292" s="212"/>
      <c r="AF292" s="212"/>
      <c r="AG292" s="212" t="s">
        <v>155</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3" x14ac:dyDescent="0.2">
      <c r="A293" s="219"/>
      <c r="B293" s="220"/>
      <c r="C293" s="246" t="s">
        <v>1100</v>
      </c>
      <c r="D293" s="223"/>
      <c r="E293" s="224">
        <v>1.8</v>
      </c>
      <c r="F293" s="222"/>
      <c r="G293" s="222"/>
      <c r="H293" s="222"/>
      <c r="I293" s="222"/>
      <c r="J293" s="222"/>
      <c r="K293" s="222"/>
      <c r="L293" s="222"/>
      <c r="M293" s="222"/>
      <c r="N293" s="221"/>
      <c r="O293" s="221"/>
      <c r="P293" s="221"/>
      <c r="Q293" s="221"/>
      <c r="R293" s="222"/>
      <c r="S293" s="222"/>
      <c r="T293" s="222"/>
      <c r="U293" s="222"/>
      <c r="V293" s="222"/>
      <c r="W293" s="222"/>
      <c r="X293" s="222"/>
      <c r="Y293" s="222"/>
      <c r="Z293" s="212"/>
      <c r="AA293" s="212"/>
      <c r="AB293" s="212"/>
      <c r="AC293" s="212"/>
      <c r="AD293" s="212"/>
      <c r="AE293" s="212"/>
      <c r="AF293" s="212"/>
      <c r="AG293" s="212" t="s">
        <v>155</v>
      </c>
      <c r="AH293" s="212">
        <v>0</v>
      </c>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3" x14ac:dyDescent="0.2">
      <c r="A294" s="219"/>
      <c r="B294" s="220"/>
      <c r="C294" s="246" t="s">
        <v>1101</v>
      </c>
      <c r="D294" s="223"/>
      <c r="E294" s="224">
        <v>28.5</v>
      </c>
      <c r="F294" s="222"/>
      <c r="G294" s="222"/>
      <c r="H294" s="222"/>
      <c r="I294" s="222"/>
      <c r="J294" s="222"/>
      <c r="K294" s="222"/>
      <c r="L294" s="222"/>
      <c r="M294" s="222"/>
      <c r="N294" s="221"/>
      <c r="O294" s="221"/>
      <c r="P294" s="221"/>
      <c r="Q294" s="221"/>
      <c r="R294" s="222"/>
      <c r="S294" s="222"/>
      <c r="T294" s="222"/>
      <c r="U294" s="222"/>
      <c r="V294" s="222"/>
      <c r="W294" s="222"/>
      <c r="X294" s="222"/>
      <c r="Y294" s="222"/>
      <c r="Z294" s="212"/>
      <c r="AA294" s="212"/>
      <c r="AB294" s="212"/>
      <c r="AC294" s="212"/>
      <c r="AD294" s="212"/>
      <c r="AE294" s="212"/>
      <c r="AF294" s="212"/>
      <c r="AG294" s="212" t="s">
        <v>155</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3" x14ac:dyDescent="0.2">
      <c r="A295" s="219"/>
      <c r="B295" s="220"/>
      <c r="C295" s="246" t="s">
        <v>1102</v>
      </c>
      <c r="D295" s="223"/>
      <c r="E295" s="224">
        <v>4.05</v>
      </c>
      <c r="F295" s="222"/>
      <c r="G295" s="222"/>
      <c r="H295" s="222"/>
      <c r="I295" s="222"/>
      <c r="J295" s="222"/>
      <c r="K295" s="222"/>
      <c r="L295" s="222"/>
      <c r="M295" s="222"/>
      <c r="N295" s="221"/>
      <c r="O295" s="221"/>
      <c r="P295" s="221"/>
      <c r="Q295" s="221"/>
      <c r="R295" s="222"/>
      <c r="S295" s="222"/>
      <c r="T295" s="222"/>
      <c r="U295" s="222"/>
      <c r="V295" s="222"/>
      <c r="W295" s="222"/>
      <c r="X295" s="222"/>
      <c r="Y295" s="222"/>
      <c r="Z295" s="212"/>
      <c r="AA295" s="212"/>
      <c r="AB295" s="212"/>
      <c r="AC295" s="212"/>
      <c r="AD295" s="212"/>
      <c r="AE295" s="212"/>
      <c r="AF295" s="212"/>
      <c r="AG295" s="212" t="s">
        <v>155</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3" x14ac:dyDescent="0.2">
      <c r="A296" s="219"/>
      <c r="B296" s="220"/>
      <c r="C296" s="246" t="s">
        <v>1103</v>
      </c>
      <c r="D296" s="223"/>
      <c r="E296" s="224">
        <v>9.1</v>
      </c>
      <c r="F296" s="222"/>
      <c r="G296" s="222"/>
      <c r="H296" s="222"/>
      <c r="I296" s="222"/>
      <c r="J296" s="222"/>
      <c r="K296" s="222"/>
      <c r="L296" s="222"/>
      <c r="M296" s="222"/>
      <c r="N296" s="221"/>
      <c r="O296" s="221"/>
      <c r="P296" s="221"/>
      <c r="Q296" s="221"/>
      <c r="R296" s="222"/>
      <c r="S296" s="222"/>
      <c r="T296" s="222"/>
      <c r="U296" s="222"/>
      <c r="V296" s="222"/>
      <c r="W296" s="222"/>
      <c r="X296" s="222"/>
      <c r="Y296" s="222"/>
      <c r="Z296" s="212"/>
      <c r="AA296" s="212"/>
      <c r="AB296" s="212"/>
      <c r="AC296" s="212"/>
      <c r="AD296" s="212"/>
      <c r="AE296" s="212"/>
      <c r="AF296" s="212"/>
      <c r="AG296" s="212" t="s">
        <v>155</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outlineLevel="3" x14ac:dyDescent="0.2">
      <c r="A297" s="219"/>
      <c r="B297" s="220"/>
      <c r="C297" s="246" t="s">
        <v>1104</v>
      </c>
      <c r="D297" s="223"/>
      <c r="E297" s="224">
        <v>5.2</v>
      </c>
      <c r="F297" s="222"/>
      <c r="G297" s="222"/>
      <c r="H297" s="222"/>
      <c r="I297" s="222"/>
      <c r="J297" s="222"/>
      <c r="K297" s="222"/>
      <c r="L297" s="222"/>
      <c r="M297" s="222"/>
      <c r="N297" s="221"/>
      <c r="O297" s="221"/>
      <c r="P297" s="221"/>
      <c r="Q297" s="221"/>
      <c r="R297" s="222"/>
      <c r="S297" s="222"/>
      <c r="T297" s="222"/>
      <c r="U297" s="222"/>
      <c r="V297" s="222"/>
      <c r="W297" s="222"/>
      <c r="X297" s="222"/>
      <c r="Y297" s="222"/>
      <c r="Z297" s="212"/>
      <c r="AA297" s="212"/>
      <c r="AB297" s="212"/>
      <c r="AC297" s="212"/>
      <c r="AD297" s="212"/>
      <c r="AE297" s="212"/>
      <c r="AF297" s="212"/>
      <c r="AG297" s="212" t="s">
        <v>155</v>
      </c>
      <c r="AH297" s="212">
        <v>0</v>
      </c>
      <c r="AI297" s="212"/>
      <c r="AJ297" s="212"/>
      <c r="AK297" s="212"/>
      <c r="AL297" s="212"/>
      <c r="AM297" s="212"/>
      <c r="AN297" s="212"/>
      <c r="AO297" s="212"/>
      <c r="AP297" s="212"/>
      <c r="AQ297" s="212"/>
      <c r="AR297" s="212"/>
      <c r="AS297" s="212"/>
      <c r="AT297" s="212"/>
      <c r="AU297" s="212"/>
      <c r="AV297" s="212"/>
      <c r="AW297" s="212"/>
      <c r="AX297" s="212"/>
      <c r="AY297" s="212"/>
      <c r="AZ297" s="212"/>
      <c r="BA297" s="212"/>
      <c r="BB297" s="212"/>
      <c r="BC297" s="212"/>
      <c r="BD297" s="212"/>
      <c r="BE297" s="212"/>
      <c r="BF297" s="212"/>
      <c r="BG297" s="212"/>
      <c r="BH297" s="212"/>
    </row>
    <row r="298" spans="1:60" outlineLevel="3" x14ac:dyDescent="0.2">
      <c r="A298" s="219"/>
      <c r="B298" s="220"/>
      <c r="C298" s="246" t="s">
        <v>1105</v>
      </c>
      <c r="D298" s="223"/>
      <c r="E298" s="224">
        <v>2.08</v>
      </c>
      <c r="F298" s="222"/>
      <c r="G298" s="222"/>
      <c r="H298" s="222"/>
      <c r="I298" s="222"/>
      <c r="J298" s="222"/>
      <c r="K298" s="222"/>
      <c r="L298" s="222"/>
      <c r="M298" s="222"/>
      <c r="N298" s="221"/>
      <c r="O298" s="221"/>
      <c r="P298" s="221"/>
      <c r="Q298" s="221"/>
      <c r="R298" s="222"/>
      <c r="S298" s="222"/>
      <c r="T298" s="222"/>
      <c r="U298" s="222"/>
      <c r="V298" s="222"/>
      <c r="W298" s="222"/>
      <c r="X298" s="222"/>
      <c r="Y298" s="222"/>
      <c r="Z298" s="212"/>
      <c r="AA298" s="212"/>
      <c r="AB298" s="212"/>
      <c r="AC298" s="212"/>
      <c r="AD298" s="212"/>
      <c r="AE298" s="212"/>
      <c r="AF298" s="212"/>
      <c r="AG298" s="212" t="s">
        <v>155</v>
      </c>
      <c r="AH298" s="212">
        <v>0</v>
      </c>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3" x14ac:dyDescent="0.2">
      <c r="A299" s="219"/>
      <c r="B299" s="220"/>
      <c r="C299" s="246" t="s">
        <v>1106</v>
      </c>
      <c r="D299" s="223"/>
      <c r="E299" s="224">
        <v>2.2000000000000002</v>
      </c>
      <c r="F299" s="222"/>
      <c r="G299" s="222"/>
      <c r="H299" s="222"/>
      <c r="I299" s="222"/>
      <c r="J299" s="222"/>
      <c r="K299" s="222"/>
      <c r="L299" s="222"/>
      <c r="M299" s="222"/>
      <c r="N299" s="221"/>
      <c r="O299" s="221"/>
      <c r="P299" s="221"/>
      <c r="Q299" s="221"/>
      <c r="R299" s="222"/>
      <c r="S299" s="222"/>
      <c r="T299" s="222"/>
      <c r="U299" s="222"/>
      <c r="V299" s="222"/>
      <c r="W299" s="222"/>
      <c r="X299" s="222"/>
      <c r="Y299" s="222"/>
      <c r="Z299" s="212"/>
      <c r="AA299" s="212"/>
      <c r="AB299" s="212"/>
      <c r="AC299" s="212"/>
      <c r="AD299" s="212"/>
      <c r="AE299" s="212"/>
      <c r="AF299" s="212"/>
      <c r="AG299" s="212" t="s">
        <v>155</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outlineLevel="3" x14ac:dyDescent="0.2">
      <c r="A300" s="219"/>
      <c r="B300" s="220"/>
      <c r="C300" s="246" t="s">
        <v>1107</v>
      </c>
      <c r="D300" s="223"/>
      <c r="E300" s="224">
        <v>2.2000000000000002</v>
      </c>
      <c r="F300" s="222"/>
      <c r="G300" s="222"/>
      <c r="H300" s="222"/>
      <c r="I300" s="222"/>
      <c r="J300" s="222"/>
      <c r="K300" s="222"/>
      <c r="L300" s="222"/>
      <c r="M300" s="222"/>
      <c r="N300" s="221"/>
      <c r="O300" s="221"/>
      <c r="P300" s="221"/>
      <c r="Q300" s="221"/>
      <c r="R300" s="222"/>
      <c r="S300" s="222"/>
      <c r="T300" s="222"/>
      <c r="U300" s="222"/>
      <c r="V300" s="222"/>
      <c r="W300" s="222"/>
      <c r="X300" s="222"/>
      <c r="Y300" s="222"/>
      <c r="Z300" s="212"/>
      <c r="AA300" s="212"/>
      <c r="AB300" s="212"/>
      <c r="AC300" s="212"/>
      <c r="AD300" s="212"/>
      <c r="AE300" s="212"/>
      <c r="AF300" s="212"/>
      <c r="AG300" s="212" t="s">
        <v>155</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3" x14ac:dyDescent="0.2">
      <c r="A301" s="219"/>
      <c r="B301" s="220"/>
      <c r="C301" s="246" t="s">
        <v>1108</v>
      </c>
      <c r="D301" s="223"/>
      <c r="E301" s="224">
        <v>1.55</v>
      </c>
      <c r="F301" s="222"/>
      <c r="G301" s="222"/>
      <c r="H301" s="222"/>
      <c r="I301" s="222"/>
      <c r="J301" s="222"/>
      <c r="K301" s="222"/>
      <c r="L301" s="222"/>
      <c r="M301" s="222"/>
      <c r="N301" s="221"/>
      <c r="O301" s="221"/>
      <c r="P301" s="221"/>
      <c r="Q301" s="221"/>
      <c r="R301" s="222"/>
      <c r="S301" s="222"/>
      <c r="T301" s="222"/>
      <c r="U301" s="222"/>
      <c r="V301" s="222"/>
      <c r="W301" s="222"/>
      <c r="X301" s="222"/>
      <c r="Y301" s="222"/>
      <c r="Z301" s="212"/>
      <c r="AA301" s="212"/>
      <c r="AB301" s="212"/>
      <c r="AC301" s="212"/>
      <c r="AD301" s="212"/>
      <c r="AE301" s="212"/>
      <c r="AF301" s="212"/>
      <c r="AG301" s="212" t="s">
        <v>155</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3" x14ac:dyDescent="0.2">
      <c r="A302" s="219"/>
      <c r="B302" s="220"/>
      <c r="C302" s="246" t="s">
        <v>1109</v>
      </c>
      <c r="D302" s="223"/>
      <c r="E302" s="224">
        <v>5.32</v>
      </c>
      <c r="F302" s="222"/>
      <c r="G302" s="222"/>
      <c r="H302" s="222"/>
      <c r="I302" s="222"/>
      <c r="J302" s="222"/>
      <c r="K302" s="222"/>
      <c r="L302" s="222"/>
      <c r="M302" s="222"/>
      <c r="N302" s="221"/>
      <c r="O302" s="221"/>
      <c r="P302" s="221"/>
      <c r="Q302" s="221"/>
      <c r="R302" s="222"/>
      <c r="S302" s="222"/>
      <c r="T302" s="222"/>
      <c r="U302" s="222"/>
      <c r="V302" s="222"/>
      <c r="W302" s="222"/>
      <c r="X302" s="222"/>
      <c r="Y302" s="222"/>
      <c r="Z302" s="212"/>
      <c r="AA302" s="212"/>
      <c r="AB302" s="212"/>
      <c r="AC302" s="212"/>
      <c r="AD302" s="212"/>
      <c r="AE302" s="212"/>
      <c r="AF302" s="212"/>
      <c r="AG302" s="212" t="s">
        <v>155</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outlineLevel="3" x14ac:dyDescent="0.2">
      <c r="A303" s="219"/>
      <c r="B303" s="220"/>
      <c r="C303" s="246" t="s">
        <v>1110</v>
      </c>
      <c r="D303" s="223"/>
      <c r="E303" s="224">
        <v>3.84</v>
      </c>
      <c r="F303" s="222"/>
      <c r="G303" s="222"/>
      <c r="H303" s="222"/>
      <c r="I303" s="222"/>
      <c r="J303" s="222"/>
      <c r="K303" s="222"/>
      <c r="L303" s="222"/>
      <c r="M303" s="222"/>
      <c r="N303" s="221"/>
      <c r="O303" s="221"/>
      <c r="P303" s="221"/>
      <c r="Q303" s="221"/>
      <c r="R303" s="222"/>
      <c r="S303" s="222"/>
      <c r="T303" s="222"/>
      <c r="U303" s="222"/>
      <c r="V303" s="222"/>
      <c r="W303" s="222"/>
      <c r="X303" s="222"/>
      <c r="Y303" s="222"/>
      <c r="Z303" s="212"/>
      <c r="AA303" s="212"/>
      <c r="AB303" s="212"/>
      <c r="AC303" s="212"/>
      <c r="AD303" s="212"/>
      <c r="AE303" s="212"/>
      <c r="AF303" s="212"/>
      <c r="AG303" s="212" t="s">
        <v>155</v>
      </c>
      <c r="AH303" s="212">
        <v>0</v>
      </c>
      <c r="AI303" s="212"/>
      <c r="AJ303" s="212"/>
      <c r="AK303" s="212"/>
      <c r="AL303" s="212"/>
      <c r="AM303" s="212"/>
      <c r="AN303" s="212"/>
      <c r="AO303" s="212"/>
      <c r="AP303" s="212"/>
      <c r="AQ303" s="212"/>
      <c r="AR303" s="212"/>
      <c r="AS303" s="212"/>
      <c r="AT303" s="212"/>
      <c r="AU303" s="212"/>
      <c r="AV303" s="212"/>
      <c r="AW303" s="212"/>
      <c r="AX303" s="212"/>
      <c r="AY303" s="212"/>
      <c r="AZ303" s="212"/>
      <c r="BA303" s="212"/>
      <c r="BB303" s="212"/>
      <c r="BC303" s="212"/>
      <c r="BD303" s="212"/>
      <c r="BE303" s="212"/>
      <c r="BF303" s="212"/>
      <c r="BG303" s="212"/>
      <c r="BH303" s="212"/>
    </row>
    <row r="304" spans="1:60" outlineLevel="3" x14ac:dyDescent="0.2">
      <c r="A304" s="219"/>
      <c r="B304" s="220"/>
      <c r="C304" s="246" t="s">
        <v>1111</v>
      </c>
      <c r="D304" s="223"/>
      <c r="E304" s="224">
        <v>18</v>
      </c>
      <c r="F304" s="222"/>
      <c r="G304" s="222"/>
      <c r="H304" s="222"/>
      <c r="I304" s="222"/>
      <c r="J304" s="222"/>
      <c r="K304" s="222"/>
      <c r="L304" s="222"/>
      <c r="M304" s="222"/>
      <c r="N304" s="221"/>
      <c r="O304" s="221"/>
      <c r="P304" s="221"/>
      <c r="Q304" s="221"/>
      <c r="R304" s="222"/>
      <c r="S304" s="222"/>
      <c r="T304" s="222"/>
      <c r="U304" s="222"/>
      <c r="V304" s="222"/>
      <c r="W304" s="222"/>
      <c r="X304" s="222"/>
      <c r="Y304" s="222"/>
      <c r="Z304" s="212"/>
      <c r="AA304" s="212"/>
      <c r="AB304" s="212"/>
      <c r="AC304" s="212"/>
      <c r="AD304" s="212"/>
      <c r="AE304" s="212"/>
      <c r="AF304" s="212"/>
      <c r="AG304" s="212" t="s">
        <v>155</v>
      </c>
      <c r="AH304" s="212">
        <v>0</v>
      </c>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3" x14ac:dyDescent="0.2">
      <c r="A305" s="219"/>
      <c r="B305" s="220"/>
      <c r="C305" s="246" t="s">
        <v>1112</v>
      </c>
      <c r="D305" s="223"/>
      <c r="E305" s="224">
        <v>8.5</v>
      </c>
      <c r="F305" s="222"/>
      <c r="G305" s="222"/>
      <c r="H305" s="222"/>
      <c r="I305" s="222"/>
      <c r="J305" s="222"/>
      <c r="K305" s="222"/>
      <c r="L305" s="222"/>
      <c r="M305" s="222"/>
      <c r="N305" s="221"/>
      <c r="O305" s="221"/>
      <c r="P305" s="221"/>
      <c r="Q305" s="221"/>
      <c r="R305" s="222"/>
      <c r="S305" s="222"/>
      <c r="T305" s="222"/>
      <c r="U305" s="222"/>
      <c r="V305" s="222"/>
      <c r="W305" s="222"/>
      <c r="X305" s="222"/>
      <c r="Y305" s="222"/>
      <c r="Z305" s="212"/>
      <c r="AA305" s="212"/>
      <c r="AB305" s="212"/>
      <c r="AC305" s="212"/>
      <c r="AD305" s="212"/>
      <c r="AE305" s="212"/>
      <c r="AF305" s="212"/>
      <c r="AG305" s="212" t="s">
        <v>155</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3" x14ac:dyDescent="0.2">
      <c r="A306" s="219"/>
      <c r="B306" s="220"/>
      <c r="C306" s="246" t="s">
        <v>1113</v>
      </c>
      <c r="D306" s="223"/>
      <c r="E306" s="224">
        <v>5.2</v>
      </c>
      <c r="F306" s="222"/>
      <c r="G306" s="222"/>
      <c r="H306" s="222"/>
      <c r="I306" s="222"/>
      <c r="J306" s="222"/>
      <c r="K306" s="222"/>
      <c r="L306" s="222"/>
      <c r="M306" s="222"/>
      <c r="N306" s="221"/>
      <c r="O306" s="221"/>
      <c r="P306" s="221"/>
      <c r="Q306" s="221"/>
      <c r="R306" s="222"/>
      <c r="S306" s="222"/>
      <c r="T306" s="222"/>
      <c r="U306" s="222"/>
      <c r="V306" s="222"/>
      <c r="W306" s="222"/>
      <c r="X306" s="222"/>
      <c r="Y306" s="222"/>
      <c r="Z306" s="212"/>
      <c r="AA306" s="212"/>
      <c r="AB306" s="212"/>
      <c r="AC306" s="212"/>
      <c r="AD306" s="212"/>
      <c r="AE306" s="212"/>
      <c r="AF306" s="212"/>
      <c r="AG306" s="212" t="s">
        <v>155</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3" x14ac:dyDescent="0.2">
      <c r="A307" s="219"/>
      <c r="B307" s="220"/>
      <c r="C307" s="246" t="s">
        <v>1114</v>
      </c>
      <c r="D307" s="223"/>
      <c r="E307" s="224">
        <v>5.2</v>
      </c>
      <c r="F307" s="222"/>
      <c r="G307" s="222"/>
      <c r="H307" s="222"/>
      <c r="I307" s="222"/>
      <c r="J307" s="222"/>
      <c r="K307" s="222"/>
      <c r="L307" s="222"/>
      <c r="M307" s="222"/>
      <c r="N307" s="221"/>
      <c r="O307" s="221"/>
      <c r="P307" s="221"/>
      <c r="Q307" s="221"/>
      <c r="R307" s="222"/>
      <c r="S307" s="222"/>
      <c r="T307" s="222"/>
      <c r="U307" s="222"/>
      <c r="V307" s="222"/>
      <c r="W307" s="222"/>
      <c r="X307" s="222"/>
      <c r="Y307" s="222"/>
      <c r="Z307" s="212"/>
      <c r="AA307" s="212"/>
      <c r="AB307" s="212"/>
      <c r="AC307" s="212"/>
      <c r="AD307" s="212"/>
      <c r="AE307" s="212"/>
      <c r="AF307" s="212"/>
      <c r="AG307" s="212" t="s">
        <v>155</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3" x14ac:dyDescent="0.2">
      <c r="A308" s="219"/>
      <c r="B308" s="220"/>
      <c r="C308" s="246" t="s">
        <v>1115</v>
      </c>
      <c r="D308" s="223"/>
      <c r="E308" s="224">
        <v>2.08</v>
      </c>
      <c r="F308" s="222"/>
      <c r="G308" s="222"/>
      <c r="H308" s="222"/>
      <c r="I308" s="222"/>
      <c r="J308" s="222"/>
      <c r="K308" s="222"/>
      <c r="L308" s="222"/>
      <c r="M308" s="222"/>
      <c r="N308" s="221"/>
      <c r="O308" s="221"/>
      <c r="P308" s="221"/>
      <c r="Q308" s="221"/>
      <c r="R308" s="222"/>
      <c r="S308" s="222"/>
      <c r="T308" s="222"/>
      <c r="U308" s="222"/>
      <c r="V308" s="222"/>
      <c r="W308" s="222"/>
      <c r="X308" s="222"/>
      <c r="Y308" s="222"/>
      <c r="Z308" s="212"/>
      <c r="AA308" s="212"/>
      <c r="AB308" s="212"/>
      <c r="AC308" s="212"/>
      <c r="AD308" s="212"/>
      <c r="AE308" s="212"/>
      <c r="AF308" s="212"/>
      <c r="AG308" s="212" t="s">
        <v>155</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3" x14ac:dyDescent="0.2">
      <c r="A309" s="219"/>
      <c r="B309" s="220"/>
      <c r="C309" s="246" t="s">
        <v>1116</v>
      </c>
      <c r="D309" s="223"/>
      <c r="E309" s="224">
        <v>1.1000000000000001</v>
      </c>
      <c r="F309" s="222"/>
      <c r="G309" s="222"/>
      <c r="H309" s="222"/>
      <c r="I309" s="222"/>
      <c r="J309" s="222"/>
      <c r="K309" s="222"/>
      <c r="L309" s="222"/>
      <c r="M309" s="222"/>
      <c r="N309" s="221"/>
      <c r="O309" s="221"/>
      <c r="P309" s="221"/>
      <c r="Q309" s="221"/>
      <c r="R309" s="222"/>
      <c r="S309" s="222"/>
      <c r="T309" s="222"/>
      <c r="U309" s="222"/>
      <c r="V309" s="222"/>
      <c r="W309" s="222"/>
      <c r="X309" s="222"/>
      <c r="Y309" s="222"/>
      <c r="Z309" s="212"/>
      <c r="AA309" s="212"/>
      <c r="AB309" s="212"/>
      <c r="AC309" s="212"/>
      <c r="AD309" s="212"/>
      <c r="AE309" s="212"/>
      <c r="AF309" s="212"/>
      <c r="AG309" s="212" t="s">
        <v>155</v>
      </c>
      <c r="AH309" s="212">
        <v>0</v>
      </c>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3" x14ac:dyDescent="0.2">
      <c r="A310" s="219"/>
      <c r="B310" s="220"/>
      <c r="C310" s="246" t="s">
        <v>1117</v>
      </c>
      <c r="D310" s="223"/>
      <c r="E310" s="224">
        <v>1.1000000000000001</v>
      </c>
      <c r="F310" s="222"/>
      <c r="G310" s="222"/>
      <c r="H310" s="222"/>
      <c r="I310" s="222"/>
      <c r="J310" s="222"/>
      <c r="K310" s="222"/>
      <c r="L310" s="222"/>
      <c r="M310" s="222"/>
      <c r="N310" s="221"/>
      <c r="O310" s="221"/>
      <c r="P310" s="221"/>
      <c r="Q310" s="221"/>
      <c r="R310" s="222"/>
      <c r="S310" s="222"/>
      <c r="T310" s="222"/>
      <c r="U310" s="222"/>
      <c r="V310" s="222"/>
      <c r="W310" s="222"/>
      <c r="X310" s="222"/>
      <c r="Y310" s="222"/>
      <c r="Z310" s="212"/>
      <c r="AA310" s="212"/>
      <c r="AB310" s="212"/>
      <c r="AC310" s="212"/>
      <c r="AD310" s="212"/>
      <c r="AE310" s="212"/>
      <c r="AF310" s="212"/>
      <c r="AG310" s="212" t="s">
        <v>155</v>
      </c>
      <c r="AH310" s="212">
        <v>0</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3" x14ac:dyDescent="0.2">
      <c r="A311" s="219"/>
      <c r="B311" s="220"/>
      <c r="C311" s="246" t="s">
        <v>1118</v>
      </c>
      <c r="D311" s="223"/>
      <c r="E311" s="224">
        <v>3.15</v>
      </c>
      <c r="F311" s="222"/>
      <c r="G311" s="222"/>
      <c r="H311" s="222"/>
      <c r="I311" s="222"/>
      <c r="J311" s="222"/>
      <c r="K311" s="222"/>
      <c r="L311" s="222"/>
      <c r="M311" s="222"/>
      <c r="N311" s="221"/>
      <c r="O311" s="221"/>
      <c r="P311" s="221"/>
      <c r="Q311" s="221"/>
      <c r="R311" s="222"/>
      <c r="S311" s="222"/>
      <c r="T311" s="222"/>
      <c r="U311" s="222"/>
      <c r="V311" s="222"/>
      <c r="W311" s="222"/>
      <c r="X311" s="222"/>
      <c r="Y311" s="222"/>
      <c r="Z311" s="212"/>
      <c r="AA311" s="212"/>
      <c r="AB311" s="212"/>
      <c r="AC311" s="212"/>
      <c r="AD311" s="212"/>
      <c r="AE311" s="212"/>
      <c r="AF311" s="212"/>
      <c r="AG311" s="212" t="s">
        <v>155</v>
      </c>
      <c r="AH311" s="212">
        <v>0</v>
      </c>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3" x14ac:dyDescent="0.2">
      <c r="A312" s="219"/>
      <c r="B312" s="220"/>
      <c r="C312" s="246" t="s">
        <v>1119</v>
      </c>
      <c r="D312" s="223"/>
      <c r="E312" s="224">
        <v>1.34</v>
      </c>
      <c r="F312" s="222"/>
      <c r="G312" s="222"/>
      <c r="H312" s="222"/>
      <c r="I312" s="222"/>
      <c r="J312" s="222"/>
      <c r="K312" s="222"/>
      <c r="L312" s="222"/>
      <c r="M312" s="222"/>
      <c r="N312" s="221"/>
      <c r="O312" s="221"/>
      <c r="P312" s="221"/>
      <c r="Q312" s="221"/>
      <c r="R312" s="222"/>
      <c r="S312" s="222"/>
      <c r="T312" s="222"/>
      <c r="U312" s="222"/>
      <c r="V312" s="222"/>
      <c r="W312" s="222"/>
      <c r="X312" s="222"/>
      <c r="Y312" s="222"/>
      <c r="Z312" s="212"/>
      <c r="AA312" s="212"/>
      <c r="AB312" s="212"/>
      <c r="AC312" s="212"/>
      <c r="AD312" s="212"/>
      <c r="AE312" s="212"/>
      <c r="AF312" s="212"/>
      <c r="AG312" s="212" t="s">
        <v>155</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ht="22.5" outlineLevel="1" x14ac:dyDescent="0.2">
      <c r="A313" s="233">
        <v>69</v>
      </c>
      <c r="B313" s="234" t="s">
        <v>1120</v>
      </c>
      <c r="C313" s="244" t="s">
        <v>1121</v>
      </c>
      <c r="D313" s="235" t="s">
        <v>285</v>
      </c>
      <c r="E313" s="236">
        <v>402.20400000000001</v>
      </c>
      <c r="F313" s="237"/>
      <c r="G313" s="238">
        <f>ROUND(E313*F313,2)</f>
        <v>0</v>
      </c>
      <c r="H313" s="237"/>
      <c r="I313" s="238">
        <f>ROUND(E313*H313,2)</f>
        <v>0</v>
      </c>
      <c r="J313" s="237"/>
      <c r="K313" s="238">
        <f>ROUND(E313*J313,2)</f>
        <v>0</v>
      </c>
      <c r="L313" s="238">
        <v>21</v>
      </c>
      <c r="M313" s="238">
        <f>G313*(1+L313/100)</f>
        <v>0</v>
      </c>
      <c r="N313" s="236">
        <v>2.5999999999999999E-3</v>
      </c>
      <c r="O313" s="236">
        <f>ROUND(E313*N313,2)</f>
        <v>1.05</v>
      </c>
      <c r="P313" s="236">
        <v>0</v>
      </c>
      <c r="Q313" s="236">
        <f>ROUND(E313*P313,2)</f>
        <v>0</v>
      </c>
      <c r="R313" s="238"/>
      <c r="S313" s="238" t="s">
        <v>197</v>
      </c>
      <c r="T313" s="239" t="s">
        <v>198</v>
      </c>
      <c r="U313" s="222">
        <v>0</v>
      </c>
      <c r="V313" s="222">
        <f>ROUND(E313*U313,2)</f>
        <v>0</v>
      </c>
      <c r="W313" s="222"/>
      <c r="X313" s="222" t="s">
        <v>780</v>
      </c>
      <c r="Y313" s="222" t="s">
        <v>150</v>
      </c>
      <c r="Z313" s="212"/>
      <c r="AA313" s="212"/>
      <c r="AB313" s="212"/>
      <c r="AC313" s="212"/>
      <c r="AD313" s="212"/>
      <c r="AE313" s="212"/>
      <c r="AF313" s="212"/>
      <c r="AG313" s="212" t="s">
        <v>781</v>
      </c>
      <c r="AH313" s="212"/>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2" x14ac:dyDescent="0.2">
      <c r="A314" s="219"/>
      <c r="B314" s="220"/>
      <c r="C314" s="247" t="s">
        <v>1122</v>
      </c>
      <c r="D314" s="242"/>
      <c r="E314" s="242"/>
      <c r="F314" s="242"/>
      <c r="G314" s="242"/>
      <c r="H314" s="222"/>
      <c r="I314" s="222"/>
      <c r="J314" s="222"/>
      <c r="K314" s="222"/>
      <c r="L314" s="222"/>
      <c r="M314" s="222"/>
      <c r="N314" s="221"/>
      <c r="O314" s="221"/>
      <c r="P314" s="221"/>
      <c r="Q314" s="221"/>
      <c r="R314" s="222"/>
      <c r="S314" s="222"/>
      <c r="T314" s="222"/>
      <c r="U314" s="222"/>
      <c r="V314" s="222"/>
      <c r="W314" s="222"/>
      <c r="X314" s="222"/>
      <c r="Y314" s="222"/>
      <c r="Z314" s="212"/>
      <c r="AA314" s="212"/>
      <c r="AB314" s="212"/>
      <c r="AC314" s="212"/>
      <c r="AD314" s="212"/>
      <c r="AE314" s="212"/>
      <c r="AF314" s="212"/>
      <c r="AG314" s="212" t="s">
        <v>481</v>
      </c>
      <c r="AH314" s="212"/>
      <c r="AI314" s="212"/>
      <c r="AJ314" s="212"/>
      <c r="AK314" s="212"/>
      <c r="AL314" s="212"/>
      <c r="AM314" s="212"/>
      <c r="AN314" s="212"/>
      <c r="AO314" s="212"/>
      <c r="AP314" s="212"/>
      <c r="AQ314" s="212"/>
      <c r="AR314" s="212"/>
      <c r="AS314" s="212"/>
      <c r="AT314" s="212"/>
      <c r="AU314" s="212"/>
      <c r="AV314" s="212"/>
      <c r="AW314" s="212"/>
      <c r="AX314" s="212"/>
      <c r="AY314" s="212"/>
      <c r="AZ314" s="212"/>
      <c r="BA314" s="240" t="str">
        <f>C314</f>
        <v>spodní strana – impregnovaný protitah, zadní hrana – hranovací páska, boční hrana – pvc krytka, hranovací páska, abs hrana</v>
      </c>
      <c r="BB314" s="212"/>
      <c r="BC314" s="212"/>
      <c r="BD314" s="212"/>
      <c r="BE314" s="212"/>
      <c r="BF314" s="212"/>
      <c r="BG314" s="212"/>
      <c r="BH314" s="212"/>
    </row>
    <row r="315" spans="1:60" outlineLevel="2" x14ac:dyDescent="0.2">
      <c r="A315" s="219"/>
      <c r="B315" s="220"/>
      <c r="C315" s="246" t="s">
        <v>1123</v>
      </c>
      <c r="D315" s="223"/>
      <c r="E315" s="224">
        <v>365.64</v>
      </c>
      <c r="F315" s="222"/>
      <c r="G315" s="222"/>
      <c r="H315" s="222"/>
      <c r="I315" s="222"/>
      <c r="J315" s="222"/>
      <c r="K315" s="222"/>
      <c r="L315" s="222"/>
      <c r="M315" s="222"/>
      <c r="N315" s="221"/>
      <c r="O315" s="221"/>
      <c r="P315" s="221"/>
      <c r="Q315" s="221"/>
      <c r="R315" s="222"/>
      <c r="S315" s="222"/>
      <c r="T315" s="222"/>
      <c r="U315" s="222"/>
      <c r="V315" s="222"/>
      <c r="W315" s="222"/>
      <c r="X315" s="222"/>
      <c r="Y315" s="222"/>
      <c r="Z315" s="212"/>
      <c r="AA315" s="212"/>
      <c r="AB315" s="212"/>
      <c r="AC315" s="212"/>
      <c r="AD315" s="212"/>
      <c r="AE315" s="212"/>
      <c r="AF315" s="212"/>
      <c r="AG315" s="212" t="s">
        <v>155</v>
      </c>
      <c r="AH315" s="212">
        <v>5</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3" x14ac:dyDescent="0.2">
      <c r="A316" s="219"/>
      <c r="B316" s="220"/>
      <c r="C316" s="265" t="s">
        <v>548</v>
      </c>
      <c r="D316" s="251"/>
      <c r="E316" s="252">
        <v>36.564</v>
      </c>
      <c r="F316" s="222"/>
      <c r="G316" s="222"/>
      <c r="H316" s="222"/>
      <c r="I316" s="222"/>
      <c r="J316" s="222"/>
      <c r="K316" s="222"/>
      <c r="L316" s="222"/>
      <c r="M316" s="222"/>
      <c r="N316" s="221"/>
      <c r="O316" s="221"/>
      <c r="P316" s="221"/>
      <c r="Q316" s="221"/>
      <c r="R316" s="222"/>
      <c r="S316" s="222"/>
      <c r="T316" s="222"/>
      <c r="U316" s="222"/>
      <c r="V316" s="222"/>
      <c r="W316" s="222"/>
      <c r="X316" s="222"/>
      <c r="Y316" s="222"/>
      <c r="Z316" s="212"/>
      <c r="AA316" s="212"/>
      <c r="AB316" s="212"/>
      <c r="AC316" s="212"/>
      <c r="AD316" s="212"/>
      <c r="AE316" s="212"/>
      <c r="AF316" s="212"/>
      <c r="AG316" s="212" t="s">
        <v>155</v>
      </c>
      <c r="AH316" s="212">
        <v>4</v>
      </c>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ht="33.75" outlineLevel="1" x14ac:dyDescent="0.2">
      <c r="A317" s="233">
        <v>70</v>
      </c>
      <c r="B317" s="234" t="s">
        <v>1124</v>
      </c>
      <c r="C317" s="244" t="s">
        <v>1125</v>
      </c>
      <c r="D317" s="235" t="s">
        <v>909</v>
      </c>
      <c r="E317" s="236">
        <v>1</v>
      </c>
      <c r="F317" s="237"/>
      <c r="G317" s="238">
        <f>ROUND(E317*F317,2)</f>
        <v>0</v>
      </c>
      <c r="H317" s="237"/>
      <c r="I317" s="238">
        <f>ROUND(E317*H317,2)</f>
        <v>0</v>
      </c>
      <c r="J317" s="237"/>
      <c r="K317" s="238">
        <f>ROUND(E317*J317,2)</f>
        <v>0</v>
      </c>
      <c r="L317" s="238">
        <v>21</v>
      </c>
      <c r="M317" s="238">
        <f>G317*(1+L317/100)</f>
        <v>0</v>
      </c>
      <c r="N317" s="236">
        <v>0</v>
      </c>
      <c r="O317" s="236">
        <f>ROUND(E317*N317,2)</f>
        <v>0</v>
      </c>
      <c r="P317" s="236">
        <v>0</v>
      </c>
      <c r="Q317" s="236">
        <f>ROUND(E317*P317,2)</f>
        <v>0</v>
      </c>
      <c r="R317" s="238"/>
      <c r="S317" s="238" t="s">
        <v>197</v>
      </c>
      <c r="T317" s="239" t="s">
        <v>198</v>
      </c>
      <c r="U317" s="222">
        <v>0</v>
      </c>
      <c r="V317" s="222">
        <f>ROUND(E317*U317,2)</f>
        <v>0</v>
      </c>
      <c r="W317" s="222"/>
      <c r="X317" s="222" t="s">
        <v>149</v>
      </c>
      <c r="Y317" s="222" t="s">
        <v>150</v>
      </c>
      <c r="Z317" s="212"/>
      <c r="AA317" s="212"/>
      <c r="AB317" s="212"/>
      <c r="AC317" s="212"/>
      <c r="AD317" s="212"/>
      <c r="AE317" s="212"/>
      <c r="AF317" s="212"/>
      <c r="AG317" s="212" t="s">
        <v>151</v>
      </c>
      <c r="AH317" s="212"/>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outlineLevel="2" x14ac:dyDescent="0.2">
      <c r="A318" s="219"/>
      <c r="B318" s="220"/>
      <c r="C318" s="247" t="s">
        <v>1126</v>
      </c>
      <c r="D318" s="242"/>
      <c r="E318" s="242"/>
      <c r="F318" s="242"/>
      <c r="G318" s="242"/>
      <c r="H318" s="222"/>
      <c r="I318" s="222"/>
      <c r="J318" s="222"/>
      <c r="K318" s="222"/>
      <c r="L318" s="222"/>
      <c r="M318" s="222"/>
      <c r="N318" s="221"/>
      <c r="O318" s="221"/>
      <c r="P318" s="221"/>
      <c r="Q318" s="221"/>
      <c r="R318" s="222"/>
      <c r="S318" s="222"/>
      <c r="T318" s="222"/>
      <c r="U318" s="222"/>
      <c r="V318" s="222"/>
      <c r="W318" s="222"/>
      <c r="X318" s="222"/>
      <c r="Y318" s="222"/>
      <c r="Z318" s="212"/>
      <c r="AA318" s="212"/>
      <c r="AB318" s="212"/>
      <c r="AC318" s="212"/>
      <c r="AD318" s="212"/>
      <c r="AE318" s="212"/>
      <c r="AF318" s="212"/>
      <c r="AG318" s="212" t="s">
        <v>481</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40" t="str">
        <f>C318</f>
        <v>elektromechanický samozavírací zámek, paniková klika, příprava a napojení na el. vrátného, madlo, zavírač, podlahová zarážka, dle PD</v>
      </c>
      <c r="BB318" s="212"/>
      <c r="BC318" s="212"/>
      <c r="BD318" s="212"/>
      <c r="BE318" s="212"/>
      <c r="BF318" s="212"/>
      <c r="BG318" s="212"/>
      <c r="BH318" s="212"/>
    </row>
    <row r="319" spans="1:60" outlineLevel="2" x14ac:dyDescent="0.2">
      <c r="A319" s="219"/>
      <c r="B319" s="220"/>
      <c r="C319" s="246" t="s">
        <v>154</v>
      </c>
      <c r="D319" s="223"/>
      <c r="E319" s="224"/>
      <c r="F319" s="222"/>
      <c r="G319" s="222"/>
      <c r="H319" s="222"/>
      <c r="I319" s="222"/>
      <c r="J319" s="222"/>
      <c r="K319" s="222"/>
      <c r="L319" s="222"/>
      <c r="M319" s="222"/>
      <c r="N319" s="221"/>
      <c r="O319" s="221"/>
      <c r="P319" s="221"/>
      <c r="Q319" s="221"/>
      <c r="R319" s="222"/>
      <c r="S319" s="222"/>
      <c r="T319" s="222"/>
      <c r="U319" s="222"/>
      <c r="V319" s="222"/>
      <c r="W319" s="222"/>
      <c r="X319" s="222"/>
      <c r="Y319" s="222"/>
      <c r="Z319" s="212"/>
      <c r="AA319" s="212"/>
      <c r="AB319" s="212"/>
      <c r="AC319" s="212"/>
      <c r="AD319" s="212"/>
      <c r="AE319" s="212"/>
      <c r="AF319" s="212"/>
      <c r="AG319" s="212" t="s">
        <v>155</v>
      </c>
      <c r="AH319" s="212">
        <v>0</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3" x14ac:dyDescent="0.2">
      <c r="A320" s="219"/>
      <c r="B320" s="220"/>
      <c r="C320" s="246" t="s">
        <v>912</v>
      </c>
      <c r="D320" s="223"/>
      <c r="E320" s="224">
        <v>1</v>
      </c>
      <c r="F320" s="222"/>
      <c r="G320" s="222"/>
      <c r="H320" s="222"/>
      <c r="I320" s="222"/>
      <c r="J320" s="222"/>
      <c r="K320" s="222"/>
      <c r="L320" s="222"/>
      <c r="M320" s="222"/>
      <c r="N320" s="221"/>
      <c r="O320" s="221"/>
      <c r="P320" s="221"/>
      <c r="Q320" s="221"/>
      <c r="R320" s="222"/>
      <c r="S320" s="222"/>
      <c r="T320" s="222"/>
      <c r="U320" s="222"/>
      <c r="V320" s="222"/>
      <c r="W320" s="222"/>
      <c r="X320" s="222"/>
      <c r="Y320" s="222"/>
      <c r="Z320" s="212"/>
      <c r="AA320" s="212"/>
      <c r="AB320" s="212"/>
      <c r="AC320" s="212"/>
      <c r="AD320" s="212"/>
      <c r="AE320" s="212"/>
      <c r="AF320" s="212"/>
      <c r="AG320" s="212" t="s">
        <v>155</v>
      </c>
      <c r="AH320" s="212">
        <v>0</v>
      </c>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ht="22.5" outlineLevel="1" x14ac:dyDescent="0.2">
      <c r="A321" s="233">
        <v>71</v>
      </c>
      <c r="B321" s="234" t="s">
        <v>1127</v>
      </c>
      <c r="C321" s="244" t="s">
        <v>1128</v>
      </c>
      <c r="D321" s="235" t="s">
        <v>909</v>
      </c>
      <c r="E321" s="236">
        <v>1</v>
      </c>
      <c r="F321" s="237"/>
      <c r="G321" s="238">
        <f>ROUND(E321*F321,2)</f>
        <v>0</v>
      </c>
      <c r="H321" s="237"/>
      <c r="I321" s="238">
        <f>ROUND(E321*H321,2)</f>
        <v>0</v>
      </c>
      <c r="J321" s="237"/>
      <c r="K321" s="238">
        <f>ROUND(E321*J321,2)</f>
        <v>0</v>
      </c>
      <c r="L321" s="238">
        <v>21</v>
      </c>
      <c r="M321" s="238">
        <f>G321*(1+L321/100)</f>
        <v>0</v>
      </c>
      <c r="N321" s="236">
        <v>0</v>
      </c>
      <c r="O321" s="236">
        <f>ROUND(E321*N321,2)</f>
        <v>0</v>
      </c>
      <c r="P321" s="236">
        <v>0</v>
      </c>
      <c r="Q321" s="236">
        <f>ROUND(E321*P321,2)</f>
        <v>0</v>
      </c>
      <c r="R321" s="238"/>
      <c r="S321" s="238" t="s">
        <v>197</v>
      </c>
      <c r="T321" s="239" t="s">
        <v>198</v>
      </c>
      <c r="U321" s="222">
        <v>0</v>
      </c>
      <c r="V321" s="222">
        <f>ROUND(E321*U321,2)</f>
        <v>0</v>
      </c>
      <c r="W321" s="222"/>
      <c r="X321" s="222" t="s">
        <v>149</v>
      </c>
      <c r="Y321" s="222" t="s">
        <v>150</v>
      </c>
      <c r="Z321" s="212"/>
      <c r="AA321" s="212"/>
      <c r="AB321" s="212"/>
      <c r="AC321" s="212"/>
      <c r="AD321" s="212"/>
      <c r="AE321" s="212"/>
      <c r="AF321" s="212"/>
      <c r="AG321" s="212" t="s">
        <v>151</v>
      </c>
      <c r="AH321" s="212"/>
      <c r="AI321" s="212"/>
      <c r="AJ321" s="212"/>
      <c r="AK321" s="212"/>
      <c r="AL321" s="212"/>
      <c r="AM321" s="212"/>
      <c r="AN321" s="212"/>
      <c r="AO321" s="212"/>
      <c r="AP321" s="212"/>
      <c r="AQ321" s="212"/>
      <c r="AR321" s="212"/>
      <c r="AS321" s="212"/>
      <c r="AT321" s="212"/>
      <c r="AU321" s="212"/>
      <c r="AV321" s="212"/>
      <c r="AW321" s="212"/>
      <c r="AX321" s="212"/>
      <c r="AY321" s="212"/>
      <c r="AZ321" s="212"/>
      <c r="BA321" s="212"/>
      <c r="BB321" s="212"/>
      <c r="BC321" s="212"/>
      <c r="BD321" s="212"/>
      <c r="BE321" s="212"/>
      <c r="BF321" s="212"/>
      <c r="BG321" s="212"/>
      <c r="BH321" s="212"/>
    </row>
    <row r="322" spans="1:60" outlineLevel="2" x14ac:dyDescent="0.2">
      <c r="A322" s="219"/>
      <c r="B322" s="220"/>
      <c r="C322" s="247" t="s">
        <v>1126</v>
      </c>
      <c r="D322" s="242"/>
      <c r="E322" s="242"/>
      <c r="F322" s="242"/>
      <c r="G322" s="242"/>
      <c r="H322" s="222"/>
      <c r="I322" s="222"/>
      <c r="J322" s="222"/>
      <c r="K322" s="222"/>
      <c r="L322" s="222"/>
      <c r="M322" s="222"/>
      <c r="N322" s="221"/>
      <c r="O322" s="221"/>
      <c r="P322" s="221"/>
      <c r="Q322" s="221"/>
      <c r="R322" s="222"/>
      <c r="S322" s="222"/>
      <c r="T322" s="222"/>
      <c r="U322" s="222"/>
      <c r="V322" s="222"/>
      <c r="W322" s="222"/>
      <c r="X322" s="222"/>
      <c r="Y322" s="222"/>
      <c r="Z322" s="212"/>
      <c r="AA322" s="212"/>
      <c r="AB322" s="212"/>
      <c r="AC322" s="212"/>
      <c r="AD322" s="212"/>
      <c r="AE322" s="212"/>
      <c r="AF322" s="212"/>
      <c r="AG322" s="212" t="s">
        <v>481</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40" t="str">
        <f>C322</f>
        <v>elektromechanický samozavírací zámek, paniková klika, příprava a napojení na el. vrátného, madlo, zavírač, podlahová zarážka, dle PD</v>
      </c>
      <c r="BB322" s="212"/>
      <c r="BC322" s="212"/>
      <c r="BD322" s="212"/>
      <c r="BE322" s="212"/>
      <c r="BF322" s="212"/>
      <c r="BG322" s="212"/>
      <c r="BH322" s="212"/>
    </row>
    <row r="323" spans="1:60" outlineLevel="2" x14ac:dyDescent="0.2">
      <c r="A323" s="219"/>
      <c r="B323" s="220"/>
      <c r="C323" s="246" t="s">
        <v>154</v>
      </c>
      <c r="D323" s="223"/>
      <c r="E323" s="224"/>
      <c r="F323" s="222"/>
      <c r="G323" s="222"/>
      <c r="H323" s="222"/>
      <c r="I323" s="222"/>
      <c r="J323" s="222"/>
      <c r="K323" s="222"/>
      <c r="L323" s="222"/>
      <c r="M323" s="222"/>
      <c r="N323" s="221"/>
      <c r="O323" s="221"/>
      <c r="P323" s="221"/>
      <c r="Q323" s="221"/>
      <c r="R323" s="222"/>
      <c r="S323" s="222"/>
      <c r="T323" s="222"/>
      <c r="U323" s="222"/>
      <c r="V323" s="222"/>
      <c r="W323" s="222"/>
      <c r="X323" s="222"/>
      <c r="Y323" s="222"/>
      <c r="Z323" s="212"/>
      <c r="AA323" s="212"/>
      <c r="AB323" s="212"/>
      <c r="AC323" s="212"/>
      <c r="AD323" s="212"/>
      <c r="AE323" s="212"/>
      <c r="AF323" s="212"/>
      <c r="AG323" s="212" t="s">
        <v>155</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3" x14ac:dyDescent="0.2">
      <c r="A324" s="219"/>
      <c r="B324" s="220"/>
      <c r="C324" s="246" t="s">
        <v>912</v>
      </c>
      <c r="D324" s="223"/>
      <c r="E324" s="224">
        <v>1</v>
      </c>
      <c r="F324" s="222"/>
      <c r="G324" s="222"/>
      <c r="H324" s="222"/>
      <c r="I324" s="222"/>
      <c r="J324" s="222"/>
      <c r="K324" s="222"/>
      <c r="L324" s="222"/>
      <c r="M324" s="222"/>
      <c r="N324" s="221"/>
      <c r="O324" s="221"/>
      <c r="P324" s="221"/>
      <c r="Q324" s="221"/>
      <c r="R324" s="222"/>
      <c r="S324" s="222"/>
      <c r="T324" s="222"/>
      <c r="U324" s="222"/>
      <c r="V324" s="222"/>
      <c r="W324" s="222"/>
      <c r="X324" s="222"/>
      <c r="Y324" s="222"/>
      <c r="Z324" s="212"/>
      <c r="AA324" s="212"/>
      <c r="AB324" s="212"/>
      <c r="AC324" s="212"/>
      <c r="AD324" s="212"/>
      <c r="AE324" s="212"/>
      <c r="AF324" s="212"/>
      <c r="AG324" s="212" t="s">
        <v>155</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ht="22.5" outlineLevel="1" x14ac:dyDescent="0.2">
      <c r="A325" s="233">
        <v>72</v>
      </c>
      <c r="B325" s="234" t="s">
        <v>1129</v>
      </c>
      <c r="C325" s="244" t="s">
        <v>1130</v>
      </c>
      <c r="D325" s="235" t="s">
        <v>909</v>
      </c>
      <c r="E325" s="236">
        <v>1</v>
      </c>
      <c r="F325" s="237"/>
      <c r="G325" s="238">
        <f>ROUND(E325*F325,2)</f>
        <v>0</v>
      </c>
      <c r="H325" s="237"/>
      <c r="I325" s="238">
        <f>ROUND(E325*H325,2)</f>
        <v>0</v>
      </c>
      <c r="J325" s="237"/>
      <c r="K325" s="238">
        <f>ROUND(E325*J325,2)</f>
        <v>0</v>
      </c>
      <c r="L325" s="238">
        <v>21</v>
      </c>
      <c r="M325" s="238">
        <f>G325*(1+L325/100)</f>
        <v>0</v>
      </c>
      <c r="N325" s="236">
        <v>0</v>
      </c>
      <c r="O325" s="236">
        <f>ROUND(E325*N325,2)</f>
        <v>0</v>
      </c>
      <c r="P325" s="236">
        <v>0</v>
      </c>
      <c r="Q325" s="236">
        <f>ROUND(E325*P325,2)</f>
        <v>0</v>
      </c>
      <c r="R325" s="238"/>
      <c r="S325" s="238" t="s">
        <v>197</v>
      </c>
      <c r="T325" s="239" t="s">
        <v>198</v>
      </c>
      <c r="U325" s="222">
        <v>0</v>
      </c>
      <c r="V325" s="222">
        <f>ROUND(E325*U325,2)</f>
        <v>0</v>
      </c>
      <c r="W325" s="222"/>
      <c r="X325" s="222" t="s">
        <v>149</v>
      </c>
      <c r="Y325" s="222" t="s">
        <v>150</v>
      </c>
      <c r="Z325" s="212"/>
      <c r="AA325" s="212"/>
      <c r="AB325" s="212"/>
      <c r="AC325" s="212"/>
      <c r="AD325" s="212"/>
      <c r="AE325" s="212"/>
      <c r="AF325" s="212"/>
      <c r="AG325" s="212" t="s">
        <v>151</v>
      </c>
      <c r="AH325" s="212"/>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2" x14ac:dyDescent="0.2">
      <c r="A326" s="219"/>
      <c r="B326" s="220"/>
      <c r="C326" s="246" t="s">
        <v>154</v>
      </c>
      <c r="D326" s="223"/>
      <c r="E326" s="224"/>
      <c r="F326" s="222"/>
      <c r="G326" s="222"/>
      <c r="H326" s="222"/>
      <c r="I326" s="222"/>
      <c r="J326" s="222"/>
      <c r="K326" s="222"/>
      <c r="L326" s="222"/>
      <c r="M326" s="222"/>
      <c r="N326" s="221"/>
      <c r="O326" s="221"/>
      <c r="P326" s="221"/>
      <c r="Q326" s="221"/>
      <c r="R326" s="222"/>
      <c r="S326" s="222"/>
      <c r="T326" s="222"/>
      <c r="U326" s="222"/>
      <c r="V326" s="222"/>
      <c r="W326" s="222"/>
      <c r="X326" s="222"/>
      <c r="Y326" s="222"/>
      <c r="Z326" s="212"/>
      <c r="AA326" s="212"/>
      <c r="AB326" s="212"/>
      <c r="AC326" s="212"/>
      <c r="AD326" s="212"/>
      <c r="AE326" s="212"/>
      <c r="AF326" s="212"/>
      <c r="AG326" s="212" t="s">
        <v>155</v>
      </c>
      <c r="AH326" s="212">
        <v>0</v>
      </c>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3" x14ac:dyDescent="0.2">
      <c r="A327" s="219"/>
      <c r="B327" s="220"/>
      <c r="C327" s="246" t="s">
        <v>912</v>
      </c>
      <c r="D327" s="223"/>
      <c r="E327" s="224">
        <v>1</v>
      </c>
      <c r="F327" s="222"/>
      <c r="G327" s="222"/>
      <c r="H327" s="222"/>
      <c r="I327" s="222"/>
      <c r="J327" s="222"/>
      <c r="K327" s="222"/>
      <c r="L327" s="222"/>
      <c r="M327" s="222"/>
      <c r="N327" s="221"/>
      <c r="O327" s="221"/>
      <c r="P327" s="221"/>
      <c r="Q327" s="221"/>
      <c r="R327" s="222"/>
      <c r="S327" s="222"/>
      <c r="T327" s="222"/>
      <c r="U327" s="222"/>
      <c r="V327" s="222"/>
      <c r="W327" s="222"/>
      <c r="X327" s="222"/>
      <c r="Y327" s="222"/>
      <c r="Z327" s="212"/>
      <c r="AA327" s="212"/>
      <c r="AB327" s="212"/>
      <c r="AC327" s="212"/>
      <c r="AD327" s="212"/>
      <c r="AE327" s="212"/>
      <c r="AF327" s="212"/>
      <c r="AG327" s="212" t="s">
        <v>155</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ht="22.5" outlineLevel="1" x14ac:dyDescent="0.2">
      <c r="A328" s="233">
        <v>73</v>
      </c>
      <c r="B328" s="234" t="s">
        <v>1131</v>
      </c>
      <c r="C328" s="244" t="s">
        <v>1132</v>
      </c>
      <c r="D328" s="235" t="s">
        <v>909</v>
      </c>
      <c r="E328" s="236">
        <v>1</v>
      </c>
      <c r="F328" s="237"/>
      <c r="G328" s="238">
        <f>ROUND(E328*F328,2)</f>
        <v>0</v>
      </c>
      <c r="H328" s="237"/>
      <c r="I328" s="238">
        <f>ROUND(E328*H328,2)</f>
        <v>0</v>
      </c>
      <c r="J328" s="237"/>
      <c r="K328" s="238">
        <f>ROUND(E328*J328,2)</f>
        <v>0</v>
      </c>
      <c r="L328" s="238">
        <v>21</v>
      </c>
      <c r="M328" s="238">
        <f>G328*(1+L328/100)</f>
        <v>0</v>
      </c>
      <c r="N328" s="236">
        <v>0</v>
      </c>
      <c r="O328" s="236">
        <f>ROUND(E328*N328,2)</f>
        <v>0</v>
      </c>
      <c r="P328" s="236">
        <v>0</v>
      </c>
      <c r="Q328" s="236">
        <f>ROUND(E328*P328,2)</f>
        <v>0</v>
      </c>
      <c r="R328" s="238"/>
      <c r="S328" s="238" t="s">
        <v>197</v>
      </c>
      <c r="T328" s="239" t="s">
        <v>198</v>
      </c>
      <c r="U328" s="222">
        <v>0</v>
      </c>
      <c r="V328" s="222">
        <f>ROUND(E328*U328,2)</f>
        <v>0</v>
      </c>
      <c r="W328" s="222"/>
      <c r="X328" s="222" t="s">
        <v>149</v>
      </c>
      <c r="Y328" s="222" t="s">
        <v>150</v>
      </c>
      <c r="Z328" s="212"/>
      <c r="AA328" s="212"/>
      <c r="AB328" s="212"/>
      <c r="AC328" s="212"/>
      <c r="AD328" s="212"/>
      <c r="AE328" s="212"/>
      <c r="AF328" s="212"/>
      <c r="AG328" s="212" t="s">
        <v>151</v>
      </c>
      <c r="AH328" s="212"/>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outlineLevel="2" x14ac:dyDescent="0.2">
      <c r="A329" s="219"/>
      <c r="B329" s="220"/>
      <c r="C329" s="246" t="s">
        <v>154</v>
      </c>
      <c r="D329" s="223"/>
      <c r="E329" s="224"/>
      <c r="F329" s="222"/>
      <c r="G329" s="222"/>
      <c r="H329" s="222"/>
      <c r="I329" s="222"/>
      <c r="J329" s="222"/>
      <c r="K329" s="222"/>
      <c r="L329" s="222"/>
      <c r="M329" s="222"/>
      <c r="N329" s="221"/>
      <c r="O329" s="221"/>
      <c r="P329" s="221"/>
      <c r="Q329" s="221"/>
      <c r="R329" s="222"/>
      <c r="S329" s="222"/>
      <c r="T329" s="222"/>
      <c r="U329" s="222"/>
      <c r="V329" s="222"/>
      <c r="W329" s="222"/>
      <c r="X329" s="222"/>
      <c r="Y329" s="222"/>
      <c r="Z329" s="212"/>
      <c r="AA329" s="212"/>
      <c r="AB329" s="212"/>
      <c r="AC329" s="212"/>
      <c r="AD329" s="212"/>
      <c r="AE329" s="212"/>
      <c r="AF329" s="212"/>
      <c r="AG329" s="212" t="s">
        <v>155</v>
      </c>
      <c r="AH329" s="212">
        <v>0</v>
      </c>
      <c r="AI329" s="212"/>
      <c r="AJ329" s="212"/>
      <c r="AK329" s="212"/>
      <c r="AL329" s="212"/>
      <c r="AM329" s="212"/>
      <c r="AN329" s="212"/>
      <c r="AO329" s="212"/>
      <c r="AP329" s="212"/>
      <c r="AQ329" s="212"/>
      <c r="AR329" s="212"/>
      <c r="AS329" s="212"/>
      <c r="AT329" s="212"/>
      <c r="AU329" s="212"/>
      <c r="AV329" s="212"/>
      <c r="AW329" s="212"/>
      <c r="AX329" s="212"/>
      <c r="AY329" s="212"/>
      <c r="AZ329" s="212"/>
      <c r="BA329" s="212"/>
      <c r="BB329" s="212"/>
      <c r="BC329" s="212"/>
      <c r="BD329" s="212"/>
      <c r="BE329" s="212"/>
      <c r="BF329" s="212"/>
      <c r="BG329" s="212"/>
      <c r="BH329" s="212"/>
    </row>
    <row r="330" spans="1:60" outlineLevel="3" x14ac:dyDescent="0.2">
      <c r="A330" s="219"/>
      <c r="B330" s="220"/>
      <c r="C330" s="246" t="s">
        <v>912</v>
      </c>
      <c r="D330" s="223"/>
      <c r="E330" s="224">
        <v>1</v>
      </c>
      <c r="F330" s="222"/>
      <c r="G330" s="222"/>
      <c r="H330" s="222"/>
      <c r="I330" s="222"/>
      <c r="J330" s="222"/>
      <c r="K330" s="222"/>
      <c r="L330" s="222"/>
      <c r="M330" s="222"/>
      <c r="N330" s="221"/>
      <c r="O330" s="221"/>
      <c r="P330" s="221"/>
      <c r="Q330" s="221"/>
      <c r="R330" s="222"/>
      <c r="S330" s="222"/>
      <c r="T330" s="222"/>
      <c r="U330" s="222"/>
      <c r="V330" s="222"/>
      <c r="W330" s="222"/>
      <c r="X330" s="222"/>
      <c r="Y330" s="222"/>
      <c r="Z330" s="212"/>
      <c r="AA330" s="212"/>
      <c r="AB330" s="212"/>
      <c r="AC330" s="212"/>
      <c r="AD330" s="212"/>
      <c r="AE330" s="212"/>
      <c r="AF330" s="212"/>
      <c r="AG330" s="212" t="s">
        <v>155</v>
      </c>
      <c r="AH330" s="212">
        <v>0</v>
      </c>
      <c r="AI330" s="212"/>
      <c r="AJ330" s="212"/>
      <c r="AK330" s="212"/>
      <c r="AL330" s="212"/>
      <c r="AM330" s="212"/>
      <c r="AN330" s="212"/>
      <c r="AO330" s="212"/>
      <c r="AP330" s="212"/>
      <c r="AQ330" s="212"/>
      <c r="AR330" s="212"/>
      <c r="AS330" s="212"/>
      <c r="AT330" s="212"/>
      <c r="AU330" s="212"/>
      <c r="AV330" s="212"/>
      <c r="AW330" s="212"/>
      <c r="AX330" s="212"/>
      <c r="AY330" s="212"/>
      <c r="AZ330" s="212"/>
      <c r="BA330" s="212"/>
      <c r="BB330" s="212"/>
      <c r="BC330" s="212"/>
      <c r="BD330" s="212"/>
      <c r="BE330" s="212"/>
      <c r="BF330" s="212"/>
      <c r="BG330" s="212"/>
      <c r="BH330" s="212"/>
    </row>
    <row r="331" spans="1:60" ht="33.75" outlineLevel="1" x14ac:dyDescent="0.2">
      <c r="A331" s="233">
        <v>74</v>
      </c>
      <c r="B331" s="234" t="s">
        <v>1133</v>
      </c>
      <c r="C331" s="244" t="s">
        <v>1134</v>
      </c>
      <c r="D331" s="235" t="s">
        <v>909</v>
      </c>
      <c r="E331" s="236">
        <v>1</v>
      </c>
      <c r="F331" s="237"/>
      <c r="G331" s="238">
        <f>ROUND(E331*F331,2)</f>
        <v>0</v>
      </c>
      <c r="H331" s="237"/>
      <c r="I331" s="238">
        <f>ROUND(E331*H331,2)</f>
        <v>0</v>
      </c>
      <c r="J331" s="237"/>
      <c r="K331" s="238">
        <f>ROUND(E331*J331,2)</f>
        <v>0</v>
      </c>
      <c r="L331" s="238">
        <v>21</v>
      </c>
      <c r="M331" s="238">
        <f>G331*(1+L331/100)</f>
        <v>0</v>
      </c>
      <c r="N331" s="236">
        <v>0</v>
      </c>
      <c r="O331" s="236">
        <f>ROUND(E331*N331,2)</f>
        <v>0</v>
      </c>
      <c r="P331" s="236">
        <v>0</v>
      </c>
      <c r="Q331" s="236">
        <f>ROUND(E331*P331,2)</f>
        <v>0</v>
      </c>
      <c r="R331" s="238"/>
      <c r="S331" s="238" t="s">
        <v>197</v>
      </c>
      <c r="T331" s="239" t="s">
        <v>198</v>
      </c>
      <c r="U331" s="222">
        <v>0</v>
      </c>
      <c r="V331" s="222">
        <f>ROUND(E331*U331,2)</f>
        <v>0</v>
      </c>
      <c r="W331" s="222"/>
      <c r="X331" s="222" t="s">
        <v>149</v>
      </c>
      <c r="Y331" s="222" t="s">
        <v>150</v>
      </c>
      <c r="Z331" s="212"/>
      <c r="AA331" s="212"/>
      <c r="AB331" s="212"/>
      <c r="AC331" s="212"/>
      <c r="AD331" s="212"/>
      <c r="AE331" s="212"/>
      <c r="AF331" s="212"/>
      <c r="AG331" s="212" t="s">
        <v>151</v>
      </c>
      <c r="AH331" s="212"/>
      <c r="AI331" s="212"/>
      <c r="AJ331" s="212"/>
      <c r="AK331" s="212"/>
      <c r="AL331" s="212"/>
      <c r="AM331" s="212"/>
      <c r="AN331" s="212"/>
      <c r="AO331" s="212"/>
      <c r="AP331" s="212"/>
      <c r="AQ331" s="212"/>
      <c r="AR331" s="212"/>
      <c r="AS331" s="212"/>
      <c r="AT331" s="212"/>
      <c r="AU331" s="212"/>
      <c r="AV331" s="212"/>
      <c r="AW331" s="212"/>
      <c r="AX331" s="212"/>
      <c r="AY331" s="212"/>
      <c r="AZ331" s="212"/>
      <c r="BA331" s="212"/>
      <c r="BB331" s="212"/>
      <c r="BC331" s="212"/>
      <c r="BD331" s="212"/>
      <c r="BE331" s="212"/>
      <c r="BF331" s="212"/>
      <c r="BG331" s="212"/>
      <c r="BH331" s="212"/>
    </row>
    <row r="332" spans="1:60" outlineLevel="2" x14ac:dyDescent="0.2">
      <c r="A332" s="219"/>
      <c r="B332" s="220"/>
      <c r="C332" s="246" t="s">
        <v>154</v>
      </c>
      <c r="D332" s="223"/>
      <c r="E332" s="224"/>
      <c r="F332" s="222"/>
      <c r="G332" s="222"/>
      <c r="H332" s="222"/>
      <c r="I332" s="222"/>
      <c r="J332" s="222"/>
      <c r="K332" s="222"/>
      <c r="L332" s="222"/>
      <c r="M332" s="222"/>
      <c r="N332" s="221"/>
      <c r="O332" s="221"/>
      <c r="P332" s="221"/>
      <c r="Q332" s="221"/>
      <c r="R332" s="222"/>
      <c r="S332" s="222"/>
      <c r="T332" s="222"/>
      <c r="U332" s="222"/>
      <c r="V332" s="222"/>
      <c r="W332" s="222"/>
      <c r="X332" s="222"/>
      <c r="Y332" s="222"/>
      <c r="Z332" s="212"/>
      <c r="AA332" s="212"/>
      <c r="AB332" s="212"/>
      <c r="AC332" s="212"/>
      <c r="AD332" s="212"/>
      <c r="AE332" s="212"/>
      <c r="AF332" s="212"/>
      <c r="AG332" s="212" t="s">
        <v>155</v>
      </c>
      <c r="AH332" s="212">
        <v>0</v>
      </c>
      <c r="AI332" s="212"/>
      <c r="AJ332" s="212"/>
      <c r="AK332" s="212"/>
      <c r="AL332" s="212"/>
      <c r="AM332" s="212"/>
      <c r="AN332" s="212"/>
      <c r="AO332" s="212"/>
      <c r="AP332" s="212"/>
      <c r="AQ332" s="212"/>
      <c r="AR332" s="212"/>
      <c r="AS332" s="212"/>
      <c r="AT332" s="212"/>
      <c r="AU332" s="212"/>
      <c r="AV332" s="212"/>
      <c r="AW332" s="212"/>
      <c r="AX332" s="212"/>
      <c r="AY332" s="212"/>
      <c r="AZ332" s="212"/>
      <c r="BA332" s="212"/>
      <c r="BB332" s="212"/>
      <c r="BC332" s="212"/>
      <c r="BD332" s="212"/>
      <c r="BE332" s="212"/>
      <c r="BF332" s="212"/>
      <c r="BG332" s="212"/>
      <c r="BH332" s="212"/>
    </row>
    <row r="333" spans="1:60" outlineLevel="3" x14ac:dyDescent="0.2">
      <c r="A333" s="219"/>
      <c r="B333" s="220"/>
      <c r="C333" s="246" t="s">
        <v>912</v>
      </c>
      <c r="D333" s="223"/>
      <c r="E333" s="224">
        <v>1</v>
      </c>
      <c r="F333" s="222"/>
      <c r="G333" s="222"/>
      <c r="H333" s="222"/>
      <c r="I333" s="222"/>
      <c r="J333" s="222"/>
      <c r="K333" s="222"/>
      <c r="L333" s="222"/>
      <c r="M333" s="222"/>
      <c r="N333" s="221"/>
      <c r="O333" s="221"/>
      <c r="P333" s="221"/>
      <c r="Q333" s="221"/>
      <c r="R333" s="222"/>
      <c r="S333" s="222"/>
      <c r="T333" s="222"/>
      <c r="U333" s="222"/>
      <c r="V333" s="222"/>
      <c r="W333" s="222"/>
      <c r="X333" s="222"/>
      <c r="Y333" s="222"/>
      <c r="Z333" s="212"/>
      <c r="AA333" s="212"/>
      <c r="AB333" s="212"/>
      <c r="AC333" s="212"/>
      <c r="AD333" s="212"/>
      <c r="AE333" s="212"/>
      <c r="AF333" s="212"/>
      <c r="AG333" s="212" t="s">
        <v>155</v>
      </c>
      <c r="AH333" s="212">
        <v>0</v>
      </c>
      <c r="AI333" s="212"/>
      <c r="AJ333" s="212"/>
      <c r="AK333" s="212"/>
      <c r="AL333" s="212"/>
      <c r="AM333" s="212"/>
      <c r="AN333" s="212"/>
      <c r="AO333" s="212"/>
      <c r="AP333" s="212"/>
      <c r="AQ333" s="212"/>
      <c r="AR333" s="212"/>
      <c r="AS333" s="212"/>
      <c r="AT333" s="212"/>
      <c r="AU333" s="212"/>
      <c r="AV333" s="212"/>
      <c r="AW333" s="212"/>
      <c r="AX333" s="212"/>
      <c r="AY333" s="212"/>
      <c r="AZ333" s="212"/>
      <c r="BA333" s="212"/>
      <c r="BB333" s="212"/>
      <c r="BC333" s="212"/>
      <c r="BD333" s="212"/>
      <c r="BE333" s="212"/>
      <c r="BF333" s="212"/>
      <c r="BG333" s="212"/>
      <c r="BH333" s="212"/>
    </row>
    <row r="334" spans="1:60" ht="33.75" outlineLevel="1" x14ac:dyDescent="0.2">
      <c r="A334" s="233">
        <v>75</v>
      </c>
      <c r="B334" s="234" t="s">
        <v>1135</v>
      </c>
      <c r="C334" s="244" t="s">
        <v>1136</v>
      </c>
      <c r="D334" s="235" t="s">
        <v>909</v>
      </c>
      <c r="E334" s="236">
        <v>1</v>
      </c>
      <c r="F334" s="237"/>
      <c r="G334" s="238">
        <f>ROUND(E334*F334,2)</f>
        <v>0</v>
      </c>
      <c r="H334" s="237"/>
      <c r="I334" s="238">
        <f>ROUND(E334*H334,2)</f>
        <v>0</v>
      </c>
      <c r="J334" s="237"/>
      <c r="K334" s="238">
        <f>ROUND(E334*J334,2)</f>
        <v>0</v>
      </c>
      <c r="L334" s="238">
        <v>21</v>
      </c>
      <c r="M334" s="238">
        <f>G334*(1+L334/100)</f>
        <v>0</v>
      </c>
      <c r="N334" s="236">
        <v>0</v>
      </c>
      <c r="O334" s="236">
        <f>ROUND(E334*N334,2)</f>
        <v>0</v>
      </c>
      <c r="P334" s="236">
        <v>0</v>
      </c>
      <c r="Q334" s="236">
        <f>ROUND(E334*P334,2)</f>
        <v>0</v>
      </c>
      <c r="R334" s="238"/>
      <c r="S334" s="238" t="s">
        <v>197</v>
      </c>
      <c r="T334" s="239" t="s">
        <v>198</v>
      </c>
      <c r="U334" s="222">
        <v>0</v>
      </c>
      <c r="V334" s="222">
        <f>ROUND(E334*U334,2)</f>
        <v>0</v>
      </c>
      <c r="W334" s="222"/>
      <c r="X334" s="222" t="s">
        <v>149</v>
      </c>
      <c r="Y334" s="222" t="s">
        <v>150</v>
      </c>
      <c r="Z334" s="212"/>
      <c r="AA334" s="212"/>
      <c r="AB334" s="212"/>
      <c r="AC334" s="212"/>
      <c r="AD334" s="212"/>
      <c r="AE334" s="212"/>
      <c r="AF334" s="212"/>
      <c r="AG334" s="212" t="s">
        <v>151</v>
      </c>
      <c r="AH334" s="212"/>
      <c r="AI334" s="212"/>
      <c r="AJ334" s="212"/>
      <c r="AK334" s="212"/>
      <c r="AL334" s="212"/>
      <c r="AM334" s="212"/>
      <c r="AN334" s="212"/>
      <c r="AO334" s="212"/>
      <c r="AP334" s="212"/>
      <c r="AQ334" s="212"/>
      <c r="AR334" s="212"/>
      <c r="AS334" s="212"/>
      <c r="AT334" s="212"/>
      <c r="AU334" s="212"/>
      <c r="AV334" s="212"/>
      <c r="AW334" s="212"/>
      <c r="AX334" s="212"/>
      <c r="AY334" s="212"/>
      <c r="AZ334" s="212"/>
      <c r="BA334" s="212"/>
      <c r="BB334" s="212"/>
      <c r="BC334" s="212"/>
      <c r="BD334" s="212"/>
      <c r="BE334" s="212"/>
      <c r="BF334" s="212"/>
      <c r="BG334" s="212"/>
      <c r="BH334" s="212"/>
    </row>
    <row r="335" spans="1:60" outlineLevel="2" x14ac:dyDescent="0.2">
      <c r="A335" s="219"/>
      <c r="B335" s="220"/>
      <c r="C335" s="247" t="s">
        <v>1137</v>
      </c>
      <c r="D335" s="242"/>
      <c r="E335" s="242"/>
      <c r="F335" s="242"/>
      <c r="G335" s="242"/>
      <c r="H335" s="222"/>
      <c r="I335" s="222"/>
      <c r="J335" s="222"/>
      <c r="K335" s="222"/>
      <c r="L335" s="222"/>
      <c r="M335" s="222"/>
      <c r="N335" s="221"/>
      <c r="O335" s="221"/>
      <c r="P335" s="221"/>
      <c r="Q335" s="221"/>
      <c r="R335" s="222"/>
      <c r="S335" s="222"/>
      <c r="T335" s="222"/>
      <c r="U335" s="222"/>
      <c r="V335" s="222"/>
      <c r="W335" s="222"/>
      <c r="X335" s="222"/>
      <c r="Y335" s="222"/>
      <c r="Z335" s="212"/>
      <c r="AA335" s="212"/>
      <c r="AB335" s="212"/>
      <c r="AC335" s="212"/>
      <c r="AD335" s="212"/>
      <c r="AE335" s="212"/>
      <c r="AF335" s="212"/>
      <c r="AG335" s="212" t="s">
        <v>481</v>
      </c>
      <c r="AH335" s="212"/>
      <c r="AI335" s="212"/>
      <c r="AJ335" s="212"/>
      <c r="AK335" s="212"/>
      <c r="AL335" s="212"/>
      <c r="AM335" s="212"/>
      <c r="AN335" s="212"/>
      <c r="AO335" s="212"/>
      <c r="AP335" s="212"/>
      <c r="AQ335" s="212"/>
      <c r="AR335" s="212"/>
      <c r="AS335" s="212"/>
      <c r="AT335" s="212"/>
      <c r="AU335" s="212"/>
      <c r="AV335" s="212"/>
      <c r="AW335" s="212"/>
      <c r="AX335" s="212"/>
      <c r="AY335" s="212"/>
      <c r="AZ335" s="212"/>
      <c r="BA335" s="212"/>
      <c r="BB335" s="212"/>
      <c r="BC335" s="212"/>
      <c r="BD335" s="212"/>
      <c r="BE335" s="212"/>
      <c r="BF335" s="212"/>
      <c r="BG335" s="212"/>
      <c r="BH335" s="212"/>
    </row>
    <row r="336" spans="1:60" outlineLevel="2" x14ac:dyDescent="0.2">
      <c r="A336" s="219"/>
      <c r="B336" s="220"/>
      <c r="C336" s="246" t="s">
        <v>154</v>
      </c>
      <c r="D336" s="223"/>
      <c r="E336" s="224"/>
      <c r="F336" s="222"/>
      <c r="G336" s="222"/>
      <c r="H336" s="222"/>
      <c r="I336" s="222"/>
      <c r="J336" s="222"/>
      <c r="K336" s="222"/>
      <c r="L336" s="222"/>
      <c r="M336" s="222"/>
      <c r="N336" s="221"/>
      <c r="O336" s="221"/>
      <c r="P336" s="221"/>
      <c r="Q336" s="221"/>
      <c r="R336" s="222"/>
      <c r="S336" s="222"/>
      <c r="T336" s="222"/>
      <c r="U336" s="222"/>
      <c r="V336" s="222"/>
      <c r="W336" s="222"/>
      <c r="X336" s="222"/>
      <c r="Y336" s="222"/>
      <c r="Z336" s="212"/>
      <c r="AA336" s="212"/>
      <c r="AB336" s="212"/>
      <c r="AC336" s="212"/>
      <c r="AD336" s="212"/>
      <c r="AE336" s="212"/>
      <c r="AF336" s="212"/>
      <c r="AG336" s="212" t="s">
        <v>155</v>
      </c>
      <c r="AH336" s="212">
        <v>0</v>
      </c>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row>
    <row r="337" spans="1:60" outlineLevel="3" x14ac:dyDescent="0.2">
      <c r="A337" s="219"/>
      <c r="B337" s="220"/>
      <c r="C337" s="246" t="s">
        <v>912</v>
      </c>
      <c r="D337" s="223"/>
      <c r="E337" s="224">
        <v>1</v>
      </c>
      <c r="F337" s="222"/>
      <c r="G337" s="222"/>
      <c r="H337" s="222"/>
      <c r="I337" s="222"/>
      <c r="J337" s="222"/>
      <c r="K337" s="222"/>
      <c r="L337" s="222"/>
      <c r="M337" s="222"/>
      <c r="N337" s="221"/>
      <c r="O337" s="221"/>
      <c r="P337" s="221"/>
      <c r="Q337" s="221"/>
      <c r="R337" s="222"/>
      <c r="S337" s="222"/>
      <c r="T337" s="222"/>
      <c r="U337" s="222"/>
      <c r="V337" s="222"/>
      <c r="W337" s="222"/>
      <c r="X337" s="222"/>
      <c r="Y337" s="222"/>
      <c r="Z337" s="212"/>
      <c r="AA337" s="212"/>
      <c r="AB337" s="212"/>
      <c r="AC337" s="212"/>
      <c r="AD337" s="212"/>
      <c r="AE337" s="212"/>
      <c r="AF337" s="212"/>
      <c r="AG337" s="212" t="s">
        <v>155</v>
      </c>
      <c r="AH337" s="212">
        <v>0</v>
      </c>
      <c r="AI337" s="212"/>
      <c r="AJ337" s="212"/>
      <c r="AK337" s="212"/>
      <c r="AL337" s="212"/>
      <c r="AM337" s="212"/>
      <c r="AN337" s="212"/>
      <c r="AO337" s="212"/>
      <c r="AP337" s="212"/>
      <c r="AQ337" s="212"/>
      <c r="AR337" s="212"/>
      <c r="AS337" s="212"/>
      <c r="AT337" s="212"/>
      <c r="AU337" s="212"/>
      <c r="AV337" s="212"/>
      <c r="AW337" s="212"/>
      <c r="AX337" s="212"/>
      <c r="AY337" s="212"/>
      <c r="AZ337" s="212"/>
      <c r="BA337" s="212"/>
      <c r="BB337" s="212"/>
      <c r="BC337" s="212"/>
      <c r="BD337" s="212"/>
      <c r="BE337" s="212"/>
      <c r="BF337" s="212"/>
      <c r="BG337" s="212"/>
      <c r="BH337" s="212"/>
    </row>
    <row r="338" spans="1:60" x14ac:dyDescent="0.2">
      <c r="A338" s="226" t="s">
        <v>142</v>
      </c>
      <c r="B338" s="227" t="s">
        <v>90</v>
      </c>
      <c r="C338" s="243" t="s">
        <v>91</v>
      </c>
      <c r="D338" s="228"/>
      <c r="E338" s="229"/>
      <c r="F338" s="230"/>
      <c r="G338" s="230">
        <f>SUMIF(AG339:AG340,"&lt;&gt;NOR",G339:G340)</f>
        <v>0</v>
      </c>
      <c r="H338" s="230"/>
      <c r="I338" s="230">
        <f>SUM(I339:I340)</f>
        <v>0</v>
      </c>
      <c r="J338" s="230"/>
      <c r="K338" s="230">
        <f>SUM(K339:K340)</f>
        <v>0</v>
      </c>
      <c r="L338" s="230"/>
      <c r="M338" s="230">
        <f>SUM(M339:M340)</f>
        <v>0</v>
      </c>
      <c r="N338" s="229"/>
      <c r="O338" s="229">
        <f>SUM(O339:O340)</f>
        <v>0</v>
      </c>
      <c r="P338" s="229"/>
      <c r="Q338" s="229">
        <f>SUM(Q339:Q340)</f>
        <v>0</v>
      </c>
      <c r="R338" s="230"/>
      <c r="S338" s="230"/>
      <c r="T338" s="231"/>
      <c r="U338" s="225"/>
      <c r="V338" s="225">
        <f>SUM(V339:V340)</f>
        <v>10.220000000000001</v>
      </c>
      <c r="W338" s="225"/>
      <c r="X338" s="225"/>
      <c r="Y338" s="225"/>
      <c r="AG338" t="s">
        <v>143</v>
      </c>
    </row>
    <row r="339" spans="1:60" ht="22.5" outlineLevel="1" x14ac:dyDescent="0.2">
      <c r="A339" s="233">
        <v>76</v>
      </c>
      <c r="B339" s="234" t="s">
        <v>770</v>
      </c>
      <c r="C339" s="244" t="s">
        <v>771</v>
      </c>
      <c r="D339" s="235" t="s">
        <v>452</v>
      </c>
      <c r="E339" s="236">
        <v>1.85745</v>
      </c>
      <c r="F339" s="237"/>
      <c r="G339" s="238">
        <f>ROUND(E339*F339,2)</f>
        <v>0</v>
      </c>
      <c r="H339" s="237"/>
      <c r="I339" s="238">
        <f>ROUND(E339*H339,2)</f>
        <v>0</v>
      </c>
      <c r="J339" s="237"/>
      <c r="K339" s="238">
        <f>ROUND(E339*J339,2)</f>
        <v>0</v>
      </c>
      <c r="L339" s="238">
        <v>21</v>
      </c>
      <c r="M339" s="238">
        <f>G339*(1+L339/100)</f>
        <v>0</v>
      </c>
      <c r="N339" s="236">
        <v>0</v>
      </c>
      <c r="O339" s="236">
        <f>ROUND(E339*N339,2)</f>
        <v>0</v>
      </c>
      <c r="P339" s="236">
        <v>0</v>
      </c>
      <c r="Q339" s="236">
        <f>ROUND(E339*P339,2)</f>
        <v>0</v>
      </c>
      <c r="R339" s="238" t="s">
        <v>545</v>
      </c>
      <c r="S339" s="238" t="s">
        <v>148</v>
      </c>
      <c r="T339" s="239" t="s">
        <v>148</v>
      </c>
      <c r="U339" s="222">
        <v>5.5</v>
      </c>
      <c r="V339" s="222">
        <f>ROUND(E339*U339,2)</f>
        <v>10.220000000000001</v>
      </c>
      <c r="W339" s="222"/>
      <c r="X339" s="222" t="s">
        <v>772</v>
      </c>
      <c r="Y339" s="222" t="s">
        <v>150</v>
      </c>
      <c r="Z339" s="212"/>
      <c r="AA339" s="212"/>
      <c r="AB339" s="212"/>
      <c r="AC339" s="212"/>
      <c r="AD339" s="212"/>
      <c r="AE339" s="212"/>
      <c r="AF339" s="212"/>
      <c r="AG339" s="212" t="s">
        <v>773</v>
      </c>
      <c r="AH339" s="212"/>
      <c r="AI339" s="212"/>
      <c r="AJ339" s="212"/>
      <c r="AK339" s="212"/>
      <c r="AL339" s="212"/>
      <c r="AM339" s="212"/>
      <c r="AN339" s="212"/>
      <c r="AO339" s="212"/>
      <c r="AP339" s="212"/>
      <c r="AQ339" s="212"/>
      <c r="AR339" s="212"/>
      <c r="AS339" s="212"/>
      <c r="AT339" s="212"/>
      <c r="AU339" s="212"/>
      <c r="AV339" s="212"/>
      <c r="AW339" s="212"/>
      <c r="AX339" s="212"/>
      <c r="AY339" s="212"/>
      <c r="AZ339" s="212"/>
      <c r="BA339" s="212"/>
      <c r="BB339" s="212"/>
      <c r="BC339" s="212"/>
      <c r="BD339" s="212"/>
      <c r="BE339" s="212"/>
      <c r="BF339" s="212"/>
      <c r="BG339" s="212"/>
      <c r="BH339" s="212"/>
    </row>
    <row r="340" spans="1:60" outlineLevel="2" x14ac:dyDescent="0.2">
      <c r="A340" s="219"/>
      <c r="B340" s="220"/>
      <c r="C340" s="245" t="s">
        <v>774</v>
      </c>
      <c r="D340" s="241"/>
      <c r="E340" s="241"/>
      <c r="F340" s="241"/>
      <c r="G340" s="241"/>
      <c r="H340" s="222"/>
      <c r="I340" s="222"/>
      <c r="J340" s="222"/>
      <c r="K340" s="222"/>
      <c r="L340" s="222"/>
      <c r="M340" s="222"/>
      <c r="N340" s="221"/>
      <c r="O340" s="221"/>
      <c r="P340" s="221"/>
      <c r="Q340" s="221"/>
      <c r="R340" s="222"/>
      <c r="S340" s="222"/>
      <c r="T340" s="222"/>
      <c r="U340" s="222"/>
      <c r="V340" s="222"/>
      <c r="W340" s="222"/>
      <c r="X340" s="222"/>
      <c r="Y340" s="222"/>
      <c r="Z340" s="212"/>
      <c r="AA340" s="212"/>
      <c r="AB340" s="212"/>
      <c r="AC340" s="212"/>
      <c r="AD340" s="212"/>
      <c r="AE340" s="212"/>
      <c r="AF340" s="212"/>
      <c r="AG340" s="212" t="s">
        <v>153</v>
      </c>
      <c r="AH340" s="212"/>
      <c r="AI340" s="212"/>
      <c r="AJ340" s="212"/>
      <c r="AK340" s="212"/>
      <c r="AL340" s="212"/>
      <c r="AM340" s="212"/>
      <c r="AN340" s="212"/>
      <c r="AO340" s="212"/>
      <c r="AP340" s="212"/>
      <c r="AQ340" s="212"/>
      <c r="AR340" s="212"/>
      <c r="AS340" s="212"/>
      <c r="AT340" s="212"/>
      <c r="AU340" s="212"/>
      <c r="AV340" s="212"/>
      <c r="AW340" s="212"/>
      <c r="AX340" s="212"/>
      <c r="AY340" s="212"/>
      <c r="AZ340" s="212"/>
      <c r="BA340" s="212"/>
      <c r="BB340" s="212"/>
      <c r="BC340" s="212"/>
      <c r="BD340" s="212"/>
      <c r="BE340" s="212"/>
      <c r="BF340" s="212"/>
      <c r="BG340" s="212"/>
      <c r="BH340" s="212"/>
    </row>
    <row r="341" spans="1:60" x14ac:dyDescent="0.2">
      <c r="A341" s="226" t="s">
        <v>142</v>
      </c>
      <c r="B341" s="227" t="s">
        <v>96</v>
      </c>
      <c r="C341" s="243" t="s">
        <v>97</v>
      </c>
      <c r="D341" s="228"/>
      <c r="E341" s="229"/>
      <c r="F341" s="230"/>
      <c r="G341" s="230">
        <f>SUMIF(AG342:AG470,"&lt;&gt;NOR",G342:G470)</f>
        <v>0</v>
      </c>
      <c r="H341" s="230"/>
      <c r="I341" s="230">
        <f>SUM(I342:I470)</f>
        <v>0</v>
      </c>
      <c r="J341" s="230"/>
      <c r="K341" s="230">
        <f>SUM(K342:K470)</f>
        <v>0</v>
      </c>
      <c r="L341" s="230"/>
      <c r="M341" s="230">
        <f>SUM(M342:M470)</f>
        <v>0</v>
      </c>
      <c r="N341" s="229"/>
      <c r="O341" s="229">
        <f>SUM(O342:O470)</f>
        <v>0</v>
      </c>
      <c r="P341" s="229"/>
      <c r="Q341" s="229">
        <f>SUM(Q342:Q470)</f>
        <v>0</v>
      </c>
      <c r="R341" s="230"/>
      <c r="S341" s="230"/>
      <c r="T341" s="231"/>
      <c r="U341" s="225"/>
      <c r="V341" s="225">
        <f>SUM(V342:V470)</f>
        <v>0</v>
      </c>
      <c r="W341" s="225"/>
      <c r="X341" s="225"/>
      <c r="Y341" s="225"/>
      <c r="AG341" t="s">
        <v>143</v>
      </c>
    </row>
    <row r="342" spans="1:60" ht="33.75" outlineLevel="1" x14ac:dyDescent="0.2">
      <c r="A342" s="233">
        <v>77</v>
      </c>
      <c r="B342" s="234" t="s">
        <v>1138</v>
      </c>
      <c r="C342" s="244" t="s">
        <v>1139</v>
      </c>
      <c r="D342" s="235" t="s">
        <v>909</v>
      </c>
      <c r="E342" s="236">
        <v>7</v>
      </c>
      <c r="F342" s="237"/>
      <c r="G342" s="238">
        <f>ROUND(E342*F342,2)</f>
        <v>0</v>
      </c>
      <c r="H342" s="237"/>
      <c r="I342" s="238">
        <f>ROUND(E342*H342,2)</f>
        <v>0</v>
      </c>
      <c r="J342" s="237"/>
      <c r="K342" s="238">
        <f>ROUND(E342*J342,2)</f>
        <v>0</v>
      </c>
      <c r="L342" s="238">
        <v>21</v>
      </c>
      <c r="M342" s="238">
        <f>G342*(1+L342/100)</f>
        <v>0</v>
      </c>
      <c r="N342" s="236">
        <v>0</v>
      </c>
      <c r="O342" s="236">
        <f>ROUND(E342*N342,2)</f>
        <v>0</v>
      </c>
      <c r="P342" s="236">
        <v>0</v>
      </c>
      <c r="Q342" s="236">
        <f>ROUND(E342*P342,2)</f>
        <v>0</v>
      </c>
      <c r="R342" s="238"/>
      <c r="S342" s="238" t="s">
        <v>197</v>
      </c>
      <c r="T342" s="239" t="s">
        <v>198</v>
      </c>
      <c r="U342" s="222">
        <v>0</v>
      </c>
      <c r="V342" s="222">
        <f>ROUND(E342*U342,2)</f>
        <v>0</v>
      </c>
      <c r="W342" s="222"/>
      <c r="X342" s="222" t="s">
        <v>149</v>
      </c>
      <c r="Y342" s="222" t="s">
        <v>150</v>
      </c>
      <c r="Z342" s="212"/>
      <c r="AA342" s="212"/>
      <c r="AB342" s="212"/>
      <c r="AC342" s="212"/>
      <c r="AD342" s="212"/>
      <c r="AE342" s="212"/>
      <c r="AF342" s="212"/>
      <c r="AG342" s="212" t="s">
        <v>151</v>
      </c>
      <c r="AH342" s="212"/>
      <c r="AI342" s="212"/>
      <c r="AJ342" s="212"/>
      <c r="AK342" s="212"/>
      <c r="AL342" s="212"/>
      <c r="AM342" s="212"/>
      <c r="AN342" s="212"/>
      <c r="AO342" s="212"/>
      <c r="AP342" s="212"/>
      <c r="AQ342" s="212"/>
      <c r="AR342" s="212"/>
      <c r="AS342" s="212"/>
      <c r="AT342" s="212"/>
      <c r="AU342" s="212"/>
      <c r="AV342" s="212"/>
      <c r="AW342" s="212"/>
      <c r="AX342" s="212"/>
      <c r="AY342" s="212"/>
      <c r="AZ342" s="212"/>
      <c r="BA342" s="212"/>
      <c r="BB342" s="212"/>
      <c r="BC342" s="212"/>
      <c r="BD342" s="212"/>
      <c r="BE342" s="212"/>
      <c r="BF342" s="212"/>
      <c r="BG342" s="212"/>
      <c r="BH342" s="212"/>
    </row>
    <row r="343" spans="1:60" outlineLevel="2" x14ac:dyDescent="0.2">
      <c r="A343" s="219"/>
      <c r="B343" s="220"/>
      <c r="C343" s="247" t="s">
        <v>1140</v>
      </c>
      <c r="D343" s="242"/>
      <c r="E343" s="242"/>
      <c r="F343" s="242"/>
      <c r="G343" s="242"/>
      <c r="H343" s="222"/>
      <c r="I343" s="222"/>
      <c r="J343" s="222"/>
      <c r="K343" s="222"/>
      <c r="L343" s="222"/>
      <c r="M343" s="222"/>
      <c r="N343" s="221"/>
      <c r="O343" s="221"/>
      <c r="P343" s="221"/>
      <c r="Q343" s="221"/>
      <c r="R343" s="222"/>
      <c r="S343" s="222"/>
      <c r="T343" s="222"/>
      <c r="U343" s="222"/>
      <c r="V343" s="222"/>
      <c r="W343" s="222"/>
      <c r="X343" s="222"/>
      <c r="Y343" s="222"/>
      <c r="Z343" s="212"/>
      <c r="AA343" s="212"/>
      <c r="AB343" s="212"/>
      <c r="AC343" s="212"/>
      <c r="AD343" s="212"/>
      <c r="AE343" s="212"/>
      <c r="AF343" s="212"/>
      <c r="AG343" s="212" t="s">
        <v>481</v>
      </c>
      <c r="AH343" s="212"/>
      <c r="AI343" s="212"/>
      <c r="AJ343" s="212"/>
      <c r="AK343" s="212"/>
      <c r="AL343" s="212"/>
      <c r="AM343" s="212"/>
      <c r="AN343" s="212"/>
      <c r="AO343" s="212"/>
      <c r="AP343" s="212"/>
      <c r="AQ343" s="212"/>
      <c r="AR343" s="212"/>
      <c r="AS343" s="212"/>
      <c r="AT343" s="212"/>
      <c r="AU343" s="212"/>
      <c r="AV343" s="212"/>
      <c r="AW343" s="212"/>
      <c r="AX343" s="212"/>
      <c r="AY343" s="212"/>
      <c r="AZ343" s="212"/>
      <c r="BA343" s="212"/>
      <c r="BB343" s="212"/>
      <c r="BC343" s="212"/>
      <c r="BD343" s="212"/>
      <c r="BE343" s="212"/>
      <c r="BF343" s="212"/>
      <c r="BG343" s="212"/>
      <c r="BH343" s="212"/>
    </row>
    <row r="344" spans="1:60" outlineLevel="2" x14ac:dyDescent="0.2">
      <c r="A344" s="219"/>
      <c r="B344" s="220"/>
      <c r="C344" s="246" t="s">
        <v>154</v>
      </c>
      <c r="D344" s="223"/>
      <c r="E344" s="224"/>
      <c r="F344" s="222"/>
      <c r="G344" s="222"/>
      <c r="H344" s="222"/>
      <c r="I344" s="222"/>
      <c r="J344" s="222"/>
      <c r="K344" s="222"/>
      <c r="L344" s="222"/>
      <c r="M344" s="222"/>
      <c r="N344" s="221"/>
      <c r="O344" s="221"/>
      <c r="P344" s="221"/>
      <c r="Q344" s="221"/>
      <c r="R344" s="222"/>
      <c r="S344" s="222"/>
      <c r="T344" s="222"/>
      <c r="U344" s="222"/>
      <c r="V344" s="222"/>
      <c r="W344" s="222"/>
      <c r="X344" s="222"/>
      <c r="Y344" s="222"/>
      <c r="Z344" s="212"/>
      <c r="AA344" s="212"/>
      <c r="AB344" s="212"/>
      <c r="AC344" s="212"/>
      <c r="AD344" s="212"/>
      <c r="AE344" s="212"/>
      <c r="AF344" s="212"/>
      <c r="AG344" s="212" t="s">
        <v>155</v>
      </c>
      <c r="AH344" s="212">
        <v>0</v>
      </c>
      <c r="AI344" s="212"/>
      <c r="AJ344" s="212"/>
      <c r="AK344" s="212"/>
      <c r="AL344" s="212"/>
      <c r="AM344" s="212"/>
      <c r="AN344" s="212"/>
      <c r="AO344" s="212"/>
      <c r="AP344" s="212"/>
      <c r="AQ344" s="212"/>
      <c r="AR344" s="212"/>
      <c r="AS344" s="212"/>
      <c r="AT344" s="212"/>
      <c r="AU344" s="212"/>
      <c r="AV344" s="212"/>
      <c r="AW344" s="212"/>
      <c r="AX344" s="212"/>
      <c r="AY344" s="212"/>
      <c r="AZ344" s="212"/>
      <c r="BA344" s="212"/>
      <c r="BB344" s="212"/>
      <c r="BC344" s="212"/>
      <c r="BD344" s="212"/>
      <c r="BE344" s="212"/>
      <c r="BF344" s="212"/>
      <c r="BG344" s="212"/>
      <c r="BH344" s="212"/>
    </row>
    <row r="345" spans="1:60" outlineLevel="3" x14ac:dyDescent="0.2">
      <c r="A345" s="219"/>
      <c r="B345" s="220"/>
      <c r="C345" s="246" t="s">
        <v>990</v>
      </c>
      <c r="D345" s="223"/>
      <c r="E345" s="224">
        <v>7</v>
      </c>
      <c r="F345" s="222"/>
      <c r="G345" s="222"/>
      <c r="H345" s="222"/>
      <c r="I345" s="222"/>
      <c r="J345" s="222"/>
      <c r="K345" s="222"/>
      <c r="L345" s="222"/>
      <c r="M345" s="222"/>
      <c r="N345" s="221"/>
      <c r="O345" s="221"/>
      <c r="P345" s="221"/>
      <c r="Q345" s="221"/>
      <c r="R345" s="222"/>
      <c r="S345" s="222"/>
      <c r="T345" s="222"/>
      <c r="U345" s="222"/>
      <c r="V345" s="222"/>
      <c r="W345" s="222"/>
      <c r="X345" s="222"/>
      <c r="Y345" s="222"/>
      <c r="Z345" s="212"/>
      <c r="AA345" s="212"/>
      <c r="AB345" s="212"/>
      <c r="AC345" s="212"/>
      <c r="AD345" s="212"/>
      <c r="AE345" s="212"/>
      <c r="AF345" s="212"/>
      <c r="AG345" s="212" t="s">
        <v>155</v>
      </c>
      <c r="AH345" s="212">
        <v>0</v>
      </c>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row>
    <row r="346" spans="1:60" ht="33.75" outlineLevel="1" x14ac:dyDescent="0.2">
      <c r="A346" s="233">
        <v>78</v>
      </c>
      <c r="B346" s="234" t="s">
        <v>1141</v>
      </c>
      <c r="C346" s="244" t="s">
        <v>1142</v>
      </c>
      <c r="D346" s="235" t="s">
        <v>909</v>
      </c>
      <c r="E346" s="236">
        <v>3</v>
      </c>
      <c r="F346" s="237"/>
      <c r="G346" s="238">
        <f>ROUND(E346*F346,2)</f>
        <v>0</v>
      </c>
      <c r="H346" s="237"/>
      <c r="I346" s="238">
        <f>ROUND(E346*H346,2)</f>
        <v>0</v>
      </c>
      <c r="J346" s="237"/>
      <c r="K346" s="238">
        <f>ROUND(E346*J346,2)</f>
        <v>0</v>
      </c>
      <c r="L346" s="238">
        <v>21</v>
      </c>
      <c r="M346" s="238">
        <f>G346*(1+L346/100)</f>
        <v>0</v>
      </c>
      <c r="N346" s="236">
        <v>0</v>
      </c>
      <c r="O346" s="236">
        <f>ROUND(E346*N346,2)</f>
        <v>0</v>
      </c>
      <c r="P346" s="236">
        <v>0</v>
      </c>
      <c r="Q346" s="236">
        <f>ROUND(E346*P346,2)</f>
        <v>0</v>
      </c>
      <c r="R346" s="238"/>
      <c r="S346" s="238" t="s">
        <v>197</v>
      </c>
      <c r="T346" s="239" t="s">
        <v>198</v>
      </c>
      <c r="U346" s="222">
        <v>0</v>
      </c>
      <c r="V346" s="222">
        <f>ROUND(E346*U346,2)</f>
        <v>0</v>
      </c>
      <c r="W346" s="222"/>
      <c r="X346" s="222" t="s">
        <v>149</v>
      </c>
      <c r="Y346" s="222" t="s">
        <v>150</v>
      </c>
      <c r="Z346" s="212"/>
      <c r="AA346" s="212"/>
      <c r="AB346" s="212"/>
      <c r="AC346" s="212"/>
      <c r="AD346" s="212"/>
      <c r="AE346" s="212"/>
      <c r="AF346" s="212"/>
      <c r="AG346" s="212" t="s">
        <v>151</v>
      </c>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row>
    <row r="347" spans="1:60" outlineLevel="2" x14ac:dyDescent="0.2">
      <c r="A347" s="219"/>
      <c r="B347" s="220"/>
      <c r="C347" s="247" t="s">
        <v>1140</v>
      </c>
      <c r="D347" s="242"/>
      <c r="E347" s="242"/>
      <c r="F347" s="242"/>
      <c r="G347" s="242"/>
      <c r="H347" s="222"/>
      <c r="I347" s="222"/>
      <c r="J347" s="222"/>
      <c r="K347" s="222"/>
      <c r="L347" s="222"/>
      <c r="M347" s="222"/>
      <c r="N347" s="221"/>
      <c r="O347" s="221"/>
      <c r="P347" s="221"/>
      <c r="Q347" s="221"/>
      <c r="R347" s="222"/>
      <c r="S347" s="222"/>
      <c r="T347" s="222"/>
      <c r="U347" s="222"/>
      <c r="V347" s="222"/>
      <c r="W347" s="222"/>
      <c r="X347" s="222"/>
      <c r="Y347" s="222"/>
      <c r="Z347" s="212"/>
      <c r="AA347" s="212"/>
      <c r="AB347" s="212"/>
      <c r="AC347" s="212"/>
      <c r="AD347" s="212"/>
      <c r="AE347" s="212"/>
      <c r="AF347" s="212"/>
      <c r="AG347" s="212" t="s">
        <v>481</v>
      </c>
      <c r="AH347" s="212"/>
      <c r="AI347" s="212"/>
      <c r="AJ347" s="212"/>
      <c r="AK347" s="212"/>
      <c r="AL347" s="212"/>
      <c r="AM347" s="212"/>
      <c r="AN347" s="212"/>
      <c r="AO347" s="212"/>
      <c r="AP347" s="212"/>
      <c r="AQ347" s="212"/>
      <c r="AR347" s="212"/>
      <c r="AS347" s="212"/>
      <c r="AT347" s="212"/>
      <c r="AU347" s="212"/>
      <c r="AV347" s="212"/>
      <c r="AW347" s="212"/>
      <c r="AX347" s="212"/>
      <c r="AY347" s="212"/>
      <c r="AZ347" s="212"/>
      <c r="BA347" s="212"/>
      <c r="BB347" s="212"/>
      <c r="BC347" s="212"/>
      <c r="BD347" s="212"/>
      <c r="BE347" s="212"/>
      <c r="BF347" s="212"/>
      <c r="BG347" s="212"/>
      <c r="BH347" s="212"/>
    </row>
    <row r="348" spans="1:60" outlineLevel="2" x14ac:dyDescent="0.2">
      <c r="A348" s="219"/>
      <c r="B348" s="220"/>
      <c r="C348" s="246" t="s">
        <v>154</v>
      </c>
      <c r="D348" s="223"/>
      <c r="E348" s="224"/>
      <c r="F348" s="222"/>
      <c r="G348" s="222"/>
      <c r="H348" s="222"/>
      <c r="I348" s="222"/>
      <c r="J348" s="222"/>
      <c r="K348" s="222"/>
      <c r="L348" s="222"/>
      <c r="M348" s="222"/>
      <c r="N348" s="221"/>
      <c r="O348" s="221"/>
      <c r="P348" s="221"/>
      <c r="Q348" s="221"/>
      <c r="R348" s="222"/>
      <c r="S348" s="222"/>
      <c r="T348" s="222"/>
      <c r="U348" s="222"/>
      <c r="V348" s="222"/>
      <c r="W348" s="222"/>
      <c r="X348" s="222"/>
      <c r="Y348" s="222"/>
      <c r="Z348" s="212"/>
      <c r="AA348" s="212"/>
      <c r="AB348" s="212"/>
      <c r="AC348" s="212"/>
      <c r="AD348" s="212"/>
      <c r="AE348" s="212"/>
      <c r="AF348" s="212"/>
      <c r="AG348" s="212" t="s">
        <v>155</v>
      </c>
      <c r="AH348" s="212">
        <v>0</v>
      </c>
      <c r="AI348" s="212"/>
      <c r="AJ348" s="212"/>
      <c r="AK348" s="212"/>
      <c r="AL348" s="212"/>
      <c r="AM348" s="212"/>
      <c r="AN348" s="212"/>
      <c r="AO348" s="212"/>
      <c r="AP348" s="212"/>
      <c r="AQ348" s="212"/>
      <c r="AR348" s="212"/>
      <c r="AS348" s="212"/>
      <c r="AT348" s="212"/>
      <c r="AU348" s="212"/>
      <c r="AV348" s="212"/>
      <c r="AW348" s="212"/>
      <c r="AX348" s="212"/>
      <c r="AY348" s="212"/>
      <c r="AZ348" s="212"/>
      <c r="BA348" s="212"/>
      <c r="BB348" s="212"/>
      <c r="BC348" s="212"/>
      <c r="BD348" s="212"/>
      <c r="BE348" s="212"/>
      <c r="BF348" s="212"/>
      <c r="BG348" s="212"/>
      <c r="BH348" s="212"/>
    </row>
    <row r="349" spans="1:60" outlineLevel="3" x14ac:dyDescent="0.2">
      <c r="A349" s="219"/>
      <c r="B349" s="220"/>
      <c r="C349" s="246" t="s">
        <v>72</v>
      </c>
      <c r="D349" s="223"/>
      <c r="E349" s="224">
        <v>3</v>
      </c>
      <c r="F349" s="222"/>
      <c r="G349" s="222"/>
      <c r="H349" s="222"/>
      <c r="I349" s="222"/>
      <c r="J349" s="222"/>
      <c r="K349" s="222"/>
      <c r="L349" s="222"/>
      <c r="M349" s="222"/>
      <c r="N349" s="221"/>
      <c r="O349" s="221"/>
      <c r="P349" s="221"/>
      <c r="Q349" s="221"/>
      <c r="R349" s="222"/>
      <c r="S349" s="222"/>
      <c r="T349" s="222"/>
      <c r="U349" s="222"/>
      <c r="V349" s="222"/>
      <c r="W349" s="222"/>
      <c r="X349" s="222"/>
      <c r="Y349" s="222"/>
      <c r="Z349" s="212"/>
      <c r="AA349" s="212"/>
      <c r="AB349" s="212"/>
      <c r="AC349" s="212"/>
      <c r="AD349" s="212"/>
      <c r="AE349" s="212"/>
      <c r="AF349" s="212"/>
      <c r="AG349" s="212" t="s">
        <v>155</v>
      </c>
      <c r="AH349" s="212">
        <v>0</v>
      </c>
      <c r="AI349" s="212"/>
      <c r="AJ349" s="212"/>
      <c r="AK349" s="212"/>
      <c r="AL349" s="212"/>
      <c r="AM349" s="212"/>
      <c r="AN349" s="212"/>
      <c r="AO349" s="212"/>
      <c r="AP349" s="212"/>
      <c r="AQ349" s="212"/>
      <c r="AR349" s="212"/>
      <c r="AS349" s="212"/>
      <c r="AT349" s="212"/>
      <c r="AU349" s="212"/>
      <c r="AV349" s="212"/>
      <c r="AW349" s="212"/>
      <c r="AX349" s="212"/>
      <c r="AY349" s="212"/>
      <c r="AZ349" s="212"/>
      <c r="BA349" s="212"/>
      <c r="BB349" s="212"/>
      <c r="BC349" s="212"/>
      <c r="BD349" s="212"/>
      <c r="BE349" s="212"/>
      <c r="BF349" s="212"/>
      <c r="BG349" s="212"/>
      <c r="BH349" s="212"/>
    </row>
    <row r="350" spans="1:60" ht="33.75" outlineLevel="1" x14ac:dyDescent="0.2">
      <c r="A350" s="233">
        <v>79</v>
      </c>
      <c r="B350" s="234" t="s">
        <v>1143</v>
      </c>
      <c r="C350" s="244" t="s">
        <v>1144</v>
      </c>
      <c r="D350" s="235" t="s">
        <v>909</v>
      </c>
      <c r="E350" s="236">
        <v>6</v>
      </c>
      <c r="F350" s="237"/>
      <c r="G350" s="238">
        <f>ROUND(E350*F350,2)</f>
        <v>0</v>
      </c>
      <c r="H350" s="237"/>
      <c r="I350" s="238">
        <f>ROUND(E350*H350,2)</f>
        <v>0</v>
      </c>
      <c r="J350" s="237"/>
      <c r="K350" s="238">
        <f>ROUND(E350*J350,2)</f>
        <v>0</v>
      </c>
      <c r="L350" s="238">
        <v>21</v>
      </c>
      <c r="M350" s="238">
        <f>G350*(1+L350/100)</f>
        <v>0</v>
      </c>
      <c r="N350" s="236">
        <v>0</v>
      </c>
      <c r="O350" s="236">
        <f>ROUND(E350*N350,2)</f>
        <v>0</v>
      </c>
      <c r="P350" s="236">
        <v>0</v>
      </c>
      <c r="Q350" s="236">
        <f>ROUND(E350*P350,2)</f>
        <v>0</v>
      </c>
      <c r="R350" s="238"/>
      <c r="S350" s="238" t="s">
        <v>197</v>
      </c>
      <c r="T350" s="239" t="s">
        <v>198</v>
      </c>
      <c r="U350" s="222">
        <v>0</v>
      </c>
      <c r="V350" s="222">
        <f>ROUND(E350*U350,2)</f>
        <v>0</v>
      </c>
      <c r="W350" s="222"/>
      <c r="X350" s="222" t="s">
        <v>149</v>
      </c>
      <c r="Y350" s="222" t="s">
        <v>150</v>
      </c>
      <c r="Z350" s="212"/>
      <c r="AA350" s="212"/>
      <c r="AB350" s="212"/>
      <c r="AC350" s="212"/>
      <c r="AD350" s="212"/>
      <c r="AE350" s="212"/>
      <c r="AF350" s="212"/>
      <c r="AG350" s="212" t="s">
        <v>151</v>
      </c>
      <c r="AH350" s="212"/>
      <c r="AI350" s="212"/>
      <c r="AJ350" s="212"/>
      <c r="AK350" s="212"/>
      <c r="AL350" s="212"/>
      <c r="AM350" s="212"/>
      <c r="AN350" s="212"/>
      <c r="AO350" s="212"/>
      <c r="AP350" s="212"/>
      <c r="AQ350" s="212"/>
      <c r="AR350" s="212"/>
      <c r="AS350" s="212"/>
      <c r="AT350" s="212"/>
      <c r="AU350" s="212"/>
      <c r="AV350" s="212"/>
      <c r="AW350" s="212"/>
      <c r="AX350" s="212"/>
      <c r="AY350" s="212"/>
      <c r="AZ350" s="212"/>
      <c r="BA350" s="212"/>
      <c r="BB350" s="212"/>
      <c r="BC350" s="212"/>
      <c r="BD350" s="212"/>
      <c r="BE350" s="212"/>
      <c r="BF350" s="212"/>
      <c r="BG350" s="212"/>
      <c r="BH350" s="212"/>
    </row>
    <row r="351" spans="1:60" outlineLevel="2" x14ac:dyDescent="0.2">
      <c r="A351" s="219"/>
      <c r="B351" s="220"/>
      <c r="C351" s="247" t="s">
        <v>1140</v>
      </c>
      <c r="D351" s="242"/>
      <c r="E351" s="242"/>
      <c r="F351" s="242"/>
      <c r="G351" s="242"/>
      <c r="H351" s="222"/>
      <c r="I351" s="222"/>
      <c r="J351" s="222"/>
      <c r="K351" s="222"/>
      <c r="L351" s="222"/>
      <c r="M351" s="222"/>
      <c r="N351" s="221"/>
      <c r="O351" s="221"/>
      <c r="P351" s="221"/>
      <c r="Q351" s="221"/>
      <c r="R351" s="222"/>
      <c r="S351" s="222"/>
      <c r="T351" s="222"/>
      <c r="U351" s="222"/>
      <c r="V351" s="222"/>
      <c r="W351" s="222"/>
      <c r="X351" s="222"/>
      <c r="Y351" s="222"/>
      <c r="Z351" s="212"/>
      <c r="AA351" s="212"/>
      <c r="AB351" s="212"/>
      <c r="AC351" s="212"/>
      <c r="AD351" s="212"/>
      <c r="AE351" s="212"/>
      <c r="AF351" s="212"/>
      <c r="AG351" s="212" t="s">
        <v>481</v>
      </c>
      <c r="AH351" s="212"/>
      <c r="AI351" s="212"/>
      <c r="AJ351" s="212"/>
      <c r="AK351" s="212"/>
      <c r="AL351" s="212"/>
      <c r="AM351" s="212"/>
      <c r="AN351" s="212"/>
      <c r="AO351" s="212"/>
      <c r="AP351" s="212"/>
      <c r="AQ351" s="212"/>
      <c r="AR351" s="212"/>
      <c r="AS351" s="212"/>
      <c r="AT351" s="212"/>
      <c r="AU351" s="212"/>
      <c r="AV351" s="212"/>
      <c r="AW351" s="212"/>
      <c r="AX351" s="212"/>
      <c r="AY351" s="212"/>
      <c r="AZ351" s="212"/>
      <c r="BA351" s="212"/>
      <c r="BB351" s="212"/>
      <c r="BC351" s="212"/>
      <c r="BD351" s="212"/>
      <c r="BE351" s="212"/>
      <c r="BF351" s="212"/>
      <c r="BG351" s="212"/>
      <c r="BH351" s="212"/>
    </row>
    <row r="352" spans="1:60" outlineLevel="2" x14ac:dyDescent="0.2">
      <c r="A352" s="219"/>
      <c r="B352" s="220"/>
      <c r="C352" s="246" t="s">
        <v>154</v>
      </c>
      <c r="D352" s="223"/>
      <c r="E352" s="224"/>
      <c r="F352" s="222"/>
      <c r="G352" s="222"/>
      <c r="H352" s="222"/>
      <c r="I352" s="222"/>
      <c r="J352" s="222"/>
      <c r="K352" s="222"/>
      <c r="L352" s="222"/>
      <c r="M352" s="222"/>
      <c r="N352" s="221"/>
      <c r="O352" s="221"/>
      <c r="P352" s="221"/>
      <c r="Q352" s="221"/>
      <c r="R352" s="222"/>
      <c r="S352" s="222"/>
      <c r="T352" s="222"/>
      <c r="U352" s="222"/>
      <c r="V352" s="222"/>
      <c r="W352" s="222"/>
      <c r="X352" s="222"/>
      <c r="Y352" s="222"/>
      <c r="Z352" s="212"/>
      <c r="AA352" s="212"/>
      <c r="AB352" s="212"/>
      <c r="AC352" s="212"/>
      <c r="AD352" s="212"/>
      <c r="AE352" s="212"/>
      <c r="AF352" s="212"/>
      <c r="AG352" s="212" t="s">
        <v>155</v>
      </c>
      <c r="AH352" s="212">
        <v>0</v>
      </c>
      <c r="AI352" s="212"/>
      <c r="AJ352" s="212"/>
      <c r="AK352" s="212"/>
      <c r="AL352" s="212"/>
      <c r="AM352" s="212"/>
      <c r="AN352" s="212"/>
      <c r="AO352" s="212"/>
      <c r="AP352" s="212"/>
      <c r="AQ352" s="212"/>
      <c r="AR352" s="212"/>
      <c r="AS352" s="212"/>
      <c r="AT352" s="212"/>
      <c r="AU352" s="212"/>
      <c r="AV352" s="212"/>
      <c r="AW352" s="212"/>
      <c r="AX352" s="212"/>
      <c r="AY352" s="212"/>
      <c r="AZ352" s="212"/>
      <c r="BA352" s="212"/>
      <c r="BB352" s="212"/>
      <c r="BC352" s="212"/>
      <c r="BD352" s="212"/>
      <c r="BE352" s="212"/>
      <c r="BF352" s="212"/>
      <c r="BG352" s="212"/>
      <c r="BH352" s="212"/>
    </row>
    <row r="353" spans="1:60" outlineLevel="3" x14ac:dyDescent="0.2">
      <c r="A353" s="219"/>
      <c r="B353" s="220"/>
      <c r="C353" s="246" t="s">
        <v>74</v>
      </c>
      <c r="D353" s="223"/>
      <c r="E353" s="224">
        <v>6</v>
      </c>
      <c r="F353" s="222"/>
      <c r="G353" s="222"/>
      <c r="H353" s="222"/>
      <c r="I353" s="222"/>
      <c r="J353" s="222"/>
      <c r="K353" s="222"/>
      <c r="L353" s="222"/>
      <c r="M353" s="222"/>
      <c r="N353" s="221"/>
      <c r="O353" s="221"/>
      <c r="P353" s="221"/>
      <c r="Q353" s="221"/>
      <c r="R353" s="222"/>
      <c r="S353" s="222"/>
      <c r="T353" s="222"/>
      <c r="U353" s="222"/>
      <c r="V353" s="222"/>
      <c r="W353" s="222"/>
      <c r="X353" s="222"/>
      <c r="Y353" s="222"/>
      <c r="Z353" s="212"/>
      <c r="AA353" s="212"/>
      <c r="AB353" s="212"/>
      <c r="AC353" s="212"/>
      <c r="AD353" s="212"/>
      <c r="AE353" s="212"/>
      <c r="AF353" s="212"/>
      <c r="AG353" s="212" t="s">
        <v>155</v>
      </c>
      <c r="AH353" s="212">
        <v>0</v>
      </c>
      <c r="AI353" s="212"/>
      <c r="AJ353" s="212"/>
      <c r="AK353" s="212"/>
      <c r="AL353" s="212"/>
      <c r="AM353" s="212"/>
      <c r="AN353" s="212"/>
      <c r="AO353" s="212"/>
      <c r="AP353" s="212"/>
      <c r="AQ353" s="212"/>
      <c r="AR353" s="212"/>
      <c r="AS353" s="212"/>
      <c r="AT353" s="212"/>
      <c r="AU353" s="212"/>
      <c r="AV353" s="212"/>
      <c r="AW353" s="212"/>
      <c r="AX353" s="212"/>
      <c r="AY353" s="212"/>
      <c r="AZ353" s="212"/>
      <c r="BA353" s="212"/>
      <c r="BB353" s="212"/>
      <c r="BC353" s="212"/>
      <c r="BD353" s="212"/>
      <c r="BE353" s="212"/>
      <c r="BF353" s="212"/>
      <c r="BG353" s="212"/>
      <c r="BH353" s="212"/>
    </row>
    <row r="354" spans="1:60" ht="33.75" outlineLevel="1" x14ac:dyDescent="0.2">
      <c r="A354" s="233">
        <v>80</v>
      </c>
      <c r="B354" s="234" t="s">
        <v>1145</v>
      </c>
      <c r="C354" s="244" t="s">
        <v>1146</v>
      </c>
      <c r="D354" s="235" t="s">
        <v>909</v>
      </c>
      <c r="E354" s="236">
        <v>1</v>
      </c>
      <c r="F354" s="237"/>
      <c r="G354" s="238">
        <f>ROUND(E354*F354,2)</f>
        <v>0</v>
      </c>
      <c r="H354" s="237"/>
      <c r="I354" s="238">
        <f>ROUND(E354*H354,2)</f>
        <v>0</v>
      </c>
      <c r="J354" s="237"/>
      <c r="K354" s="238">
        <f>ROUND(E354*J354,2)</f>
        <v>0</v>
      </c>
      <c r="L354" s="238">
        <v>21</v>
      </c>
      <c r="M354" s="238">
        <f>G354*(1+L354/100)</f>
        <v>0</v>
      </c>
      <c r="N354" s="236">
        <v>0</v>
      </c>
      <c r="O354" s="236">
        <f>ROUND(E354*N354,2)</f>
        <v>0</v>
      </c>
      <c r="P354" s="236">
        <v>0</v>
      </c>
      <c r="Q354" s="236">
        <f>ROUND(E354*P354,2)</f>
        <v>0</v>
      </c>
      <c r="R354" s="238"/>
      <c r="S354" s="238" t="s">
        <v>197</v>
      </c>
      <c r="T354" s="239" t="s">
        <v>198</v>
      </c>
      <c r="U354" s="222">
        <v>0</v>
      </c>
      <c r="V354" s="222">
        <f>ROUND(E354*U354,2)</f>
        <v>0</v>
      </c>
      <c r="W354" s="222"/>
      <c r="X354" s="222" t="s">
        <v>149</v>
      </c>
      <c r="Y354" s="222" t="s">
        <v>150</v>
      </c>
      <c r="Z354" s="212"/>
      <c r="AA354" s="212"/>
      <c r="AB354" s="212"/>
      <c r="AC354" s="212"/>
      <c r="AD354" s="212"/>
      <c r="AE354" s="212"/>
      <c r="AF354" s="212"/>
      <c r="AG354" s="212" t="s">
        <v>151</v>
      </c>
      <c r="AH354" s="212"/>
      <c r="AI354" s="212"/>
      <c r="AJ354" s="212"/>
      <c r="AK354" s="212"/>
      <c r="AL354" s="212"/>
      <c r="AM354" s="212"/>
      <c r="AN354" s="212"/>
      <c r="AO354" s="212"/>
      <c r="AP354" s="212"/>
      <c r="AQ354" s="212"/>
      <c r="AR354" s="212"/>
      <c r="AS354" s="212"/>
      <c r="AT354" s="212"/>
      <c r="AU354" s="212"/>
      <c r="AV354" s="212"/>
      <c r="AW354" s="212"/>
      <c r="AX354" s="212"/>
      <c r="AY354" s="212"/>
      <c r="AZ354" s="212"/>
      <c r="BA354" s="212"/>
      <c r="BB354" s="212"/>
      <c r="BC354" s="212"/>
      <c r="BD354" s="212"/>
      <c r="BE354" s="212"/>
      <c r="BF354" s="212"/>
      <c r="BG354" s="212"/>
      <c r="BH354" s="212"/>
    </row>
    <row r="355" spans="1:60" outlineLevel="2" x14ac:dyDescent="0.2">
      <c r="A355" s="219"/>
      <c r="B355" s="220"/>
      <c r="C355" s="247" t="s">
        <v>1140</v>
      </c>
      <c r="D355" s="242"/>
      <c r="E355" s="242"/>
      <c r="F355" s="242"/>
      <c r="G355" s="242"/>
      <c r="H355" s="222"/>
      <c r="I355" s="222"/>
      <c r="J355" s="222"/>
      <c r="K355" s="222"/>
      <c r="L355" s="222"/>
      <c r="M355" s="222"/>
      <c r="N355" s="221"/>
      <c r="O355" s="221"/>
      <c r="P355" s="221"/>
      <c r="Q355" s="221"/>
      <c r="R355" s="222"/>
      <c r="S355" s="222"/>
      <c r="T355" s="222"/>
      <c r="U355" s="222"/>
      <c r="V355" s="222"/>
      <c r="W355" s="222"/>
      <c r="X355" s="222"/>
      <c r="Y355" s="222"/>
      <c r="Z355" s="212"/>
      <c r="AA355" s="212"/>
      <c r="AB355" s="212"/>
      <c r="AC355" s="212"/>
      <c r="AD355" s="212"/>
      <c r="AE355" s="212"/>
      <c r="AF355" s="212"/>
      <c r="AG355" s="212" t="s">
        <v>481</v>
      </c>
      <c r="AH355" s="212"/>
      <c r="AI355" s="212"/>
      <c r="AJ355" s="212"/>
      <c r="AK355" s="212"/>
      <c r="AL355" s="212"/>
      <c r="AM355" s="212"/>
      <c r="AN355" s="212"/>
      <c r="AO355" s="212"/>
      <c r="AP355" s="212"/>
      <c r="AQ355" s="212"/>
      <c r="AR355" s="212"/>
      <c r="AS355" s="212"/>
      <c r="AT355" s="212"/>
      <c r="AU355" s="212"/>
      <c r="AV355" s="212"/>
      <c r="AW355" s="212"/>
      <c r="AX355" s="212"/>
      <c r="AY355" s="212"/>
      <c r="AZ355" s="212"/>
      <c r="BA355" s="212"/>
      <c r="BB355" s="212"/>
      <c r="BC355" s="212"/>
      <c r="BD355" s="212"/>
      <c r="BE355" s="212"/>
      <c r="BF355" s="212"/>
      <c r="BG355" s="212"/>
      <c r="BH355" s="212"/>
    </row>
    <row r="356" spans="1:60" outlineLevel="2" x14ac:dyDescent="0.2">
      <c r="A356" s="219"/>
      <c r="B356" s="220"/>
      <c r="C356" s="246" t="s">
        <v>154</v>
      </c>
      <c r="D356" s="223"/>
      <c r="E356" s="224"/>
      <c r="F356" s="222"/>
      <c r="G356" s="222"/>
      <c r="H356" s="222"/>
      <c r="I356" s="222"/>
      <c r="J356" s="222"/>
      <c r="K356" s="222"/>
      <c r="L356" s="222"/>
      <c r="M356" s="222"/>
      <c r="N356" s="221"/>
      <c r="O356" s="221"/>
      <c r="P356" s="221"/>
      <c r="Q356" s="221"/>
      <c r="R356" s="222"/>
      <c r="S356" s="222"/>
      <c r="T356" s="222"/>
      <c r="U356" s="222"/>
      <c r="V356" s="222"/>
      <c r="W356" s="222"/>
      <c r="X356" s="222"/>
      <c r="Y356" s="222"/>
      <c r="Z356" s="212"/>
      <c r="AA356" s="212"/>
      <c r="AB356" s="212"/>
      <c r="AC356" s="212"/>
      <c r="AD356" s="212"/>
      <c r="AE356" s="212"/>
      <c r="AF356" s="212"/>
      <c r="AG356" s="212" t="s">
        <v>155</v>
      </c>
      <c r="AH356" s="212">
        <v>0</v>
      </c>
      <c r="AI356" s="212"/>
      <c r="AJ356" s="212"/>
      <c r="AK356" s="212"/>
      <c r="AL356" s="212"/>
      <c r="AM356" s="212"/>
      <c r="AN356" s="212"/>
      <c r="AO356" s="212"/>
      <c r="AP356" s="212"/>
      <c r="AQ356" s="212"/>
      <c r="AR356" s="212"/>
      <c r="AS356" s="212"/>
      <c r="AT356" s="212"/>
      <c r="AU356" s="212"/>
      <c r="AV356" s="212"/>
      <c r="AW356" s="212"/>
      <c r="AX356" s="212"/>
      <c r="AY356" s="212"/>
      <c r="AZ356" s="212"/>
      <c r="BA356" s="212"/>
      <c r="BB356" s="212"/>
      <c r="BC356" s="212"/>
      <c r="BD356" s="212"/>
      <c r="BE356" s="212"/>
      <c r="BF356" s="212"/>
      <c r="BG356" s="212"/>
      <c r="BH356" s="212"/>
    </row>
    <row r="357" spans="1:60" outlineLevel="3" x14ac:dyDescent="0.2">
      <c r="A357" s="219"/>
      <c r="B357" s="220"/>
      <c r="C357" s="246" t="s">
        <v>912</v>
      </c>
      <c r="D357" s="223"/>
      <c r="E357" s="224">
        <v>1</v>
      </c>
      <c r="F357" s="222"/>
      <c r="G357" s="222"/>
      <c r="H357" s="222"/>
      <c r="I357" s="222"/>
      <c r="J357" s="222"/>
      <c r="K357" s="222"/>
      <c r="L357" s="222"/>
      <c r="M357" s="222"/>
      <c r="N357" s="221"/>
      <c r="O357" s="221"/>
      <c r="P357" s="221"/>
      <c r="Q357" s="221"/>
      <c r="R357" s="222"/>
      <c r="S357" s="222"/>
      <c r="T357" s="222"/>
      <c r="U357" s="222"/>
      <c r="V357" s="222"/>
      <c r="W357" s="222"/>
      <c r="X357" s="222"/>
      <c r="Y357" s="222"/>
      <c r="Z357" s="212"/>
      <c r="AA357" s="212"/>
      <c r="AB357" s="212"/>
      <c r="AC357" s="212"/>
      <c r="AD357" s="212"/>
      <c r="AE357" s="212"/>
      <c r="AF357" s="212"/>
      <c r="AG357" s="212" t="s">
        <v>155</v>
      </c>
      <c r="AH357" s="212">
        <v>0</v>
      </c>
      <c r="AI357" s="212"/>
      <c r="AJ357" s="212"/>
      <c r="AK357" s="212"/>
      <c r="AL357" s="212"/>
      <c r="AM357" s="212"/>
      <c r="AN357" s="212"/>
      <c r="AO357" s="212"/>
      <c r="AP357" s="212"/>
      <c r="AQ357" s="212"/>
      <c r="AR357" s="212"/>
      <c r="AS357" s="212"/>
      <c r="AT357" s="212"/>
      <c r="AU357" s="212"/>
      <c r="AV357" s="212"/>
      <c r="AW357" s="212"/>
      <c r="AX357" s="212"/>
      <c r="AY357" s="212"/>
      <c r="AZ357" s="212"/>
      <c r="BA357" s="212"/>
      <c r="BB357" s="212"/>
      <c r="BC357" s="212"/>
      <c r="BD357" s="212"/>
      <c r="BE357" s="212"/>
      <c r="BF357" s="212"/>
      <c r="BG357" s="212"/>
      <c r="BH357" s="212"/>
    </row>
    <row r="358" spans="1:60" ht="33.75" outlineLevel="1" x14ac:dyDescent="0.2">
      <c r="A358" s="233">
        <v>81</v>
      </c>
      <c r="B358" s="234" t="s">
        <v>1147</v>
      </c>
      <c r="C358" s="244" t="s">
        <v>1148</v>
      </c>
      <c r="D358" s="235" t="s">
        <v>909</v>
      </c>
      <c r="E358" s="236">
        <v>34</v>
      </c>
      <c r="F358" s="237"/>
      <c r="G358" s="238">
        <f>ROUND(E358*F358,2)</f>
        <v>0</v>
      </c>
      <c r="H358" s="237"/>
      <c r="I358" s="238">
        <f>ROUND(E358*H358,2)</f>
        <v>0</v>
      </c>
      <c r="J358" s="237"/>
      <c r="K358" s="238">
        <f>ROUND(E358*J358,2)</f>
        <v>0</v>
      </c>
      <c r="L358" s="238">
        <v>21</v>
      </c>
      <c r="M358" s="238">
        <f>G358*(1+L358/100)</f>
        <v>0</v>
      </c>
      <c r="N358" s="236">
        <v>0</v>
      </c>
      <c r="O358" s="236">
        <f>ROUND(E358*N358,2)</f>
        <v>0</v>
      </c>
      <c r="P358" s="236">
        <v>0</v>
      </c>
      <c r="Q358" s="236">
        <f>ROUND(E358*P358,2)</f>
        <v>0</v>
      </c>
      <c r="R358" s="238"/>
      <c r="S358" s="238" t="s">
        <v>197</v>
      </c>
      <c r="T358" s="239" t="s">
        <v>198</v>
      </c>
      <c r="U358" s="222">
        <v>0</v>
      </c>
      <c r="V358" s="222">
        <f>ROUND(E358*U358,2)</f>
        <v>0</v>
      </c>
      <c r="W358" s="222"/>
      <c r="X358" s="222" t="s">
        <v>149</v>
      </c>
      <c r="Y358" s="222" t="s">
        <v>150</v>
      </c>
      <c r="Z358" s="212"/>
      <c r="AA358" s="212"/>
      <c r="AB358" s="212"/>
      <c r="AC358" s="212"/>
      <c r="AD358" s="212"/>
      <c r="AE358" s="212"/>
      <c r="AF358" s="212"/>
      <c r="AG358" s="212" t="s">
        <v>151</v>
      </c>
      <c r="AH358" s="212"/>
      <c r="AI358" s="212"/>
      <c r="AJ358" s="212"/>
      <c r="AK358" s="212"/>
      <c r="AL358" s="212"/>
      <c r="AM358" s="212"/>
      <c r="AN358" s="212"/>
      <c r="AO358" s="212"/>
      <c r="AP358" s="212"/>
      <c r="AQ358" s="212"/>
      <c r="AR358" s="212"/>
      <c r="AS358" s="212"/>
      <c r="AT358" s="212"/>
      <c r="AU358" s="212"/>
      <c r="AV358" s="212"/>
      <c r="AW358" s="212"/>
      <c r="AX358" s="212"/>
      <c r="AY358" s="212"/>
      <c r="AZ358" s="212"/>
      <c r="BA358" s="212"/>
      <c r="BB358" s="212"/>
      <c r="BC358" s="212"/>
      <c r="BD358" s="212"/>
      <c r="BE358" s="212"/>
      <c r="BF358" s="212"/>
      <c r="BG358" s="212"/>
      <c r="BH358" s="212"/>
    </row>
    <row r="359" spans="1:60" outlineLevel="2" x14ac:dyDescent="0.2">
      <c r="A359" s="219"/>
      <c r="B359" s="220"/>
      <c r="C359" s="247" t="s">
        <v>1140</v>
      </c>
      <c r="D359" s="242"/>
      <c r="E359" s="242"/>
      <c r="F359" s="242"/>
      <c r="G359" s="242"/>
      <c r="H359" s="222"/>
      <c r="I359" s="222"/>
      <c r="J359" s="222"/>
      <c r="K359" s="222"/>
      <c r="L359" s="222"/>
      <c r="M359" s="222"/>
      <c r="N359" s="221"/>
      <c r="O359" s="221"/>
      <c r="P359" s="221"/>
      <c r="Q359" s="221"/>
      <c r="R359" s="222"/>
      <c r="S359" s="222"/>
      <c r="T359" s="222"/>
      <c r="U359" s="222"/>
      <c r="V359" s="222"/>
      <c r="W359" s="222"/>
      <c r="X359" s="222"/>
      <c r="Y359" s="222"/>
      <c r="Z359" s="212"/>
      <c r="AA359" s="212"/>
      <c r="AB359" s="212"/>
      <c r="AC359" s="212"/>
      <c r="AD359" s="212"/>
      <c r="AE359" s="212"/>
      <c r="AF359" s="212"/>
      <c r="AG359" s="212" t="s">
        <v>481</v>
      </c>
      <c r="AH359" s="212"/>
      <c r="AI359" s="212"/>
      <c r="AJ359" s="212"/>
      <c r="AK359" s="212"/>
      <c r="AL359" s="212"/>
      <c r="AM359" s="212"/>
      <c r="AN359" s="212"/>
      <c r="AO359" s="212"/>
      <c r="AP359" s="212"/>
      <c r="AQ359" s="212"/>
      <c r="AR359" s="212"/>
      <c r="AS359" s="212"/>
      <c r="AT359" s="212"/>
      <c r="AU359" s="212"/>
      <c r="AV359" s="212"/>
      <c r="AW359" s="212"/>
      <c r="AX359" s="212"/>
      <c r="AY359" s="212"/>
      <c r="AZ359" s="212"/>
      <c r="BA359" s="212"/>
      <c r="BB359" s="212"/>
      <c r="BC359" s="212"/>
      <c r="BD359" s="212"/>
      <c r="BE359" s="212"/>
      <c r="BF359" s="212"/>
      <c r="BG359" s="212"/>
      <c r="BH359" s="212"/>
    </row>
    <row r="360" spans="1:60" outlineLevel="2" x14ac:dyDescent="0.2">
      <c r="A360" s="219"/>
      <c r="B360" s="220"/>
      <c r="C360" s="246" t="s">
        <v>154</v>
      </c>
      <c r="D360" s="223"/>
      <c r="E360" s="224"/>
      <c r="F360" s="222"/>
      <c r="G360" s="222"/>
      <c r="H360" s="222"/>
      <c r="I360" s="222"/>
      <c r="J360" s="222"/>
      <c r="K360" s="222"/>
      <c r="L360" s="222"/>
      <c r="M360" s="222"/>
      <c r="N360" s="221"/>
      <c r="O360" s="221"/>
      <c r="P360" s="221"/>
      <c r="Q360" s="221"/>
      <c r="R360" s="222"/>
      <c r="S360" s="222"/>
      <c r="T360" s="222"/>
      <c r="U360" s="222"/>
      <c r="V360" s="222"/>
      <c r="W360" s="222"/>
      <c r="X360" s="222"/>
      <c r="Y360" s="222"/>
      <c r="Z360" s="212"/>
      <c r="AA360" s="212"/>
      <c r="AB360" s="212"/>
      <c r="AC360" s="212"/>
      <c r="AD360" s="212"/>
      <c r="AE360" s="212"/>
      <c r="AF360" s="212"/>
      <c r="AG360" s="212" t="s">
        <v>155</v>
      </c>
      <c r="AH360" s="212">
        <v>0</v>
      </c>
      <c r="AI360" s="212"/>
      <c r="AJ360" s="212"/>
      <c r="AK360" s="212"/>
      <c r="AL360" s="212"/>
      <c r="AM360" s="212"/>
      <c r="AN360" s="212"/>
      <c r="AO360" s="212"/>
      <c r="AP360" s="212"/>
      <c r="AQ360" s="212"/>
      <c r="AR360" s="212"/>
      <c r="AS360" s="212"/>
      <c r="AT360" s="212"/>
      <c r="AU360" s="212"/>
      <c r="AV360" s="212"/>
      <c r="AW360" s="212"/>
      <c r="AX360" s="212"/>
      <c r="AY360" s="212"/>
      <c r="AZ360" s="212"/>
      <c r="BA360" s="212"/>
      <c r="BB360" s="212"/>
      <c r="BC360" s="212"/>
      <c r="BD360" s="212"/>
      <c r="BE360" s="212"/>
      <c r="BF360" s="212"/>
      <c r="BG360" s="212"/>
      <c r="BH360" s="212"/>
    </row>
    <row r="361" spans="1:60" outlineLevel="3" x14ac:dyDescent="0.2">
      <c r="A361" s="219"/>
      <c r="B361" s="220"/>
      <c r="C361" s="246" t="s">
        <v>1149</v>
      </c>
      <c r="D361" s="223"/>
      <c r="E361" s="224">
        <v>34</v>
      </c>
      <c r="F361" s="222"/>
      <c r="G361" s="222"/>
      <c r="H361" s="222"/>
      <c r="I361" s="222"/>
      <c r="J361" s="222"/>
      <c r="K361" s="222"/>
      <c r="L361" s="222"/>
      <c r="M361" s="222"/>
      <c r="N361" s="221"/>
      <c r="O361" s="221"/>
      <c r="P361" s="221"/>
      <c r="Q361" s="221"/>
      <c r="R361" s="222"/>
      <c r="S361" s="222"/>
      <c r="T361" s="222"/>
      <c r="U361" s="222"/>
      <c r="V361" s="222"/>
      <c r="W361" s="222"/>
      <c r="X361" s="222"/>
      <c r="Y361" s="222"/>
      <c r="Z361" s="212"/>
      <c r="AA361" s="212"/>
      <c r="AB361" s="212"/>
      <c r="AC361" s="212"/>
      <c r="AD361" s="212"/>
      <c r="AE361" s="212"/>
      <c r="AF361" s="212"/>
      <c r="AG361" s="212" t="s">
        <v>155</v>
      </c>
      <c r="AH361" s="212">
        <v>0</v>
      </c>
      <c r="AI361" s="212"/>
      <c r="AJ361" s="212"/>
      <c r="AK361" s="212"/>
      <c r="AL361" s="212"/>
      <c r="AM361" s="212"/>
      <c r="AN361" s="212"/>
      <c r="AO361" s="212"/>
      <c r="AP361" s="212"/>
      <c r="AQ361" s="212"/>
      <c r="AR361" s="212"/>
      <c r="AS361" s="212"/>
      <c r="AT361" s="212"/>
      <c r="AU361" s="212"/>
      <c r="AV361" s="212"/>
      <c r="AW361" s="212"/>
      <c r="AX361" s="212"/>
      <c r="AY361" s="212"/>
      <c r="AZ361" s="212"/>
      <c r="BA361" s="212"/>
      <c r="BB361" s="212"/>
      <c r="BC361" s="212"/>
      <c r="BD361" s="212"/>
      <c r="BE361" s="212"/>
      <c r="BF361" s="212"/>
      <c r="BG361" s="212"/>
      <c r="BH361" s="212"/>
    </row>
    <row r="362" spans="1:60" ht="33.75" outlineLevel="1" x14ac:dyDescent="0.2">
      <c r="A362" s="233">
        <v>82</v>
      </c>
      <c r="B362" s="234" t="s">
        <v>1150</v>
      </c>
      <c r="C362" s="244" t="s">
        <v>1151</v>
      </c>
      <c r="D362" s="235" t="s">
        <v>909</v>
      </c>
      <c r="E362" s="236">
        <v>2</v>
      </c>
      <c r="F362" s="237"/>
      <c r="G362" s="238">
        <f>ROUND(E362*F362,2)</f>
        <v>0</v>
      </c>
      <c r="H362" s="237"/>
      <c r="I362" s="238">
        <f>ROUND(E362*H362,2)</f>
        <v>0</v>
      </c>
      <c r="J362" s="237"/>
      <c r="K362" s="238">
        <f>ROUND(E362*J362,2)</f>
        <v>0</v>
      </c>
      <c r="L362" s="238">
        <v>21</v>
      </c>
      <c r="M362" s="238">
        <f>G362*(1+L362/100)</f>
        <v>0</v>
      </c>
      <c r="N362" s="236">
        <v>0</v>
      </c>
      <c r="O362" s="236">
        <f>ROUND(E362*N362,2)</f>
        <v>0</v>
      </c>
      <c r="P362" s="236">
        <v>0</v>
      </c>
      <c r="Q362" s="236">
        <f>ROUND(E362*P362,2)</f>
        <v>0</v>
      </c>
      <c r="R362" s="238"/>
      <c r="S362" s="238" t="s">
        <v>197</v>
      </c>
      <c r="T362" s="239" t="s">
        <v>198</v>
      </c>
      <c r="U362" s="222">
        <v>0</v>
      </c>
      <c r="V362" s="222">
        <f>ROUND(E362*U362,2)</f>
        <v>0</v>
      </c>
      <c r="W362" s="222"/>
      <c r="X362" s="222" t="s">
        <v>149</v>
      </c>
      <c r="Y362" s="222" t="s">
        <v>150</v>
      </c>
      <c r="Z362" s="212"/>
      <c r="AA362" s="212"/>
      <c r="AB362" s="212"/>
      <c r="AC362" s="212"/>
      <c r="AD362" s="212"/>
      <c r="AE362" s="212"/>
      <c r="AF362" s="212"/>
      <c r="AG362" s="212" t="s">
        <v>151</v>
      </c>
      <c r="AH362" s="212"/>
      <c r="AI362" s="212"/>
      <c r="AJ362" s="212"/>
      <c r="AK362" s="212"/>
      <c r="AL362" s="212"/>
      <c r="AM362" s="212"/>
      <c r="AN362" s="212"/>
      <c r="AO362" s="212"/>
      <c r="AP362" s="212"/>
      <c r="AQ362" s="212"/>
      <c r="AR362" s="212"/>
      <c r="AS362" s="212"/>
      <c r="AT362" s="212"/>
      <c r="AU362" s="212"/>
      <c r="AV362" s="212"/>
      <c r="AW362" s="212"/>
      <c r="AX362" s="212"/>
      <c r="AY362" s="212"/>
      <c r="AZ362" s="212"/>
      <c r="BA362" s="212"/>
      <c r="BB362" s="212"/>
      <c r="BC362" s="212"/>
      <c r="BD362" s="212"/>
      <c r="BE362" s="212"/>
      <c r="BF362" s="212"/>
      <c r="BG362" s="212"/>
      <c r="BH362" s="212"/>
    </row>
    <row r="363" spans="1:60" outlineLevel="2" x14ac:dyDescent="0.2">
      <c r="A363" s="219"/>
      <c r="B363" s="220"/>
      <c r="C363" s="247" t="s">
        <v>1140</v>
      </c>
      <c r="D363" s="242"/>
      <c r="E363" s="242"/>
      <c r="F363" s="242"/>
      <c r="G363" s="242"/>
      <c r="H363" s="222"/>
      <c r="I363" s="222"/>
      <c r="J363" s="222"/>
      <c r="K363" s="222"/>
      <c r="L363" s="222"/>
      <c r="M363" s="222"/>
      <c r="N363" s="221"/>
      <c r="O363" s="221"/>
      <c r="P363" s="221"/>
      <c r="Q363" s="221"/>
      <c r="R363" s="222"/>
      <c r="S363" s="222"/>
      <c r="T363" s="222"/>
      <c r="U363" s="222"/>
      <c r="V363" s="222"/>
      <c r="W363" s="222"/>
      <c r="X363" s="222"/>
      <c r="Y363" s="222"/>
      <c r="Z363" s="212"/>
      <c r="AA363" s="212"/>
      <c r="AB363" s="212"/>
      <c r="AC363" s="212"/>
      <c r="AD363" s="212"/>
      <c r="AE363" s="212"/>
      <c r="AF363" s="212"/>
      <c r="AG363" s="212" t="s">
        <v>481</v>
      </c>
      <c r="AH363" s="212"/>
      <c r="AI363" s="212"/>
      <c r="AJ363" s="212"/>
      <c r="AK363" s="212"/>
      <c r="AL363" s="212"/>
      <c r="AM363" s="212"/>
      <c r="AN363" s="212"/>
      <c r="AO363" s="212"/>
      <c r="AP363" s="212"/>
      <c r="AQ363" s="212"/>
      <c r="AR363" s="212"/>
      <c r="AS363" s="212"/>
      <c r="AT363" s="212"/>
      <c r="AU363" s="212"/>
      <c r="AV363" s="212"/>
      <c r="AW363" s="212"/>
      <c r="AX363" s="212"/>
      <c r="AY363" s="212"/>
      <c r="AZ363" s="212"/>
      <c r="BA363" s="212"/>
      <c r="BB363" s="212"/>
      <c r="BC363" s="212"/>
      <c r="BD363" s="212"/>
      <c r="BE363" s="212"/>
      <c r="BF363" s="212"/>
      <c r="BG363" s="212"/>
      <c r="BH363" s="212"/>
    </row>
    <row r="364" spans="1:60" outlineLevel="2" x14ac:dyDescent="0.2">
      <c r="A364" s="219"/>
      <c r="B364" s="220"/>
      <c r="C364" s="246" t="s">
        <v>154</v>
      </c>
      <c r="D364" s="223"/>
      <c r="E364" s="224"/>
      <c r="F364" s="222"/>
      <c r="G364" s="222"/>
      <c r="H364" s="222"/>
      <c r="I364" s="222"/>
      <c r="J364" s="222"/>
      <c r="K364" s="222"/>
      <c r="L364" s="222"/>
      <c r="M364" s="222"/>
      <c r="N364" s="221"/>
      <c r="O364" s="221"/>
      <c r="P364" s="221"/>
      <c r="Q364" s="221"/>
      <c r="R364" s="222"/>
      <c r="S364" s="222"/>
      <c r="T364" s="222"/>
      <c r="U364" s="222"/>
      <c r="V364" s="222"/>
      <c r="W364" s="222"/>
      <c r="X364" s="222"/>
      <c r="Y364" s="222"/>
      <c r="Z364" s="212"/>
      <c r="AA364" s="212"/>
      <c r="AB364" s="212"/>
      <c r="AC364" s="212"/>
      <c r="AD364" s="212"/>
      <c r="AE364" s="212"/>
      <c r="AF364" s="212"/>
      <c r="AG364" s="212" t="s">
        <v>155</v>
      </c>
      <c r="AH364" s="212">
        <v>0</v>
      </c>
      <c r="AI364" s="212"/>
      <c r="AJ364" s="212"/>
      <c r="AK364" s="212"/>
      <c r="AL364" s="212"/>
      <c r="AM364" s="212"/>
      <c r="AN364" s="212"/>
      <c r="AO364" s="212"/>
      <c r="AP364" s="212"/>
      <c r="AQ364" s="212"/>
      <c r="AR364" s="212"/>
      <c r="AS364" s="212"/>
      <c r="AT364" s="212"/>
      <c r="AU364" s="212"/>
      <c r="AV364" s="212"/>
      <c r="AW364" s="212"/>
      <c r="AX364" s="212"/>
      <c r="AY364" s="212"/>
      <c r="AZ364" s="212"/>
      <c r="BA364" s="212"/>
      <c r="BB364" s="212"/>
      <c r="BC364" s="212"/>
      <c r="BD364" s="212"/>
      <c r="BE364" s="212"/>
      <c r="BF364" s="212"/>
      <c r="BG364" s="212"/>
      <c r="BH364" s="212"/>
    </row>
    <row r="365" spans="1:60" outlineLevel="3" x14ac:dyDescent="0.2">
      <c r="A365" s="219"/>
      <c r="B365" s="220"/>
      <c r="C365" s="246" t="s">
        <v>552</v>
      </c>
      <c r="D365" s="223"/>
      <c r="E365" s="224">
        <v>2</v>
      </c>
      <c r="F365" s="222"/>
      <c r="G365" s="222"/>
      <c r="H365" s="222"/>
      <c r="I365" s="222"/>
      <c r="J365" s="222"/>
      <c r="K365" s="222"/>
      <c r="L365" s="222"/>
      <c r="M365" s="222"/>
      <c r="N365" s="221"/>
      <c r="O365" s="221"/>
      <c r="P365" s="221"/>
      <c r="Q365" s="221"/>
      <c r="R365" s="222"/>
      <c r="S365" s="222"/>
      <c r="T365" s="222"/>
      <c r="U365" s="222"/>
      <c r="V365" s="222"/>
      <c r="W365" s="222"/>
      <c r="X365" s="222"/>
      <c r="Y365" s="222"/>
      <c r="Z365" s="212"/>
      <c r="AA365" s="212"/>
      <c r="AB365" s="212"/>
      <c r="AC365" s="212"/>
      <c r="AD365" s="212"/>
      <c r="AE365" s="212"/>
      <c r="AF365" s="212"/>
      <c r="AG365" s="212" t="s">
        <v>155</v>
      </c>
      <c r="AH365" s="212">
        <v>0</v>
      </c>
      <c r="AI365" s="212"/>
      <c r="AJ365" s="212"/>
      <c r="AK365" s="212"/>
      <c r="AL365" s="212"/>
      <c r="AM365" s="212"/>
      <c r="AN365" s="212"/>
      <c r="AO365" s="212"/>
      <c r="AP365" s="212"/>
      <c r="AQ365" s="212"/>
      <c r="AR365" s="212"/>
      <c r="AS365" s="212"/>
      <c r="AT365" s="212"/>
      <c r="AU365" s="212"/>
      <c r="AV365" s="212"/>
      <c r="AW365" s="212"/>
      <c r="AX365" s="212"/>
      <c r="AY365" s="212"/>
      <c r="AZ365" s="212"/>
      <c r="BA365" s="212"/>
      <c r="BB365" s="212"/>
      <c r="BC365" s="212"/>
      <c r="BD365" s="212"/>
      <c r="BE365" s="212"/>
      <c r="BF365" s="212"/>
      <c r="BG365" s="212"/>
      <c r="BH365" s="212"/>
    </row>
    <row r="366" spans="1:60" ht="33.75" outlineLevel="1" x14ac:dyDescent="0.2">
      <c r="A366" s="233">
        <v>83</v>
      </c>
      <c r="B366" s="234" t="s">
        <v>1152</v>
      </c>
      <c r="C366" s="244" t="s">
        <v>1153</v>
      </c>
      <c r="D366" s="235" t="s">
        <v>909</v>
      </c>
      <c r="E366" s="236">
        <v>8</v>
      </c>
      <c r="F366" s="237"/>
      <c r="G366" s="238">
        <f>ROUND(E366*F366,2)</f>
        <v>0</v>
      </c>
      <c r="H366" s="237"/>
      <c r="I366" s="238">
        <f>ROUND(E366*H366,2)</f>
        <v>0</v>
      </c>
      <c r="J366" s="237"/>
      <c r="K366" s="238">
        <f>ROUND(E366*J366,2)</f>
        <v>0</v>
      </c>
      <c r="L366" s="238">
        <v>21</v>
      </c>
      <c r="M366" s="238">
        <f>G366*(1+L366/100)</f>
        <v>0</v>
      </c>
      <c r="N366" s="236">
        <v>0</v>
      </c>
      <c r="O366" s="236">
        <f>ROUND(E366*N366,2)</f>
        <v>0</v>
      </c>
      <c r="P366" s="236">
        <v>0</v>
      </c>
      <c r="Q366" s="236">
        <f>ROUND(E366*P366,2)</f>
        <v>0</v>
      </c>
      <c r="R366" s="238"/>
      <c r="S366" s="238" t="s">
        <v>197</v>
      </c>
      <c r="T366" s="239" t="s">
        <v>198</v>
      </c>
      <c r="U366" s="222">
        <v>0</v>
      </c>
      <c r="V366" s="222">
        <f>ROUND(E366*U366,2)</f>
        <v>0</v>
      </c>
      <c r="W366" s="222"/>
      <c r="X366" s="222" t="s">
        <v>149</v>
      </c>
      <c r="Y366" s="222" t="s">
        <v>150</v>
      </c>
      <c r="Z366" s="212"/>
      <c r="AA366" s="212"/>
      <c r="AB366" s="212"/>
      <c r="AC366" s="212"/>
      <c r="AD366" s="212"/>
      <c r="AE366" s="212"/>
      <c r="AF366" s="212"/>
      <c r="AG366" s="212" t="s">
        <v>151</v>
      </c>
      <c r="AH366" s="212"/>
      <c r="AI366" s="212"/>
      <c r="AJ366" s="212"/>
      <c r="AK366" s="212"/>
      <c r="AL366" s="212"/>
      <c r="AM366" s="212"/>
      <c r="AN366" s="212"/>
      <c r="AO366" s="212"/>
      <c r="AP366" s="212"/>
      <c r="AQ366" s="212"/>
      <c r="AR366" s="212"/>
      <c r="AS366" s="212"/>
      <c r="AT366" s="212"/>
      <c r="AU366" s="212"/>
      <c r="AV366" s="212"/>
      <c r="AW366" s="212"/>
      <c r="AX366" s="212"/>
      <c r="AY366" s="212"/>
      <c r="AZ366" s="212"/>
      <c r="BA366" s="212"/>
      <c r="BB366" s="212"/>
      <c r="BC366" s="212"/>
      <c r="BD366" s="212"/>
      <c r="BE366" s="212"/>
      <c r="BF366" s="212"/>
      <c r="BG366" s="212"/>
      <c r="BH366" s="212"/>
    </row>
    <row r="367" spans="1:60" outlineLevel="2" x14ac:dyDescent="0.2">
      <c r="A367" s="219"/>
      <c r="B367" s="220"/>
      <c r="C367" s="247" t="s">
        <v>1140</v>
      </c>
      <c r="D367" s="242"/>
      <c r="E367" s="242"/>
      <c r="F367" s="242"/>
      <c r="G367" s="242"/>
      <c r="H367" s="222"/>
      <c r="I367" s="222"/>
      <c r="J367" s="222"/>
      <c r="K367" s="222"/>
      <c r="L367" s="222"/>
      <c r="M367" s="222"/>
      <c r="N367" s="221"/>
      <c r="O367" s="221"/>
      <c r="P367" s="221"/>
      <c r="Q367" s="221"/>
      <c r="R367" s="222"/>
      <c r="S367" s="222"/>
      <c r="T367" s="222"/>
      <c r="U367" s="222"/>
      <c r="V367" s="222"/>
      <c r="W367" s="222"/>
      <c r="X367" s="222"/>
      <c r="Y367" s="222"/>
      <c r="Z367" s="212"/>
      <c r="AA367" s="212"/>
      <c r="AB367" s="212"/>
      <c r="AC367" s="212"/>
      <c r="AD367" s="212"/>
      <c r="AE367" s="212"/>
      <c r="AF367" s="212"/>
      <c r="AG367" s="212" t="s">
        <v>481</v>
      </c>
      <c r="AH367" s="212"/>
      <c r="AI367" s="212"/>
      <c r="AJ367" s="212"/>
      <c r="AK367" s="212"/>
      <c r="AL367" s="212"/>
      <c r="AM367" s="212"/>
      <c r="AN367" s="212"/>
      <c r="AO367" s="212"/>
      <c r="AP367" s="212"/>
      <c r="AQ367" s="212"/>
      <c r="AR367" s="212"/>
      <c r="AS367" s="212"/>
      <c r="AT367" s="212"/>
      <c r="AU367" s="212"/>
      <c r="AV367" s="212"/>
      <c r="AW367" s="212"/>
      <c r="AX367" s="212"/>
      <c r="AY367" s="212"/>
      <c r="AZ367" s="212"/>
      <c r="BA367" s="212"/>
      <c r="BB367" s="212"/>
      <c r="BC367" s="212"/>
      <c r="BD367" s="212"/>
      <c r="BE367" s="212"/>
      <c r="BF367" s="212"/>
      <c r="BG367" s="212"/>
      <c r="BH367" s="212"/>
    </row>
    <row r="368" spans="1:60" outlineLevel="2" x14ac:dyDescent="0.2">
      <c r="A368" s="219"/>
      <c r="B368" s="220"/>
      <c r="C368" s="246" t="s">
        <v>154</v>
      </c>
      <c r="D368" s="223"/>
      <c r="E368" s="224"/>
      <c r="F368" s="222"/>
      <c r="G368" s="222"/>
      <c r="H368" s="222"/>
      <c r="I368" s="222"/>
      <c r="J368" s="222"/>
      <c r="K368" s="222"/>
      <c r="L368" s="222"/>
      <c r="M368" s="222"/>
      <c r="N368" s="221"/>
      <c r="O368" s="221"/>
      <c r="P368" s="221"/>
      <c r="Q368" s="221"/>
      <c r="R368" s="222"/>
      <c r="S368" s="222"/>
      <c r="T368" s="222"/>
      <c r="U368" s="222"/>
      <c r="V368" s="222"/>
      <c r="W368" s="222"/>
      <c r="X368" s="222"/>
      <c r="Y368" s="222"/>
      <c r="Z368" s="212"/>
      <c r="AA368" s="212"/>
      <c r="AB368" s="212"/>
      <c r="AC368" s="212"/>
      <c r="AD368" s="212"/>
      <c r="AE368" s="212"/>
      <c r="AF368" s="212"/>
      <c r="AG368" s="212" t="s">
        <v>155</v>
      </c>
      <c r="AH368" s="212">
        <v>0</v>
      </c>
      <c r="AI368" s="212"/>
      <c r="AJ368" s="212"/>
      <c r="AK368" s="212"/>
      <c r="AL368" s="212"/>
      <c r="AM368" s="212"/>
      <c r="AN368" s="212"/>
      <c r="AO368" s="212"/>
      <c r="AP368" s="212"/>
      <c r="AQ368" s="212"/>
      <c r="AR368" s="212"/>
      <c r="AS368" s="212"/>
      <c r="AT368" s="212"/>
      <c r="AU368" s="212"/>
      <c r="AV368" s="212"/>
      <c r="AW368" s="212"/>
      <c r="AX368" s="212"/>
      <c r="AY368" s="212"/>
      <c r="AZ368" s="212"/>
      <c r="BA368" s="212"/>
      <c r="BB368" s="212"/>
      <c r="BC368" s="212"/>
      <c r="BD368" s="212"/>
      <c r="BE368" s="212"/>
      <c r="BF368" s="212"/>
      <c r="BG368" s="212"/>
      <c r="BH368" s="212"/>
    </row>
    <row r="369" spans="1:60" outlineLevel="3" x14ac:dyDescent="0.2">
      <c r="A369" s="219"/>
      <c r="B369" s="220"/>
      <c r="C369" s="246" t="s">
        <v>1154</v>
      </c>
      <c r="D369" s="223"/>
      <c r="E369" s="224">
        <v>8</v>
      </c>
      <c r="F369" s="222"/>
      <c r="G369" s="222"/>
      <c r="H369" s="222"/>
      <c r="I369" s="222"/>
      <c r="J369" s="222"/>
      <c r="K369" s="222"/>
      <c r="L369" s="222"/>
      <c r="M369" s="222"/>
      <c r="N369" s="221"/>
      <c r="O369" s="221"/>
      <c r="P369" s="221"/>
      <c r="Q369" s="221"/>
      <c r="R369" s="222"/>
      <c r="S369" s="222"/>
      <c r="T369" s="222"/>
      <c r="U369" s="222"/>
      <c r="V369" s="222"/>
      <c r="W369" s="222"/>
      <c r="X369" s="222"/>
      <c r="Y369" s="222"/>
      <c r="Z369" s="212"/>
      <c r="AA369" s="212"/>
      <c r="AB369" s="212"/>
      <c r="AC369" s="212"/>
      <c r="AD369" s="212"/>
      <c r="AE369" s="212"/>
      <c r="AF369" s="212"/>
      <c r="AG369" s="212" t="s">
        <v>155</v>
      </c>
      <c r="AH369" s="212">
        <v>0</v>
      </c>
      <c r="AI369" s="212"/>
      <c r="AJ369" s="212"/>
      <c r="AK369" s="212"/>
      <c r="AL369" s="212"/>
      <c r="AM369" s="212"/>
      <c r="AN369" s="212"/>
      <c r="AO369" s="212"/>
      <c r="AP369" s="212"/>
      <c r="AQ369" s="212"/>
      <c r="AR369" s="212"/>
      <c r="AS369" s="212"/>
      <c r="AT369" s="212"/>
      <c r="AU369" s="212"/>
      <c r="AV369" s="212"/>
      <c r="AW369" s="212"/>
      <c r="AX369" s="212"/>
      <c r="AY369" s="212"/>
      <c r="AZ369" s="212"/>
      <c r="BA369" s="212"/>
      <c r="BB369" s="212"/>
      <c r="BC369" s="212"/>
      <c r="BD369" s="212"/>
      <c r="BE369" s="212"/>
      <c r="BF369" s="212"/>
      <c r="BG369" s="212"/>
      <c r="BH369" s="212"/>
    </row>
    <row r="370" spans="1:60" ht="33.75" outlineLevel="1" x14ac:dyDescent="0.2">
      <c r="A370" s="233">
        <v>84</v>
      </c>
      <c r="B370" s="234" t="s">
        <v>1155</v>
      </c>
      <c r="C370" s="244" t="s">
        <v>1156</v>
      </c>
      <c r="D370" s="235" t="s">
        <v>909</v>
      </c>
      <c r="E370" s="236">
        <v>2</v>
      </c>
      <c r="F370" s="237"/>
      <c r="G370" s="238">
        <f>ROUND(E370*F370,2)</f>
        <v>0</v>
      </c>
      <c r="H370" s="237"/>
      <c r="I370" s="238">
        <f>ROUND(E370*H370,2)</f>
        <v>0</v>
      </c>
      <c r="J370" s="237"/>
      <c r="K370" s="238">
        <f>ROUND(E370*J370,2)</f>
        <v>0</v>
      </c>
      <c r="L370" s="238">
        <v>21</v>
      </c>
      <c r="M370" s="238">
        <f>G370*(1+L370/100)</f>
        <v>0</v>
      </c>
      <c r="N370" s="236">
        <v>0</v>
      </c>
      <c r="O370" s="236">
        <f>ROUND(E370*N370,2)</f>
        <v>0</v>
      </c>
      <c r="P370" s="236">
        <v>0</v>
      </c>
      <c r="Q370" s="236">
        <f>ROUND(E370*P370,2)</f>
        <v>0</v>
      </c>
      <c r="R370" s="238"/>
      <c r="S370" s="238" t="s">
        <v>197</v>
      </c>
      <c r="T370" s="239" t="s">
        <v>198</v>
      </c>
      <c r="U370" s="222">
        <v>0</v>
      </c>
      <c r="V370" s="222">
        <f>ROUND(E370*U370,2)</f>
        <v>0</v>
      </c>
      <c r="W370" s="222"/>
      <c r="X370" s="222" t="s">
        <v>149</v>
      </c>
      <c r="Y370" s="222" t="s">
        <v>150</v>
      </c>
      <c r="Z370" s="212"/>
      <c r="AA370" s="212"/>
      <c r="AB370" s="212"/>
      <c r="AC370" s="212"/>
      <c r="AD370" s="212"/>
      <c r="AE370" s="212"/>
      <c r="AF370" s="212"/>
      <c r="AG370" s="212" t="s">
        <v>151</v>
      </c>
      <c r="AH370" s="212"/>
      <c r="AI370" s="212"/>
      <c r="AJ370" s="212"/>
      <c r="AK370" s="212"/>
      <c r="AL370" s="212"/>
      <c r="AM370" s="212"/>
      <c r="AN370" s="212"/>
      <c r="AO370" s="212"/>
      <c r="AP370" s="212"/>
      <c r="AQ370" s="212"/>
      <c r="AR370" s="212"/>
      <c r="AS370" s="212"/>
      <c r="AT370" s="212"/>
      <c r="AU370" s="212"/>
      <c r="AV370" s="212"/>
      <c r="AW370" s="212"/>
      <c r="AX370" s="212"/>
      <c r="AY370" s="212"/>
      <c r="AZ370" s="212"/>
      <c r="BA370" s="212"/>
      <c r="BB370" s="212"/>
      <c r="BC370" s="212"/>
      <c r="BD370" s="212"/>
      <c r="BE370" s="212"/>
      <c r="BF370" s="212"/>
      <c r="BG370" s="212"/>
      <c r="BH370" s="212"/>
    </row>
    <row r="371" spans="1:60" outlineLevel="2" x14ac:dyDescent="0.2">
      <c r="A371" s="219"/>
      <c r="B371" s="220"/>
      <c r="C371" s="247" t="s">
        <v>1140</v>
      </c>
      <c r="D371" s="242"/>
      <c r="E371" s="242"/>
      <c r="F371" s="242"/>
      <c r="G371" s="242"/>
      <c r="H371" s="222"/>
      <c r="I371" s="222"/>
      <c r="J371" s="222"/>
      <c r="K371" s="222"/>
      <c r="L371" s="222"/>
      <c r="M371" s="222"/>
      <c r="N371" s="221"/>
      <c r="O371" s="221"/>
      <c r="P371" s="221"/>
      <c r="Q371" s="221"/>
      <c r="R371" s="222"/>
      <c r="S371" s="222"/>
      <c r="T371" s="222"/>
      <c r="U371" s="222"/>
      <c r="V371" s="222"/>
      <c r="W371" s="222"/>
      <c r="X371" s="222"/>
      <c r="Y371" s="222"/>
      <c r="Z371" s="212"/>
      <c r="AA371" s="212"/>
      <c r="AB371" s="212"/>
      <c r="AC371" s="212"/>
      <c r="AD371" s="212"/>
      <c r="AE371" s="212"/>
      <c r="AF371" s="212"/>
      <c r="AG371" s="212" t="s">
        <v>481</v>
      </c>
      <c r="AH371" s="212"/>
      <c r="AI371" s="212"/>
      <c r="AJ371" s="212"/>
      <c r="AK371" s="212"/>
      <c r="AL371" s="212"/>
      <c r="AM371" s="212"/>
      <c r="AN371" s="212"/>
      <c r="AO371" s="212"/>
      <c r="AP371" s="212"/>
      <c r="AQ371" s="212"/>
      <c r="AR371" s="212"/>
      <c r="AS371" s="212"/>
      <c r="AT371" s="212"/>
      <c r="AU371" s="212"/>
      <c r="AV371" s="212"/>
      <c r="AW371" s="212"/>
      <c r="AX371" s="212"/>
      <c r="AY371" s="212"/>
      <c r="AZ371" s="212"/>
      <c r="BA371" s="212"/>
      <c r="BB371" s="212"/>
      <c r="BC371" s="212"/>
      <c r="BD371" s="212"/>
      <c r="BE371" s="212"/>
      <c r="BF371" s="212"/>
      <c r="BG371" s="212"/>
      <c r="BH371" s="212"/>
    </row>
    <row r="372" spans="1:60" outlineLevel="2" x14ac:dyDescent="0.2">
      <c r="A372" s="219"/>
      <c r="B372" s="220"/>
      <c r="C372" s="246" t="s">
        <v>154</v>
      </c>
      <c r="D372" s="223"/>
      <c r="E372" s="224"/>
      <c r="F372" s="222"/>
      <c r="G372" s="222"/>
      <c r="H372" s="222"/>
      <c r="I372" s="222"/>
      <c r="J372" s="222"/>
      <c r="K372" s="222"/>
      <c r="L372" s="222"/>
      <c r="M372" s="222"/>
      <c r="N372" s="221"/>
      <c r="O372" s="221"/>
      <c r="P372" s="221"/>
      <c r="Q372" s="221"/>
      <c r="R372" s="222"/>
      <c r="S372" s="222"/>
      <c r="T372" s="222"/>
      <c r="U372" s="222"/>
      <c r="V372" s="222"/>
      <c r="W372" s="222"/>
      <c r="X372" s="222"/>
      <c r="Y372" s="222"/>
      <c r="Z372" s="212"/>
      <c r="AA372" s="212"/>
      <c r="AB372" s="212"/>
      <c r="AC372" s="212"/>
      <c r="AD372" s="212"/>
      <c r="AE372" s="212"/>
      <c r="AF372" s="212"/>
      <c r="AG372" s="212" t="s">
        <v>155</v>
      </c>
      <c r="AH372" s="212">
        <v>0</v>
      </c>
      <c r="AI372" s="212"/>
      <c r="AJ372" s="212"/>
      <c r="AK372" s="212"/>
      <c r="AL372" s="212"/>
      <c r="AM372" s="212"/>
      <c r="AN372" s="212"/>
      <c r="AO372" s="212"/>
      <c r="AP372" s="212"/>
      <c r="AQ372" s="212"/>
      <c r="AR372" s="212"/>
      <c r="AS372" s="212"/>
      <c r="AT372" s="212"/>
      <c r="AU372" s="212"/>
      <c r="AV372" s="212"/>
      <c r="AW372" s="212"/>
      <c r="AX372" s="212"/>
      <c r="AY372" s="212"/>
      <c r="AZ372" s="212"/>
      <c r="BA372" s="212"/>
      <c r="BB372" s="212"/>
      <c r="BC372" s="212"/>
      <c r="BD372" s="212"/>
      <c r="BE372" s="212"/>
      <c r="BF372" s="212"/>
      <c r="BG372" s="212"/>
      <c r="BH372" s="212"/>
    </row>
    <row r="373" spans="1:60" outlineLevel="3" x14ac:dyDescent="0.2">
      <c r="A373" s="219"/>
      <c r="B373" s="220"/>
      <c r="C373" s="246" t="s">
        <v>552</v>
      </c>
      <c r="D373" s="223"/>
      <c r="E373" s="224">
        <v>2</v>
      </c>
      <c r="F373" s="222"/>
      <c r="G373" s="222"/>
      <c r="H373" s="222"/>
      <c r="I373" s="222"/>
      <c r="J373" s="222"/>
      <c r="K373" s="222"/>
      <c r="L373" s="222"/>
      <c r="M373" s="222"/>
      <c r="N373" s="221"/>
      <c r="O373" s="221"/>
      <c r="P373" s="221"/>
      <c r="Q373" s="221"/>
      <c r="R373" s="222"/>
      <c r="S373" s="222"/>
      <c r="T373" s="222"/>
      <c r="U373" s="222"/>
      <c r="V373" s="222"/>
      <c r="W373" s="222"/>
      <c r="X373" s="222"/>
      <c r="Y373" s="222"/>
      <c r="Z373" s="212"/>
      <c r="AA373" s="212"/>
      <c r="AB373" s="212"/>
      <c r="AC373" s="212"/>
      <c r="AD373" s="212"/>
      <c r="AE373" s="212"/>
      <c r="AF373" s="212"/>
      <c r="AG373" s="212" t="s">
        <v>155</v>
      </c>
      <c r="AH373" s="212">
        <v>0</v>
      </c>
      <c r="AI373" s="212"/>
      <c r="AJ373" s="212"/>
      <c r="AK373" s="212"/>
      <c r="AL373" s="212"/>
      <c r="AM373" s="212"/>
      <c r="AN373" s="212"/>
      <c r="AO373" s="212"/>
      <c r="AP373" s="212"/>
      <c r="AQ373" s="212"/>
      <c r="AR373" s="212"/>
      <c r="AS373" s="212"/>
      <c r="AT373" s="212"/>
      <c r="AU373" s="212"/>
      <c r="AV373" s="212"/>
      <c r="AW373" s="212"/>
      <c r="AX373" s="212"/>
      <c r="AY373" s="212"/>
      <c r="AZ373" s="212"/>
      <c r="BA373" s="212"/>
      <c r="BB373" s="212"/>
      <c r="BC373" s="212"/>
      <c r="BD373" s="212"/>
      <c r="BE373" s="212"/>
      <c r="BF373" s="212"/>
      <c r="BG373" s="212"/>
      <c r="BH373" s="212"/>
    </row>
    <row r="374" spans="1:60" ht="33.75" outlineLevel="1" x14ac:dyDescent="0.2">
      <c r="A374" s="233">
        <v>85</v>
      </c>
      <c r="B374" s="234" t="s">
        <v>1157</v>
      </c>
      <c r="C374" s="244" t="s">
        <v>1158</v>
      </c>
      <c r="D374" s="235" t="s">
        <v>909</v>
      </c>
      <c r="E374" s="236">
        <v>9</v>
      </c>
      <c r="F374" s="237"/>
      <c r="G374" s="238">
        <f>ROUND(E374*F374,2)</f>
        <v>0</v>
      </c>
      <c r="H374" s="237"/>
      <c r="I374" s="238">
        <f>ROUND(E374*H374,2)</f>
        <v>0</v>
      </c>
      <c r="J374" s="237"/>
      <c r="K374" s="238">
        <f>ROUND(E374*J374,2)</f>
        <v>0</v>
      </c>
      <c r="L374" s="238">
        <v>21</v>
      </c>
      <c r="M374" s="238">
        <f>G374*(1+L374/100)</f>
        <v>0</v>
      </c>
      <c r="N374" s="236">
        <v>0</v>
      </c>
      <c r="O374" s="236">
        <f>ROUND(E374*N374,2)</f>
        <v>0</v>
      </c>
      <c r="P374" s="236">
        <v>0</v>
      </c>
      <c r="Q374" s="236">
        <f>ROUND(E374*P374,2)</f>
        <v>0</v>
      </c>
      <c r="R374" s="238"/>
      <c r="S374" s="238" t="s">
        <v>197</v>
      </c>
      <c r="T374" s="239" t="s">
        <v>198</v>
      </c>
      <c r="U374" s="222">
        <v>0</v>
      </c>
      <c r="V374" s="222">
        <f>ROUND(E374*U374,2)</f>
        <v>0</v>
      </c>
      <c r="W374" s="222"/>
      <c r="X374" s="222" t="s">
        <v>149</v>
      </c>
      <c r="Y374" s="222" t="s">
        <v>150</v>
      </c>
      <c r="Z374" s="212"/>
      <c r="AA374" s="212"/>
      <c r="AB374" s="212"/>
      <c r="AC374" s="212"/>
      <c r="AD374" s="212"/>
      <c r="AE374" s="212"/>
      <c r="AF374" s="212"/>
      <c r="AG374" s="212" t="s">
        <v>151</v>
      </c>
      <c r="AH374" s="212"/>
      <c r="AI374" s="212"/>
      <c r="AJ374" s="212"/>
      <c r="AK374" s="212"/>
      <c r="AL374" s="212"/>
      <c r="AM374" s="212"/>
      <c r="AN374" s="212"/>
      <c r="AO374" s="212"/>
      <c r="AP374" s="212"/>
      <c r="AQ374" s="212"/>
      <c r="AR374" s="212"/>
      <c r="AS374" s="212"/>
      <c r="AT374" s="212"/>
      <c r="AU374" s="212"/>
      <c r="AV374" s="212"/>
      <c r="AW374" s="212"/>
      <c r="AX374" s="212"/>
      <c r="AY374" s="212"/>
      <c r="AZ374" s="212"/>
      <c r="BA374" s="212"/>
      <c r="BB374" s="212"/>
      <c r="BC374" s="212"/>
      <c r="BD374" s="212"/>
      <c r="BE374" s="212"/>
      <c r="BF374" s="212"/>
      <c r="BG374" s="212"/>
      <c r="BH374" s="212"/>
    </row>
    <row r="375" spans="1:60" outlineLevel="2" x14ac:dyDescent="0.2">
      <c r="A375" s="219"/>
      <c r="B375" s="220"/>
      <c r="C375" s="247" t="s">
        <v>1140</v>
      </c>
      <c r="D375" s="242"/>
      <c r="E375" s="242"/>
      <c r="F375" s="242"/>
      <c r="G375" s="242"/>
      <c r="H375" s="222"/>
      <c r="I375" s="222"/>
      <c r="J375" s="222"/>
      <c r="K375" s="222"/>
      <c r="L375" s="222"/>
      <c r="M375" s="222"/>
      <c r="N375" s="221"/>
      <c r="O375" s="221"/>
      <c r="P375" s="221"/>
      <c r="Q375" s="221"/>
      <c r="R375" s="222"/>
      <c r="S375" s="222"/>
      <c r="T375" s="222"/>
      <c r="U375" s="222"/>
      <c r="V375" s="222"/>
      <c r="W375" s="222"/>
      <c r="X375" s="222"/>
      <c r="Y375" s="222"/>
      <c r="Z375" s="212"/>
      <c r="AA375" s="212"/>
      <c r="AB375" s="212"/>
      <c r="AC375" s="212"/>
      <c r="AD375" s="212"/>
      <c r="AE375" s="212"/>
      <c r="AF375" s="212"/>
      <c r="AG375" s="212" t="s">
        <v>481</v>
      </c>
      <c r="AH375" s="212"/>
      <c r="AI375" s="212"/>
      <c r="AJ375" s="212"/>
      <c r="AK375" s="212"/>
      <c r="AL375" s="212"/>
      <c r="AM375" s="212"/>
      <c r="AN375" s="212"/>
      <c r="AO375" s="212"/>
      <c r="AP375" s="212"/>
      <c r="AQ375" s="212"/>
      <c r="AR375" s="212"/>
      <c r="AS375" s="212"/>
      <c r="AT375" s="212"/>
      <c r="AU375" s="212"/>
      <c r="AV375" s="212"/>
      <c r="AW375" s="212"/>
      <c r="AX375" s="212"/>
      <c r="AY375" s="212"/>
      <c r="AZ375" s="212"/>
      <c r="BA375" s="212"/>
      <c r="BB375" s="212"/>
      <c r="BC375" s="212"/>
      <c r="BD375" s="212"/>
      <c r="BE375" s="212"/>
      <c r="BF375" s="212"/>
      <c r="BG375" s="212"/>
      <c r="BH375" s="212"/>
    </row>
    <row r="376" spans="1:60" outlineLevel="2" x14ac:dyDescent="0.2">
      <c r="A376" s="219"/>
      <c r="B376" s="220"/>
      <c r="C376" s="246" t="s">
        <v>154</v>
      </c>
      <c r="D376" s="223"/>
      <c r="E376" s="224"/>
      <c r="F376" s="222"/>
      <c r="G376" s="222"/>
      <c r="H376" s="222"/>
      <c r="I376" s="222"/>
      <c r="J376" s="222"/>
      <c r="K376" s="222"/>
      <c r="L376" s="222"/>
      <c r="M376" s="222"/>
      <c r="N376" s="221"/>
      <c r="O376" s="221"/>
      <c r="P376" s="221"/>
      <c r="Q376" s="221"/>
      <c r="R376" s="222"/>
      <c r="S376" s="222"/>
      <c r="T376" s="222"/>
      <c r="U376" s="222"/>
      <c r="V376" s="222"/>
      <c r="W376" s="222"/>
      <c r="X376" s="222"/>
      <c r="Y376" s="222"/>
      <c r="Z376" s="212"/>
      <c r="AA376" s="212"/>
      <c r="AB376" s="212"/>
      <c r="AC376" s="212"/>
      <c r="AD376" s="212"/>
      <c r="AE376" s="212"/>
      <c r="AF376" s="212"/>
      <c r="AG376" s="212" t="s">
        <v>155</v>
      </c>
      <c r="AH376" s="212">
        <v>0</v>
      </c>
      <c r="AI376" s="212"/>
      <c r="AJ376" s="212"/>
      <c r="AK376" s="212"/>
      <c r="AL376" s="212"/>
      <c r="AM376" s="212"/>
      <c r="AN376" s="212"/>
      <c r="AO376" s="212"/>
      <c r="AP376" s="212"/>
      <c r="AQ376" s="212"/>
      <c r="AR376" s="212"/>
      <c r="AS376" s="212"/>
      <c r="AT376" s="212"/>
      <c r="AU376" s="212"/>
      <c r="AV376" s="212"/>
      <c r="AW376" s="212"/>
      <c r="AX376" s="212"/>
      <c r="AY376" s="212"/>
      <c r="AZ376" s="212"/>
      <c r="BA376" s="212"/>
      <c r="BB376" s="212"/>
      <c r="BC376" s="212"/>
      <c r="BD376" s="212"/>
      <c r="BE376" s="212"/>
      <c r="BF376" s="212"/>
      <c r="BG376" s="212"/>
      <c r="BH376" s="212"/>
    </row>
    <row r="377" spans="1:60" outlineLevel="3" x14ac:dyDescent="0.2">
      <c r="A377" s="219"/>
      <c r="B377" s="220"/>
      <c r="C377" s="246" t="s">
        <v>326</v>
      </c>
      <c r="D377" s="223"/>
      <c r="E377" s="224">
        <v>9</v>
      </c>
      <c r="F377" s="222"/>
      <c r="G377" s="222"/>
      <c r="H377" s="222"/>
      <c r="I377" s="222"/>
      <c r="J377" s="222"/>
      <c r="K377" s="222"/>
      <c r="L377" s="222"/>
      <c r="M377" s="222"/>
      <c r="N377" s="221"/>
      <c r="O377" s="221"/>
      <c r="P377" s="221"/>
      <c r="Q377" s="221"/>
      <c r="R377" s="222"/>
      <c r="S377" s="222"/>
      <c r="T377" s="222"/>
      <c r="U377" s="222"/>
      <c r="V377" s="222"/>
      <c r="W377" s="222"/>
      <c r="X377" s="222"/>
      <c r="Y377" s="222"/>
      <c r="Z377" s="212"/>
      <c r="AA377" s="212"/>
      <c r="AB377" s="212"/>
      <c r="AC377" s="212"/>
      <c r="AD377" s="212"/>
      <c r="AE377" s="212"/>
      <c r="AF377" s="212"/>
      <c r="AG377" s="212" t="s">
        <v>155</v>
      </c>
      <c r="AH377" s="212">
        <v>0</v>
      </c>
      <c r="AI377" s="212"/>
      <c r="AJ377" s="212"/>
      <c r="AK377" s="212"/>
      <c r="AL377" s="212"/>
      <c r="AM377" s="212"/>
      <c r="AN377" s="212"/>
      <c r="AO377" s="212"/>
      <c r="AP377" s="212"/>
      <c r="AQ377" s="212"/>
      <c r="AR377" s="212"/>
      <c r="AS377" s="212"/>
      <c r="AT377" s="212"/>
      <c r="AU377" s="212"/>
      <c r="AV377" s="212"/>
      <c r="AW377" s="212"/>
      <c r="AX377" s="212"/>
      <c r="AY377" s="212"/>
      <c r="AZ377" s="212"/>
      <c r="BA377" s="212"/>
      <c r="BB377" s="212"/>
      <c r="BC377" s="212"/>
      <c r="BD377" s="212"/>
      <c r="BE377" s="212"/>
      <c r="BF377" s="212"/>
      <c r="BG377" s="212"/>
      <c r="BH377" s="212"/>
    </row>
    <row r="378" spans="1:60" ht="33.75" outlineLevel="1" x14ac:dyDescent="0.2">
      <c r="A378" s="233">
        <v>86</v>
      </c>
      <c r="B378" s="234" t="s">
        <v>1159</v>
      </c>
      <c r="C378" s="244" t="s">
        <v>1160</v>
      </c>
      <c r="D378" s="235" t="s">
        <v>909</v>
      </c>
      <c r="E378" s="236">
        <v>8</v>
      </c>
      <c r="F378" s="237"/>
      <c r="G378" s="238">
        <f>ROUND(E378*F378,2)</f>
        <v>0</v>
      </c>
      <c r="H378" s="237"/>
      <c r="I378" s="238">
        <f>ROUND(E378*H378,2)</f>
        <v>0</v>
      </c>
      <c r="J378" s="237"/>
      <c r="K378" s="238">
        <f>ROUND(E378*J378,2)</f>
        <v>0</v>
      </c>
      <c r="L378" s="238">
        <v>21</v>
      </c>
      <c r="M378" s="238">
        <f>G378*(1+L378/100)</f>
        <v>0</v>
      </c>
      <c r="N378" s="236">
        <v>0</v>
      </c>
      <c r="O378" s="236">
        <f>ROUND(E378*N378,2)</f>
        <v>0</v>
      </c>
      <c r="P378" s="236">
        <v>0</v>
      </c>
      <c r="Q378" s="236">
        <f>ROUND(E378*P378,2)</f>
        <v>0</v>
      </c>
      <c r="R378" s="238"/>
      <c r="S378" s="238" t="s">
        <v>197</v>
      </c>
      <c r="T378" s="239" t="s">
        <v>198</v>
      </c>
      <c r="U378" s="222">
        <v>0</v>
      </c>
      <c r="V378" s="222">
        <f>ROUND(E378*U378,2)</f>
        <v>0</v>
      </c>
      <c r="W378" s="222"/>
      <c r="X378" s="222" t="s">
        <v>149</v>
      </c>
      <c r="Y378" s="222" t="s">
        <v>150</v>
      </c>
      <c r="Z378" s="212"/>
      <c r="AA378" s="212"/>
      <c r="AB378" s="212"/>
      <c r="AC378" s="212"/>
      <c r="AD378" s="212"/>
      <c r="AE378" s="212"/>
      <c r="AF378" s="212"/>
      <c r="AG378" s="212" t="s">
        <v>151</v>
      </c>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2"/>
      <c r="BC378" s="212"/>
      <c r="BD378" s="212"/>
      <c r="BE378" s="212"/>
      <c r="BF378" s="212"/>
      <c r="BG378" s="212"/>
      <c r="BH378" s="212"/>
    </row>
    <row r="379" spans="1:60" outlineLevel="2" x14ac:dyDescent="0.2">
      <c r="A379" s="219"/>
      <c r="B379" s="220"/>
      <c r="C379" s="247" t="s">
        <v>1140</v>
      </c>
      <c r="D379" s="242"/>
      <c r="E379" s="242"/>
      <c r="F379" s="242"/>
      <c r="G379" s="242"/>
      <c r="H379" s="222"/>
      <c r="I379" s="222"/>
      <c r="J379" s="222"/>
      <c r="K379" s="222"/>
      <c r="L379" s="222"/>
      <c r="M379" s="222"/>
      <c r="N379" s="221"/>
      <c r="O379" s="221"/>
      <c r="P379" s="221"/>
      <c r="Q379" s="221"/>
      <c r="R379" s="222"/>
      <c r="S379" s="222"/>
      <c r="T379" s="222"/>
      <c r="U379" s="222"/>
      <c r="V379" s="222"/>
      <c r="W379" s="222"/>
      <c r="X379" s="222"/>
      <c r="Y379" s="222"/>
      <c r="Z379" s="212"/>
      <c r="AA379" s="212"/>
      <c r="AB379" s="212"/>
      <c r="AC379" s="212"/>
      <c r="AD379" s="212"/>
      <c r="AE379" s="212"/>
      <c r="AF379" s="212"/>
      <c r="AG379" s="212" t="s">
        <v>481</v>
      </c>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2"/>
      <c r="BC379" s="212"/>
      <c r="BD379" s="212"/>
      <c r="BE379" s="212"/>
      <c r="BF379" s="212"/>
      <c r="BG379" s="212"/>
      <c r="BH379" s="212"/>
    </row>
    <row r="380" spans="1:60" outlineLevel="2" x14ac:dyDescent="0.2">
      <c r="A380" s="219"/>
      <c r="B380" s="220"/>
      <c r="C380" s="246" t="s">
        <v>154</v>
      </c>
      <c r="D380" s="223"/>
      <c r="E380" s="224"/>
      <c r="F380" s="222"/>
      <c r="G380" s="222"/>
      <c r="H380" s="222"/>
      <c r="I380" s="222"/>
      <c r="J380" s="222"/>
      <c r="K380" s="222"/>
      <c r="L380" s="222"/>
      <c r="M380" s="222"/>
      <c r="N380" s="221"/>
      <c r="O380" s="221"/>
      <c r="P380" s="221"/>
      <c r="Q380" s="221"/>
      <c r="R380" s="222"/>
      <c r="S380" s="222"/>
      <c r="T380" s="222"/>
      <c r="U380" s="222"/>
      <c r="V380" s="222"/>
      <c r="W380" s="222"/>
      <c r="X380" s="222"/>
      <c r="Y380" s="222"/>
      <c r="Z380" s="212"/>
      <c r="AA380" s="212"/>
      <c r="AB380" s="212"/>
      <c r="AC380" s="212"/>
      <c r="AD380" s="212"/>
      <c r="AE380" s="212"/>
      <c r="AF380" s="212"/>
      <c r="AG380" s="212" t="s">
        <v>155</v>
      </c>
      <c r="AH380" s="212">
        <v>0</v>
      </c>
      <c r="AI380" s="212"/>
      <c r="AJ380" s="212"/>
      <c r="AK380" s="212"/>
      <c r="AL380" s="212"/>
      <c r="AM380" s="212"/>
      <c r="AN380" s="212"/>
      <c r="AO380" s="212"/>
      <c r="AP380" s="212"/>
      <c r="AQ380" s="212"/>
      <c r="AR380" s="212"/>
      <c r="AS380" s="212"/>
      <c r="AT380" s="212"/>
      <c r="AU380" s="212"/>
      <c r="AV380" s="212"/>
      <c r="AW380" s="212"/>
      <c r="AX380" s="212"/>
      <c r="AY380" s="212"/>
      <c r="AZ380" s="212"/>
      <c r="BA380" s="212"/>
      <c r="BB380" s="212"/>
      <c r="BC380" s="212"/>
      <c r="BD380" s="212"/>
      <c r="BE380" s="212"/>
      <c r="BF380" s="212"/>
      <c r="BG380" s="212"/>
      <c r="BH380" s="212"/>
    </row>
    <row r="381" spans="1:60" outlineLevel="3" x14ac:dyDescent="0.2">
      <c r="A381" s="219"/>
      <c r="B381" s="220"/>
      <c r="C381" s="246" t="s">
        <v>1154</v>
      </c>
      <c r="D381" s="223"/>
      <c r="E381" s="224">
        <v>8</v>
      </c>
      <c r="F381" s="222"/>
      <c r="G381" s="222"/>
      <c r="H381" s="222"/>
      <c r="I381" s="222"/>
      <c r="J381" s="222"/>
      <c r="K381" s="222"/>
      <c r="L381" s="222"/>
      <c r="M381" s="222"/>
      <c r="N381" s="221"/>
      <c r="O381" s="221"/>
      <c r="P381" s="221"/>
      <c r="Q381" s="221"/>
      <c r="R381" s="222"/>
      <c r="S381" s="222"/>
      <c r="T381" s="222"/>
      <c r="U381" s="222"/>
      <c r="V381" s="222"/>
      <c r="W381" s="222"/>
      <c r="X381" s="222"/>
      <c r="Y381" s="222"/>
      <c r="Z381" s="212"/>
      <c r="AA381" s="212"/>
      <c r="AB381" s="212"/>
      <c r="AC381" s="212"/>
      <c r="AD381" s="212"/>
      <c r="AE381" s="212"/>
      <c r="AF381" s="212"/>
      <c r="AG381" s="212" t="s">
        <v>155</v>
      </c>
      <c r="AH381" s="212">
        <v>0</v>
      </c>
      <c r="AI381" s="212"/>
      <c r="AJ381" s="212"/>
      <c r="AK381" s="212"/>
      <c r="AL381" s="212"/>
      <c r="AM381" s="212"/>
      <c r="AN381" s="212"/>
      <c r="AO381" s="212"/>
      <c r="AP381" s="212"/>
      <c r="AQ381" s="212"/>
      <c r="AR381" s="212"/>
      <c r="AS381" s="212"/>
      <c r="AT381" s="212"/>
      <c r="AU381" s="212"/>
      <c r="AV381" s="212"/>
      <c r="AW381" s="212"/>
      <c r="AX381" s="212"/>
      <c r="AY381" s="212"/>
      <c r="AZ381" s="212"/>
      <c r="BA381" s="212"/>
      <c r="BB381" s="212"/>
      <c r="BC381" s="212"/>
      <c r="BD381" s="212"/>
      <c r="BE381" s="212"/>
      <c r="BF381" s="212"/>
      <c r="BG381" s="212"/>
      <c r="BH381" s="212"/>
    </row>
    <row r="382" spans="1:60" ht="33.75" outlineLevel="1" x14ac:dyDescent="0.2">
      <c r="A382" s="233">
        <v>87</v>
      </c>
      <c r="B382" s="234" t="s">
        <v>1161</v>
      </c>
      <c r="C382" s="244" t="s">
        <v>1162</v>
      </c>
      <c r="D382" s="235" t="s">
        <v>909</v>
      </c>
      <c r="E382" s="236">
        <v>2</v>
      </c>
      <c r="F382" s="237"/>
      <c r="G382" s="238">
        <f>ROUND(E382*F382,2)</f>
        <v>0</v>
      </c>
      <c r="H382" s="237"/>
      <c r="I382" s="238">
        <f>ROUND(E382*H382,2)</f>
        <v>0</v>
      </c>
      <c r="J382" s="237"/>
      <c r="K382" s="238">
        <f>ROUND(E382*J382,2)</f>
        <v>0</v>
      </c>
      <c r="L382" s="238">
        <v>21</v>
      </c>
      <c r="M382" s="238">
        <f>G382*(1+L382/100)</f>
        <v>0</v>
      </c>
      <c r="N382" s="236">
        <v>0</v>
      </c>
      <c r="O382" s="236">
        <f>ROUND(E382*N382,2)</f>
        <v>0</v>
      </c>
      <c r="P382" s="236">
        <v>0</v>
      </c>
      <c r="Q382" s="236">
        <f>ROUND(E382*P382,2)</f>
        <v>0</v>
      </c>
      <c r="R382" s="238"/>
      <c r="S382" s="238" t="s">
        <v>197</v>
      </c>
      <c r="T382" s="239" t="s">
        <v>198</v>
      </c>
      <c r="U382" s="222">
        <v>0</v>
      </c>
      <c r="V382" s="222">
        <f>ROUND(E382*U382,2)</f>
        <v>0</v>
      </c>
      <c r="W382" s="222"/>
      <c r="X382" s="222" t="s">
        <v>149</v>
      </c>
      <c r="Y382" s="222" t="s">
        <v>150</v>
      </c>
      <c r="Z382" s="212"/>
      <c r="AA382" s="212"/>
      <c r="AB382" s="212"/>
      <c r="AC382" s="212"/>
      <c r="AD382" s="212"/>
      <c r="AE382" s="212"/>
      <c r="AF382" s="212"/>
      <c r="AG382" s="212" t="s">
        <v>151</v>
      </c>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2"/>
      <c r="BC382" s="212"/>
      <c r="BD382" s="212"/>
      <c r="BE382" s="212"/>
      <c r="BF382" s="212"/>
      <c r="BG382" s="212"/>
      <c r="BH382" s="212"/>
    </row>
    <row r="383" spans="1:60" outlineLevel="2" x14ac:dyDescent="0.2">
      <c r="A383" s="219"/>
      <c r="B383" s="220"/>
      <c r="C383" s="247" t="s">
        <v>1140</v>
      </c>
      <c r="D383" s="242"/>
      <c r="E383" s="242"/>
      <c r="F383" s="242"/>
      <c r="G383" s="242"/>
      <c r="H383" s="222"/>
      <c r="I383" s="222"/>
      <c r="J383" s="222"/>
      <c r="K383" s="222"/>
      <c r="L383" s="222"/>
      <c r="M383" s="222"/>
      <c r="N383" s="221"/>
      <c r="O383" s="221"/>
      <c r="P383" s="221"/>
      <c r="Q383" s="221"/>
      <c r="R383" s="222"/>
      <c r="S383" s="222"/>
      <c r="T383" s="222"/>
      <c r="U383" s="222"/>
      <c r="V383" s="222"/>
      <c r="W383" s="222"/>
      <c r="X383" s="222"/>
      <c r="Y383" s="222"/>
      <c r="Z383" s="212"/>
      <c r="AA383" s="212"/>
      <c r="AB383" s="212"/>
      <c r="AC383" s="212"/>
      <c r="AD383" s="212"/>
      <c r="AE383" s="212"/>
      <c r="AF383" s="212"/>
      <c r="AG383" s="212" t="s">
        <v>481</v>
      </c>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2"/>
      <c r="BC383" s="212"/>
      <c r="BD383" s="212"/>
      <c r="BE383" s="212"/>
      <c r="BF383" s="212"/>
      <c r="BG383" s="212"/>
      <c r="BH383" s="212"/>
    </row>
    <row r="384" spans="1:60" outlineLevel="2" x14ac:dyDescent="0.2">
      <c r="A384" s="219"/>
      <c r="B384" s="220"/>
      <c r="C384" s="246" t="s">
        <v>154</v>
      </c>
      <c r="D384" s="223"/>
      <c r="E384" s="224"/>
      <c r="F384" s="222"/>
      <c r="G384" s="222"/>
      <c r="H384" s="222"/>
      <c r="I384" s="222"/>
      <c r="J384" s="222"/>
      <c r="K384" s="222"/>
      <c r="L384" s="222"/>
      <c r="M384" s="222"/>
      <c r="N384" s="221"/>
      <c r="O384" s="221"/>
      <c r="P384" s="221"/>
      <c r="Q384" s="221"/>
      <c r="R384" s="222"/>
      <c r="S384" s="222"/>
      <c r="T384" s="222"/>
      <c r="U384" s="222"/>
      <c r="V384" s="222"/>
      <c r="W384" s="222"/>
      <c r="X384" s="222"/>
      <c r="Y384" s="222"/>
      <c r="Z384" s="212"/>
      <c r="AA384" s="212"/>
      <c r="AB384" s="212"/>
      <c r="AC384" s="212"/>
      <c r="AD384" s="212"/>
      <c r="AE384" s="212"/>
      <c r="AF384" s="212"/>
      <c r="AG384" s="212" t="s">
        <v>155</v>
      </c>
      <c r="AH384" s="212">
        <v>0</v>
      </c>
      <c r="AI384" s="212"/>
      <c r="AJ384" s="212"/>
      <c r="AK384" s="212"/>
      <c r="AL384" s="212"/>
      <c r="AM384" s="212"/>
      <c r="AN384" s="212"/>
      <c r="AO384" s="212"/>
      <c r="AP384" s="212"/>
      <c r="AQ384" s="212"/>
      <c r="AR384" s="212"/>
      <c r="AS384" s="212"/>
      <c r="AT384" s="212"/>
      <c r="AU384" s="212"/>
      <c r="AV384" s="212"/>
      <c r="AW384" s="212"/>
      <c r="AX384" s="212"/>
      <c r="AY384" s="212"/>
      <c r="AZ384" s="212"/>
      <c r="BA384" s="212"/>
      <c r="BB384" s="212"/>
      <c r="BC384" s="212"/>
      <c r="BD384" s="212"/>
      <c r="BE384" s="212"/>
      <c r="BF384" s="212"/>
      <c r="BG384" s="212"/>
      <c r="BH384" s="212"/>
    </row>
    <row r="385" spans="1:60" outlineLevel="3" x14ac:dyDescent="0.2">
      <c r="A385" s="219"/>
      <c r="B385" s="220"/>
      <c r="C385" s="246" t="s">
        <v>552</v>
      </c>
      <c r="D385" s="223"/>
      <c r="E385" s="224">
        <v>2</v>
      </c>
      <c r="F385" s="222"/>
      <c r="G385" s="222"/>
      <c r="H385" s="222"/>
      <c r="I385" s="222"/>
      <c r="J385" s="222"/>
      <c r="K385" s="222"/>
      <c r="L385" s="222"/>
      <c r="M385" s="222"/>
      <c r="N385" s="221"/>
      <c r="O385" s="221"/>
      <c r="P385" s="221"/>
      <c r="Q385" s="221"/>
      <c r="R385" s="222"/>
      <c r="S385" s="222"/>
      <c r="T385" s="222"/>
      <c r="U385" s="222"/>
      <c r="V385" s="222"/>
      <c r="W385" s="222"/>
      <c r="X385" s="222"/>
      <c r="Y385" s="222"/>
      <c r="Z385" s="212"/>
      <c r="AA385" s="212"/>
      <c r="AB385" s="212"/>
      <c r="AC385" s="212"/>
      <c r="AD385" s="212"/>
      <c r="AE385" s="212"/>
      <c r="AF385" s="212"/>
      <c r="AG385" s="212" t="s">
        <v>155</v>
      </c>
      <c r="AH385" s="212">
        <v>0</v>
      </c>
      <c r="AI385" s="212"/>
      <c r="AJ385" s="212"/>
      <c r="AK385" s="212"/>
      <c r="AL385" s="212"/>
      <c r="AM385" s="212"/>
      <c r="AN385" s="212"/>
      <c r="AO385" s="212"/>
      <c r="AP385" s="212"/>
      <c r="AQ385" s="212"/>
      <c r="AR385" s="212"/>
      <c r="AS385" s="212"/>
      <c r="AT385" s="212"/>
      <c r="AU385" s="212"/>
      <c r="AV385" s="212"/>
      <c r="AW385" s="212"/>
      <c r="AX385" s="212"/>
      <c r="AY385" s="212"/>
      <c r="AZ385" s="212"/>
      <c r="BA385" s="212"/>
      <c r="BB385" s="212"/>
      <c r="BC385" s="212"/>
      <c r="BD385" s="212"/>
      <c r="BE385" s="212"/>
      <c r="BF385" s="212"/>
      <c r="BG385" s="212"/>
      <c r="BH385" s="212"/>
    </row>
    <row r="386" spans="1:60" ht="33.75" outlineLevel="1" x14ac:dyDescent="0.2">
      <c r="A386" s="233">
        <v>88</v>
      </c>
      <c r="B386" s="234" t="s">
        <v>1163</v>
      </c>
      <c r="C386" s="244" t="s">
        <v>1164</v>
      </c>
      <c r="D386" s="235" t="s">
        <v>909</v>
      </c>
      <c r="E386" s="236">
        <v>2</v>
      </c>
      <c r="F386" s="237"/>
      <c r="G386" s="238">
        <f>ROUND(E386*F386,2)</f>
        <v>0</v>
      </c>
      <c r="H386" s="237"/>
      <c r="I386" s="238">
        <f>ROUND(E386*H386,2)</f>
        <v>0</v>
      </c>
      <c r="J386" s="237"/>
      <c r="K386" s="238">
        <f>ROUND(E386*J386,2)</f>
        <v>0</v>
      </c>
      <c r="L386" s="238">
        <v>21</v>
      </c>
      <c r="M386" s="238">
        <f>G386*(1+L386/100)</f>
        <v>0</v>
      </c>
      <c r="N386" s="236">
        <v>0</v>
      </c>
      <c r="O386" s="236">
        <f>ROUND(E386*N386,2)</f>
        <v>0</v>
      </c>
      <c r="P386" s="236">
        <v>0</v>
      </c>
      <c r="Q386" s="236">
        <f>ROUND(E386*P386,2)</f>
        <v>0</v>
      </c>
      <c r="R386" s="238"/>
      <c r="S386" s="238" t="s">
        <v>197</v>
      </c>
      <c r="T386" s="239" t="s">
        <v>198</v>
      </c>
      <c r="U386" s="222">
        <v>0</v>
      </c>
      <c r="V386" s="222">
        <f>ROUND(E386*U386,2)</f>
        <v>0</v>
      </c>
      <c r="W386" s="222"/>
      <c r="X386" s="222" t="s">
        <v>149</v>
      </c>
      <c r="Y386" s="222" t="s">
        <v>150</v>
      </c>
      <c r="Z386" s="212"/>
      <c r="AA386" s="212"/>
      <c r="AB386" s="212"/>
      <c r="AC386" s="212"/>
      <c r="AD386" s="212"/>
      <c r="AE386" s="212"/>
      <c r="AF386" s="212"/>
      <c r="AG386" s="212" t="s">
        <v>151</v>
      </c>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2"/>
      <c r="BC386" s="212"/>
      <c r="BD386" s="212"/>
      <c r="BE386" s="212"/>
      <c r="BF386" s="212"/>
      <c r="BG386" s="212"/>
      <c r="BH386" s="212"/>
    </row>
    <row r="387" spans="1:60" outlineLevel="2" x14ac:dyDescent="0.2">
      <c r="A387" s="219"/>
      <c r="B387" s="220"/>
      <c r="C387" s="247" t="s">
        <v>1140</v>
      </c>
      <c r="D387" s="242"/>
      <c r="E387" s="242"/>
      <c r="F387" s="242"/>
      <c r="G387" s="242"/>
      <c r="H387" s="222"/>
      <c r="I387" s="222"/>
      <c r="J387" s="222"/>
      <c r="K387" s="222"/>
      <c r="L387" s="222"/>
      <c r="M387" s="222"/>
      <c r="N387" s="221"/>
      <c r="O387" s="221"/>
      <c r="P387" s="221"/>
      <c r="Q387" s="221"/>
      <c r="R387" s="222"/>
      <c r="S387" s="222"/>
      <c r="T387" s="222"/>
      <c r="U387" s="222"/>
      <c r="V387" s="222"/>
      <c r="W387" s="222"/>
      <c r="X387" s="222"/>
      <c r="Y387" s="222"/>
      <c r="Z387" s="212"/>
      <c r="AA387" s="212"/>
      <c r="AB387" s="212"/>
      <c r="AC387" s="212"/>
      <c r="AD387" s="212"/>
      <c r="AE387" s="212"/>
      <c r="AF387" s="212"/>
      <c r="AG387" s="212" t="s">
        <v>481</v>
      </c>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2"/>
      <c r="BC387" s="212"/>
      <c r="BD387" s="212"/>
      <c r="BE387" s="212"/>
      <c r="BF387" s="212"/>
      <c r="BG387" s="212"/>
      <c r="BH387" s="212"/>
    </row>
    <row r="388" spans="1:60" outlineLevel="2" x14ac:dyDescent="0.2">
      <c r="A388" s="219"/>
      <c r="B388" s="220"/>
      <c r="C388" s="246" t="s">
        <v>154</v>
      </c>
      <c r="D388" s="223"/>
      <c r="E388" s="224"/>
      <c r="F388" s="222"/>
      <c r="G388" s="222"/>
      <c r="H388" s="222"/>
      <c r="I388" s="222"/>
      <c r="J388" s="222"/>
      <c r="K388" s="222"/>
      <c r="L388" s="222"/>
      <c r="M388" s="222"/>
      <c r="N388" s="221"/>
      <c r="O388" s="221"/>
      <c r="P388" s="221"/>
      <c r="Q388" s="221"/>
      <c r="R388" s="222"/>
      <c r="S388" s="222"/>
      <c r="T388" s="222"/>
      <c r="U388" s="222"/>
      <c r="V388" s="222"/>
      <c r="W388" s="222"/>
      <c r="X388" s="222"/>
      <c r="Y388" s="222"/>
      <c r="Z388" s="212"/>
      <c r="AA388" s="212"/>
      <c r="AB388" s="212"/>
      <c r="AC388" s="212"/>
      <c r="AD388" s="212"/>
      <c r="AE388" s="212"/>
      <c r="AF388" s="212"/>
      <c r="AG388" s="212" t="s">
        <v>155</v>
      </c>
      <c r="AH388" s="212">
        <v>0</v>
      </c>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row>
    <row r="389" spans="1:60" outlineLevel="3" x14ac:dyDescent="0.2">
      <c r="A389" s="219"/>
      <c r="B389" s="220"/>
      <c r="C389" s="246" t="s">
        <v>552</v>
      </c>
      <c r="D389" s="223"/>
      <c r="E389" s="224">
        <v>2</v>
      </c>
      <c r="F389" s="222"/>
      <c r="G389" s="222"/>
      <c r="H389" s="222"/>
      <c r="I389" s="222"/>
      <c r="J389" s="222"/>
      <c r="K389" s="222"/>
      <c r="L389" s="222"/>
      <c r="M389" s="222"/>
      <c r="N389" s="221"/>
      <c r="O389" s="221"/>
      <c r="P389" s="221"/>
      <c r="Q389" s="221"/>
      <c r="R389" s="222"/>
      <c r="S389" s="222"/>
      <c r="T389" s="222"/>
      <c r="U389" s="222"/>
      <c r="V389" s="222"/>
      <c r="W389" s="222"/>
      <c r="X389" s="222"/>
      <c r="Y389" s="222"/>
      <c r="Z389" s="212"/>
      <c r="AA389" s="212"/>
      <c r="AB389" s="212"/>
      <c r="AC389" s="212"/>
      <c r="AD389" s="212"/>
      <c r="AE389" s="212"/>
      <c r="AF389" s="212"/>
      <c r="AG389" s="212" t="s">
        <v>155</v>
      </c>
      <c r="AH389" s="212">
        <v>0</v>
      </c>
      <c r="AI389" s="212"/>
      <c r="AJ389" s="212"/>
      <c r="AK389" s="212"/>
      <c r="AL389" s="212"/>
      <c r="AM389" s="212"/>
      <c r="AN389" s="212"/>
      <c r="AO389" s="212"/>
      <c r="AP389" s="212"/>
      <c r="AQ389" s="212"/>
      <c r="AR389" s="212"/>
      <c r="AS389" s="212"/>
      <c r="AT389" s="212"/>
      <c r="AU389" s="212"/>
      <c r="AV389" s="212"/>
      <c r="AW389" s="212"/>
      <c r="AX389" s="212"/>
      <c r="AY389" s="212"/>
      <c r="AZ389" s="212"/>
      <c r="BA389" s="212"/>
      <c r="BB389" s="212"/>
      <c r="BC389" s="212"/>
      <c r="BD389" s="212"/>
      <c r="BE389" s="212"/>
      <c r="BF389" s="212"/>
      <c r="BG389" s="212"/>
      <c r="BH389" s="212"/>
    </row>
    <row r="390" spans="1:60" ht="33.75" outlineLevel="1" x14ac:dyDescent="0.2">
      <c r="A390" s="233">
        <v>89</v>
      </c>
      <c r="B390" s="234" t="s">
        <v>1165</v>
      </c>
      <c r="C390" s="244" t="s">
        <v>1166</v>
      </c>
      <c r="D390" s="235" t="s">
        <v>909</v>
      </c>
      <c r="E390" s="236">
        <v>8</v>
      </c>
      <c r="F390" s="237"/>
      <c r="G390" s="238">
        <f>ROUND(E390*F390,2)</f>
        <v>0</v>
      </c>
      <c r="H390" s="237"/>
      <c r="I390" s="238">
        <f>ROUND(E390*H390,2)</f>
        <v>0</v>
      </c>
      <c r="J390" s="237"/>
      <c r="K390" s="238">
        <f>ROUND(E390*J390,2)</f>
        <v>0</v>
      </c>
      <c r="L390" s="238">
        <v>21</v>
      </c>
      <c r="M390" s="238">
        <f>G390*(1+L390/100)</f>
        <v>0</v>
      </c>
      <c r="N390" s="236">
        <v>0</v>
      </c>
      <c r="O390" s="236">
        <f>ROUND(E390*N390,2)</f>
        <v>0</v>
      </c>
      <c r="P390" s="236">
        <v>0</v>
      </c>
      <c r="Q390" s="236">
        <f>ROUND(E390*P390,2)</f>
        <v>0</v>
      </c>
      <c r="R390" s="238"/>
      <c r="S390" s="238" t="s">
        <v>197</v>
      </c>
      <c r="T390" s="239" t="s">
        <v>198</v>
      </c>
      <c r="U390" s="222">
        <v>0</v>
      </c>
      <c r="V390" s="222">
        <f>ROUND(E390*U390,2)</f>
        <v>0</v>
      </c>
      <c r="W390" s="222"/>
      <c r="X390" s="222" t="s">
        <v>149</v>
      </c>
      <c r="Y390" s="222" t="s">
        <v>150</v>
      </c>
      <c r="Z390" s="212"/>
      <c r="AA390" s="212"/>
      <c r="AB390" s="212"/>
      <c r="AC390" s="212"/>
      <c r="AD390" s="212"/>
      <c r="AE390" s="212"/>
      <c r="AF390" s="212"/>
      <c r="AG390" s="212" t="s">
        <v>151</v>
      </c>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2"/>
      <c r="BC390" s="212"/>
      <c r="BD390" s="212"/>
      <c r="BE390" s="212"/>
      <c r="BF390" s="212"/>
      <c r="BG390" s="212"/>
      <c r="BH390" s="212"/>
    </row>
    <row r="391" spans="1:60" outlineLevel="2" x14ac:dyDescent="0.2">
      <c r="A391" s="219"/>
      <c r="B391" s="220"/>
      <c r="C391" s="247" t="s">
        <v>1140</v>
      </c>
      <c r="D391" s="242"/>
      <c r="E391" s="242"/>
      <c r="F391" s="242"/>
      <c r="G391" s="242"/>
      <c r="H391" s="222"/>
      <c r="I391" s="222"/>
      <c r="J391" s="222"/>
      <c r="K391" s="222"/>
      <c r="L391" s="222"/>
      <c r="M391" s="222"/>
      <c r="N391" s="221"/>
      <c r="O391" s="221"/>
      <c r="P391" s="221"/>
      <c r="Q391" s="221"/>
      <c r="R391" s="222"/>
      <c r="S391" s="222"/>
      <c r="T391" s="222"/>
      <c r="U391" s="222"/>
      <c r="V391" s="222"/>
      <c r="W391" s="222"/>
      <c r="X391" s="222"/>
      <c r="Y391" s="222"/>
      <c r="Z391" s="212"/>
      <c r="AA391" s="212"/>
      <c r="AB391" s="212"/>
      <c r="AC391" s="212"/>
      <c r="AD391" s="212"/>
      <c r="AE391" s="212"/>
      <c r="AF391" s="212"/>
      <c r="AG391" s="212" t="s">
        <v>481</v>
      </c>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2"/>
      <c r="BC391" s="212"/>
      <c r="BD391" s="212"/>
      <c r="BE391" s="212"/>
      <c r="BF391" s="212"/>
      <c r="BG391" s="212"/>
      <c r="BH391" s="212"/>
    </row>
    <row r="392" spans="1:60" outlineLevel="2" x14ac:dyDescent="0.2">
      <c r="A392" s="219"/>
      <c r="B392" s="220"/>
      <c r="C392" s="246" t="s">
        <v>154</v>
      </c>
      <c r="D392" s="223"/>
      <c r="E392" s="224"/>
      <c r="F392" s="222"/>
      <c r="G392" s="222"/>
      <c r="H392" s="222"/>
      <c r="I392" s="222"/>
      <c r="J392" s="222"/>
      <c r="K392" s="222"/>
      <c r="L392" s="222"/>
      <c r="M392" s="222"/>
      <c r="N392" s="221"/>
      <c r="O392" s="221"/>
      <c r="P392" s="221"/>
      <c r="Q392" s="221"/>
      <c r="R392" s="222"/>
      <c r="S392" s="222"/>
      <c r="T392" s="222"/>
      <c r="U392" s="222"/>
      <c r="V392" s="222"/>
      <c r="W392" s="222"/>
      <c r="X392" s="222"/>
      <c r="Y392" s="222"/>
      <c r="Z392" s="212"/>
      <c r="AA392" s="212"/>
      <c r="AB392" s="212"/>
      <c r="AC392" s="212"/>
      <c r="AD392" s="212"/>
      <c r="AE392" s="212"/>
      <c r="AF392" s="212"/>
      <c r="AG392" s="212" t="s">
        <v>155</v>
      </c>
      <c r="AH392" s="212">
        <v>0</v>
      </c>
      <c r="AI392" s="212"/>
      <c r="AJ392" s="212"/>
      <c r="AK392" s="212"/>
      <c r="AL392" s="212"/>
      <c r="AM392" s="212"/>
      <c r="AN392" s="212"/>
      <c r="AO392" s="212"/>
      <c r="AP392" s="212"/>
      <c r="AQ392" s="212"/>
      <c r="AR392" s="212"/>
      <c r="AS392" s="212"/>
      <c r="AT392" s="212"/>
      <c r="AU392" s="212"/>
      <c r="AV392" s="212"/>
      <c r="AW392" s="212"/>
      <c r="AX392" s="212"/>
      <c r="AY392" s="212"/>
      <c r="AZ392" s="212"/>
      <c r="BA392" s="212"/>
      <c r="BB392" s="212"/>
      <c r="BC392" s="212"/>
      <c r="BD392" s="212"/>
      <c r="BE392" s="212"/>
      <c r="BF392" s="212"/>
      <c r="BG392" s="212"/>
      <c r="BH392" s="212"/>
    </row>
    <row r="393" spans="1:60" outlineLevel="3" x14ac:dyDescent="0.2">
      <c r="A393" s="219"/>
      <c r="B393" s="220"/>
      <c r="C393" s="246" t="s">
        <v>1154</v>
      </c>
      <c r="D393" s="223"/>
      <c r="E393" s="224">
        <v>8</v>
      </c>
      <c r="F393" s="222"/>
      <c r="G393" s="222"/>
      <c r="H393" s="222"/>
      <c r="I393" s="222"/>
      <c r="J393" s="222"/>
      <c r="K393" s="222"/>
      <c r="L393" s="222"/>
      <c r="M393" s="222"/>
      <c r="N393" s="221"/>
      <c r="O393" s="221"/>
      <c r="P393" s="221"/>
      <c r="Q393" s="221"/>
      <c r="R393" s="222"/>
      <c r="S393" s="222"/>
      <c r="T393" s="222"/>
      <c r="U393" s="222"/>
      <c r="V393" s="222"/>
      <c r="W393" s="222"/>
      <c r="X393" s="222"/>
      <c r="Y393" s="222"/>
      <c r="Z393" s="212"/>
      <c r="AA393" s="212"/>
      <c r="AB393" s="212"/>
      <c r="AC393" s="212"/>
      <c r="AD393" s="212"/>
      <c r="AE393" s="212"/>
      <c r="AF393" s="212"/>
      <c r="AG393" s="212" t="s">
        <v>155</v>
      </c>
      <c r="AH393" s="212">
        <v>0</v>
      </c>
      <c r="AI393" s="212"/>
      <c r="AJ393" s="212"/>
      <c r="AK393" s="212"/>
      <c r="AL393" s="212"/>
      <c r="AM393" s="212"/>
      <c r="AN393" s="212"/>
      <c r="AO393" s="212"/>
      <c r="AP393" s="212"/>
      <c r="AQ393" s="212"/>
      <c r="AR393" s="212"/>
      <c r="AS393" s="212"/>
      <c r="AT393" s="212"/>
      <c r="AU393" s="212"/>
      <c r="AV393" s="212"/>
      <c r="AW393" s="212"/>
      <c r="AX393" s="212"/>
      <c r="AY393" s="212"/>
      <c r="AZ393" s="212"/>
      <c r="BA393" s="212"/>
      <c r="BB393" s="212"/>
      <c r="BC393" s="212"/>
      <c r="BD393" s="212"/>
      <c r="BE393" s="212"/>
      <c r="BF393" s="212"/>
      <c r="BG393" s="212"/>
      <c r="BH393" s="212"/>
    </row>
    <row r="394" spans="1:60" ht="33.75" outlineLevel="1" x14ac:dyDescent="0.2">
      <c r="A394" s="233">
        <v>90</v>
      </c>
      <c r="B394" s="234" t="s">
        <v>1167</v>
      </c>
      <c r="C394" s="244" t="s">
        <v>1168</v>
      </c>
      <c r="D394" s="235" t="s">
        <v>909</v>
      </c>
      <c r="E394" s="236">
        <v>3</v>
      </c>
      <c r="F394" s="237"/>
      <c r="G394" s="238">
        <f>ROUND(E394*F394,2)</f>
        <v>0</v>
      </c>
      <c r="H394" s="237"/>
      <c r="I394" s="238">
        <f>ROUND(E394*H394,2)</f>
        <v>0</v>
      </c>
      <c r="J394" s="237"/>
      <c r="K394" s="238">
        <f>ROUND(E394*J394,2)</f>
        <v>0</v>
      </c>
      <c r="L394" s="238">
        <v>21</v>
      </c>
      <c r="M394" s="238">
        <f>G394*(1+L394/100)</f>
        <v>0</v>
      </c>
      <c r="N394" s="236">
        <v>0</v>
      </c>
      <c r="O394" s="236">
        <f>ROUND(E394*N394,2)</f>
        <v>0</v>
      </c>
      <c r="P394" s="236">
        <v>0</v>
      </c>
      <c r="Q394" s="236">
        <f>ROUND(E394*P394,2)</f>
        <v>0</v>
      </c>
      <c r="R394" s="238"/>
      <c r="S394" s="238" t="s">
        <v>197</v>
      </c>
      <c r="T394" s="239" t="s">
        <v>198</v>
      </c>
      <c r="U394" s="222">
        <v>0</v>
      </c>
      <c r="V394" s="222">
        <f>ROUND(E394*U394,2)</f>
        <v>0</v>
      </c>
      <c r="W394" s="222"/>
      <c r="X394" s="222" t="s">
        <v>149</v>
      </c>
      <c r="Y394" s="222" t="s">
        <v>150</v>
      </c>
      <c r="Z394" s="212"/>
      <c r="AA394" s="212"/>
      <c r="AB394" s="212"/>
      <c r="AC394" s="212"/>
      <c r="AD394" s="212"/>
      <c r="AE394" s="212"/>
      <c r="AF394" s="212"/>
      <c r="AG394" s="212" t="s">
        <v>151</v>
      </c>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2"/>
      <c r="BC394" s="212"/>
      <c r="BD394" s="212"/>
      <c r="BE394" s="212"/>
      <c r="BF394" s="212"/>
      <c r="BG394" s="212"/>
      <c r="BH394" s="212"/>
    </row>
    <row r="395" spans="1:60" outlineLevel="2" x14ac:dyDescent="0.2">
      <c r="A395" s="219"/>
      <c r="B395" s="220"/>
      <c r="C395" s="247" t="s">
        <v>1140</v>
      </c>
      <c r="D395" s="242"/>
      <c r="E395" s="242"/>
      <c r="F395" s="242"/>
      <c r="G395" s="242"/>
      <c r="H395" s="222"/>
      <c r="I395" s="222"/>
      <c r="J395" s="222"/>
      <c r="K395" s="222"/>
      <c r="L395" s="222"/>
      <c r="M395" s="222"/>
      <c r="N395" s="221"/>
      <c r="O395" s="221"/>
      <c r="P395" s="221"/>
      <c r="Q395" s="221"/>
      <c r="R395" s="222"/>
      <c r="S395" s="222"/>
      <c r="T395" s="222"/>
      <c r="U395" s="222"/>
      <c r="V395" s="222"/>
      <c r="W395" s="222"/>
      <c r="X395" s="222"/>
      <c r="Y395" s="222"/>
      <c r="Z395" s="212"/>
      <c r="AA395" s="212"/>
      <c r="AB395" s="212"/>
      <c r="AC395" s="212"/>
      <c r="AD395" s="212"/>
      <c r="AE395" s="212"/>
      <c r="AF395" s="212"/>
      <c r="AG395" s="212" t="s">
        <v>481</v>
      </c>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2"/>
      <c r="BC395" s="212"/>
      <c r="BD395" s="212"/>
      <c r="BE395" s="212"/>
      <c r="BF395" s="212"/>
      <c r="BG395" s="212"/>
      <c r="BH395" s="212"/>
    </row>
    <row r="396" spans="1:60" outlineLevel="2" x14ac:dyDescent="0.2">
      <c r="A396" s="219"/>
      <c r="B396" s="220"/>
      <c r="C396" s="246" t="s">
        <v>154</v>
      </c>
      <c r="D396" s="223"/>
      <c r="E396" s="224"/>
      <c r="F396" s="222"/>
      <c r="G396" s="222"/>
      <c r="H396" s="222"/>
      <c r="I396" s="222"/>
      <c r="J396" s="222"/>
      <c r="K396" s="222"/>
      <c r="L396" s="222"/>
      <c r="M396" s="222"/>
      <c r="N396" s="221"/>
      <c r="O396" s="221"/>
      <c r="P396" s="221"/>
      <c r="Q396" s="221"/>
      <c r="R396" s="222"/>
      <c r="S396" s="222"/>
      <c r="T396" s="222"/>
      <c r="U396" s="222"/>
      <c r="V396" s="222"/>
      <c r="W396" s="222"/>
      <c r="X396" s="222"/>
      <c r="Y396" s="222"/>
      <c r="Z396" s="212"/>
      <c r="AA396" s="212"/>
      <c r="AB396" s="212"/>
      <c r="AC396" s="212"/>
      <c r="AD396" s="212"/>
      <c r="AE396" s="212"/>
      <c r="AF396" s="212"/>
      <c r="AG396" s="212" t="s">
        <v>155</v>
      </c>
      <c r="AH396" s="212">
        <v>0</v>
      </c>
      <c r="AI396" s="212"/>
      <c r="AJ396" s="212"/>
      <c r="AK396" s="212"/>
      <c r="AL396" s="212"/>
      <c r="AM396" s="212"/>
      <c r="AN396" s="212"/>
      <c r="AO396" s="212"/>
      <c r="AP396" s="212"/>
      <c r="AQ396" s="212"/>
      <c r="AR396" s="212"/>
      <c r="AS396" s="212"/>
      <c r="AT396" s="212"/>
      <c r="AU396" s="212"/>
      <c r="AV396" s="212"/>
      <c r="AW396" s="212"/>
      <c r="AX396" s="212"/>
      <c r="AY396" s="212"/>
      <c r="AZ396" s="212"/>
      <c r="BA396" s="212"/>
      <c r="BB396" s="212"/>
      <c r="BC396" s="212"/>
      <c r="BD396" s="212"/>
      <c r="BE396" s="212"/>
      <c r="BF396" s="212"/>
      <c r="BG396" s="212"/>
      <c r="BH396" s="212"/>
    </row>
    <row r="397" spans="1:60" outlineLevel="3" x14ac:dyDescent="0.2">
      <c r="A397" s="219"/>
      <c r="B397" s="220"/>
      <c r="C397" s="246" t="s">
        <v>72</v>
      </c>
      <c r="D397" s="223"/>
      <c r="E397" s="224">
        <v>3</v>
      </c>
      <c r="F397" s="222"/>
      <c r="G397" s="222"/>
      <c r="H397" s="222"/>
      <c r="I397" s="222"/>
      <c r="J397" s="222"/>
      <c r="K397" s="222"/>
      <c r="L397" s="222"/>
      <c r="M397" s="222"/>
      <c r="N397" s="221"/>
      <c r="O397" s="221"/>
      <c r="P397" s="221"/>
      <c r="Q397" s="221"/>
      <c r="R397" s="222"/>
      <c r="S397" s="222"/>
      <c r="T397" s="222"/>
      <c r="U397" s="222"/>
      <c r="V397" s="222"/>
      <c r="W397" s="222"/>
      <c r="X397" s="222"/>
      <c r="Y397" s="222"/>
      <c r="Z397" s="212"/>
      <c r="AA397" s="212"/>
      <c r="AB397" s="212"/>
      <c r="AC397" s="212"/>
      <c r="AD397" s="212"/>
      <c r="AE397" s="212"/>
      <c r="AF397" s="212"/>
      <c r="AG397" s="212" t="s">
        <v>155</v>
      </c>
      <c r="AH397" s="212">
        <v>0</v>
      </c>
      <c r="AI397" s="212"/>
      <c r="AJ397" s="212"/>
      <c r="AK397" s="212"/>
      <c r="AL397" s="212"/>
      <c r="AM397" s="212"/>
      <c r="AN397" s="212"/>
      <c r="AO397" s="212"/>
      <c r="AP397" s="212"/>
      <c r="AQ397" s="212"/>
      <c r="AR397" s="212"/>
      <c r="AS397" s="212"/>
      <c r="AT397" s="212"/>
      <c r="AU397" s="212"/>
      <c r="AV397" s="212"/>
      <c r="AW397" s="212"/>
      <c r="AX397" s="212"/>
      <c r="AY397" s="212"/>
      <c r="AZ397" s="212"/>
      <c r="BA397" s="212"/>
      <c r="BB397" s="212"/>
      <c r="BC397" s="212"/>
      <c r="BD397" s="212"/>
      <c r="BE397" s="212"/>
      <c r="BF397" s="212"/>
      <c r="BG397" s="212"/>
      <c r="BH397" s="212"/>
    </row>
    <row r="398" spans="1:60" ht="33.75" outlineLevel="1" x14ac:dyDescent="0.2">
      <c r="A398" s="233">
        <v>91</v>
      </c>
      <c r="B398" s="234" t="s">
        <v>1169</v>
      </c>
      <c r="C398" s="244" t="s">
        <v>1170</v>
      </c>
      <c r="D398" s="235" t="s">
        <v>909</v>
      </c>
      <c r="E398" s="236">
        <v>8</v>
      </c>
      <c r="F398" s="237"/>
      <c r="G398" s="238">
        <f>ROUND(E398*F398,2)</f>
        <v>0</v>
      </c>
      <c r="H398" s="237"/>
      <c r="I398" s="238">
        <f>ROUND(E398*H398,2)</f>
        <v>0</v>
      </c>
      <c r="J398" s="237"/>
      <c r="K398" s="238">
        <f>ROUND(E398*J398,2)</f>
        <v>0</v>
      </c>
      <c r="L398" s="238">
        <v>21</v>
      </c>
      <c r="M398" s="238">
        <f>G398*(1+L398/100)</f>
        <v>0</v>
      </c>
      <c r="N398" s="236">
        <v>0</v>
      </c>
      <c r="O398" s="236">
        <f>ROUND(E398*N398,2)</f>
        <v>0</v>
      </c>
      <c r="P398" s="236">
        <v>0</v>
      </c>
      <c r="Q398" s="236">
        <f>ROUND(E398*P398,2)</f>
        <v>0</v>
      </c>
      <c r="R398" s="238"/>
      <c r="S398" s="238" t="s">
        <v>197</v>
      </c>
      <c r="T398" s="239" t="s">
        <v>198</v>
      </c>
      <c r="U398" s="222">
        <v>0</v>
      </c>
      <c r="V398" s="222">
        <f>ROUND(E398*U398,2)</f>
        <v>0</v>
      </c>
      <c r="W398" s="222"/>
      <c r="X398" s="222" t="s">
        <v>149</v>
      </c>
      <c r="Y398" s="222" t="s">
        <v>150</v>
      </c>
      <c r="Z398" s="212"/>
      <c r="AA398" s="212"/>
      <c r="AB398" s="212"/>
      <c r="AC398" s="212"/>
      <c r="AD398" s="212"/>
      <c r="AE398" s="212"/>
      <c r="AF398" s="212"/>
      <c r="AG398" s="212" t="s">
        <v>151</v>
      </c>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2"/>
      <c r="BC398" s="212"/>
      <c r="BD398" s="212"/>
      <c r="BE398" s="212"/>
      <c r="BF398" s="212"/>
      <c r="BG398" s="212"/>
      <c r="BH398" s="212"/>
    </row>
    <row r="399" spans="1:60" outlineLevel="2" x14ac:dyDescent="0.2">
      <c r="A399" s="219"/>
      <c r="B399" s="220"/>
      <c r="C399" s="247" t="s">
        <v>1140</v>
      </c>
      <c r="D399" s="242"/>
      <c r="E399" s="242"/>
      <c r="F399" s="242"/>
      <c r="G399" s="242"/>
      <c r="H399" s="222"/>
      <c r="I399" s="222"/>
      <c r="J399" s="222"/>
      <c r="K399" s="222"/>
      <c r="L399" s="222"/>
      <c r="M399" s="222"/>
      <c r="N399" s="221"/>
      <c r="O399" s="221"/>
      <c r="P399" s="221"/>
      <c r="Q399" s="221"/>
      <c r="R399" s="222"/>
      <c r="S399" s="222"/>
      <c r="T399" s="222"/>
      <c r="U399" s="222"/>
      <c r="V399" s="222"/>
      <c r="W399" s="222"/>
      <c r="X399" s="222"/>
      <c r="Y399" s="222"/>
      <c r="Z399" s="212"/>
      <c r="AA399" s="212"/>
      <c r="AB399" s="212"/>
      <c r="AC399" s="212"/>
      <c r="AD399" s="212"/>
      <c r="AE399" s="212"/>
      <c r="AF399" s="212"/>
      <c r="AG399" s="212" t="s">
        <v>481</v>
      </c>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C399" s="212"/>
      <c r="BD399" s="212"/>
      <c r="BE399" s="212"/>
      <c r="BF399" s="212"/>
      <c r="BG399" s="212"/>
      <c r="BH399" s="212"/>
    </row>
    <row r="400" spans="1:60" outlineLevel="2" x14ac:dyDescent="0.2">
      <c r="A400" s="219"/>
      <c r="B400" s="220"/>
      <c r="C400" s="246" t="s">
        <v>154</v>
      </c>
      <c r="D400" s="223"/>
      <c r="E400" s="224"/>
      <c r="F400" s="222"/>
      <c r="G400" s="222"/>
      <c r="H400" s="222"/>
      <c r="I400" s="222"/>
      <c r="J400" s="222"/>
      <c r="K400" s="222"/>
      <c r="L400" s="222"/>
      <c r="M400" s="222"/>
      <c r="N400" s="221"/>
      <c r="O400" s="221"/>
      <c r="P400" s="221"/>
      <c r="Q400" s="221"/>
      <c r="R400" s="222"/>
      <c r="S400" s="222"/>
      <c r="T400" s="222"/>
      <c r="U400" s="222"/>
      <c r="V400" s="222"/>
      <c r="W400" s="222"/>
      <c r="X400" s="222"/>
      <c r="Y400" s="222"/>
      <c r="Z400" s="212"/>
      <c r="AA400" s="212"/>
      <c r="AB400" s="212"/>
      <c r="AC400" s="212"/>
      <c r="AD400" s="212"/>
      <c r="AE400" s="212"/>
      <c r="AF400" s="212"/>
      <c r="AG400" s="212" t="s">
        <v>155</v>
      </c>
      <c r="AH400" s="212">
        <v>0</v>
      </c>
      <c r="AI400" s="212"/>
      <c r="AJ400" s="212"/>
      <c r="AK400" s="212"/>
      <c r="AL400" s="212"/>
      <c r="AM400" s="212"/>
      <c r="AN400" s="212"/>
      <c r="AO400" s="212"/>
      <c r="AP400" s="212"/>
      <c r="AQ400" s="212"/>
      <c r="AR400" s="212"/>
      <c r="AS400" s="212"/>
      <c r="AT400" s="212"/>
      <c r="AU400" s="212"/>
      <c r="AV400" s="212"/>
      <c r="AW400" s="212"/>
      <c r="AX400" s="212"/>
      <c r="AY400" s="212"/>
      <c r="AZ400" s="212"/>
      <c r="BA400" s="212"/>
      <c r="BB400" s="212"/>
      <c r="BC400" s="212"/>
      <c r="BD400" s="212"/>
      <c r="BE400" s="212"/>
      <c r="BF400" s="212"/>
      <c r="BG400" s="212"/>
      <c r="BH400" s="212"/>
    </row>
    <row r="401" spans="1:60" outlineLevel="3" x14ac:dyDescent="0.2">
      <c r="A401" s="219"/>
      <c r="B401" s="220"/>
      <c r="C401" s="246" t="s">
        <v>1154</v>
      </c>
      <c r="D401" s="223"/>
      <c r="E401" s="224">
        <v>8</v>
      </c>
      <c r="F401" s="222"/>
      <c r="G401" s="222"/>
      <c r="H401" s="222"/>
      <c r="I401" s="222"/>
      <c r="J401" s="222"/>
      <c r="K401" s="222"/>
      <c r="L401" s="222"/>
      <c r="M401" s="222"/>
      <c r="N401" s="221"/>
      <c r="O401" s="221"/>
      <c r="P401" s="221"/>
      <c r="Q401" s="221"/>
      <c r="R401" s="222"/>
      <c r="S401" s="222"/>
      <c r="T401" s="222"/>
      <c r="U401" s="222"/>
      <c r="V401" s="222"/>
      <c r="W401" s="222"/>
      <c r="X401" s="222"/>
      <c r="Y401" s="222"/>
      <c r="Z401" s="212"/>
      <c r="AA401" s="212"/>
      <c r="AB401" s="212"/>
      <c r="AC401" s="212"/>
      <c r="AD401" s="212"/>
      <c r="AE401" s="212"/>
      <c r="AF401" s="212"/>
      <c r="AG401" s="212" t="s">
        <v>155</v>
      </c>
      <c r="AH401" s="212">
        <v>0</v>
      </c>
      <c r="AI401" s="212"/>
      <c r="AJ401" s="212"/>
      <c r="AK401" s="212"/>
      <c r="AL401" s="212"/>
      <c r="AM401" s="212"/>
      <c r="AN401" s="212"/>
      <c r="AO401" s="212"/>
      <c r="AP401" s="212"/>
      <c r="AQ401" s="212"/>
      <c r="AR401" s="212"/>
      <c r="AS401" s="212"/>
      <c r="AT401" s="212"/>
      <c r="AU401" s="212"/>
      <c r="AV401" s="212"/>
      <c r="AW401" s="212"/>
      <c r="AX401" s="212"/>
      <c r="AY401" s="212"/>
      <c r="AZ401" s="212"/>
      <c r="BA401" s="212"/>
      <c r="BB401" s="212"/>
      <c r="BC401" s="212"/>
      <c r="BD401" s="212"/>
      <c r="BE401" s="212"/>
      <c r="BF401" s="212"/>
      <c r="BG401" s="212"/>
      <c r="BH401" s="212"/>
    </row>
    <row r="402" spans="1:60" ht="33.75" outlineLevel="1" x14ac:dyDescent="0.2">
      <c r="A402" s="233">
        <v>92</v>
      </c>
      <c r="B402" s="234" t="s">
        <v>1171</v>
      </c>
      <c r="C402" s="244" t="s">
        <v>1172</v>
      </c>
      <c r="D402" s="235" t="s">
        <v>909</v>
      </c>
      <c r="E402" s="236">
        <v>37</v>
      </c>
      <c r="F402" s="237"/>
      <c r="G402" s="238">
        <f>ROUND(E402*F402,2)</f>
        <v>0</v>
      </c>
      <c r="H402" s="237"/>
      <c r="I402" s="238">
        <f>ROUND(E402*H402,2)</f>
        <v>0</v>
      </c>
      <c r="J402" s="237"/>
      <c r="K402" s="238">
        <f>ROUND(E402*J402,2)</f>
        <v>0</v>
      </c>
      <c r="L402" s="238">
        <v>21</v>
      </c>
      <c r="M402" s="238">
        <f>G402*(1+L402/100)</f>
        <v>0</v>
      </c>
      <c r="N402" s="236">
        <v>0</v>
      </c>
      <c r="O402" s="236">
        <f>ROUND(E402*N402,2)</f>
        <v>0</v>
      </c>
      <c r="P402" s="236">
        <v>0</v>
      </c>
      <c r="Q402" s="236">
        <f>ROUND(E402*P402,2)</f>
        <v>0</v>
      </c>
      <c r="R402" s="238"/>
      <c r="S402" s="238" t="s">
        <v>197</v>
      </c>
      <c r="T402" s="239" t="s">
        <v>198</v>
      </c>
      <c r="U402" s="222">
        <v>0</v>
      </c>
      <c r="V402" s="222">
        <f>ROUND(E402*U402,2)</f>
        <v>0</v>
      </c>
      <c r="W402" s="222"/>
      <c r="X402" s="222" t="s">
        <v>149</v>
      </c>
      <c r="Y402" s="222" t="s">
        <v>150</v>
      </c>
      <c r="Z402" s="212"/>
      <c r="AA402" s="212"/>
      <c r="AB402" s="212"/>
      <c r="AC402" s="212"/>
      <c r="AD402" s="212"/>
      <c r="AE402" s="212"/>
      <c r="AF402" s="212"/>
      <c r="AG402" s="212" t="s">
        <v>151</v>
      </c>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2"/>
      <c r="BC402" s="212"/>
      <c r="BD402" s="212"/>
      <c r="BE402" s="212"/>
      <c r="BF402" s="212"/>
      <c r="BG402" s="212"/>
      <c r="BH402" s="212"/>
    </row>
    <row r="403" spans="1:60" outlineLevel="2" x14ac:dyDescent="0.2">
      <c r="A403" s="219"/>
      <c r="B403" s="220"/>
      <c r="C403" s="247" t="s">
        <v>1140</v>
      </c>
      <c r="D403" s="242"/>
      <c r="E403" s="242"/>
      <c r="F403" s="242"/>
      <c r="G403" s="242"/>
      <c r="H403" s="222"/>
      <c r="I403" s="222"/>
      <c r="J403" s="222"/>
      <c r="K403" s="222"/>
      <c r="L403" s="222"/>
      <c r="M403" s="222"/>
      <c r="N403" s="221"/>
      <c r="O403" s="221"/>
      <c r="P403" s="221"/>
      <c r="Q403" s="221"/>
      <c r="R403" s="222"/>
      <c r="S403" s="222"/>
      <c r="T403" s="222"/>
      <c r="U403" s="222"/>
      <c r="V403" s="222"/>
      <c r="W403" s="222"/>
      <c r="X403" s="222"/>
      <c r="Y403" s="222"/>
      <c r="Z403" s="212"/>
      <c r="AA403" s="212"/>
      <c r="AB403" s="212"/>
      <c r="AC403" s="212"/>
      <c r="AD403" s="212"/>
      <c r="AE403" s="212"/>
      <c r="AF403" s="212"/>
      <c r="AG403" s="212" t="s">
        <v>481</v>
      </c>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2"/>
      <c r="BC403" s="212"/>
      <c r="BD403" s="212"/>
      <c r="BE403" s="212"/>
      <c r="BF403" s="212"/>
      <c r="BG403" s="212"/>
      <c r="BH403" s="212"/>
    </row>
    <row r="404" spans="1:60" outlineLevel="2" x14ac:dyDescent="0.2">
      <c r="A404" s="219"/>
      <c r="B404" s="220"/>
      <c r="C404" s="246" t="s">
        <v>154</v>
      </c>
      <c r="D404" s="223"/>
      <c r="E404" s="224"/>
      <c r="F404" s="222"/>
      <c r="G404" s="222"/>
      <c r="H404" s="222"/>
      <c r="I404" s="222"/>
      <c r="J404" s="222"/>
      <c r="K404" s="222"/>
      <c r="L404" s="222"/>
      <c r="M404" s="222"/>
      <c r="N404" s="221"/>
      <c r="O404" s="221"/>
      <c r="P404" s="221"/>
      <c r="Q404" s="221"/>
      <c r="R404" s="222"/>
      <c r="S404" s="222"/>
      <c r="T404" s="222"/>
      <c r="U404" s="222"/>
      <c r="V404" s="222"/>
      <c r="W404" s="222"/>
      <c r="X404" s="222"/>
      <c r="Y404" s="222"/>
      <c r="Z404" s="212"/>
      <c r="AA404" s="212"/>
      <c r="AB404" s="212"/>
      <c r="AC404" s="212"/>
      <c r="AD404" s="212"/>
      <c r="AE404" s="212"/>
      <c r="AF404" s="212"/>
      <c r="AG404" s="212" t="s">
        <v>155</v>
      </c>
      <c r="AH404" s="212">
        <v>0</v>
      </c>
      <c r="AI404" s="212"/>
      <c r="AJ404" s="212"/>
      <c r="AK404" s="212"/>
      <c r="AL404" s="212"/>
      <c r="AM404" s="212"/>
      <c r="AN404" s="212"/>
      <c r="AO404" s="212"/>
      <c r="AP404" s="212"/>
      <c r="AQ404" s="212"/>
      <c r="AR404" s="212"/>
      <c r="AS404" s="212"/>
      <c r="AT404" s="212"/>
      <c r="AU404" s="212"/>
      <c r="AV404" s="212"/>
      <c r="AW404" s="212"/>
      <c r="AX404" s="212"/>
      <c r="AY404" s="212"/>
      <c r="AZ404" s="212"/>
      <c r="BA404" s="212"/>
      <c r="BB404" s="212"/>
      <c r="BC404" s="212"/>
      <c r="BD404" s="212"/>
      <c r="BE404" s="212"/>
      <c r="BF404" s="212"/>
      <c r="BG404" s="212"/>
      <c r="BH404" s="212"/>
    </row>
    <row r="405" spans="1:60" outlineLevel="3" x14ac:dyDescent="0.2">
      <c r="A405" s="219"/>
      <c r="B405" s="220"/>
      <c r="C405" s="246" t="s">
        <v>1173</v>
      </c>
      <c r="D405" s="223"/>
      <c r="E405" s="224">
        <v>37</v>
      </c>
      <c r="F405" s="222"/>
      <c r="G405" s="222"/>
      <c r="H405" s="222"/>
      <c r="I405" s="222"/>
      <c r="J405" s="222"/>
      <c r="K405" s="222"/>
      <c r="L405" s="222"/>
      <c r="M405" s="222"/>
      <c r="N405" s="221"/>
      <c r="O405" s="221"/>
      <c r="P405" s="221"/>
      <c r="Q405" s="221"/>
      <c r="R405" s="222"/>
      <c r="S405" s="222"/>
      <c r="T405" s="222"/>
      <c r="U405" s="222"/>
      <c r="V405" s="222"/>
      <c r="W405" s="222"/>
      <c r="X405" s="222"/>
      <c r="Y405" s="222"/>
      <c r="Z405" s="212"/>
      <c r="AA405" s="212"/>
      <c r="AB405" s="212"/>
      <c r="AC405" s="212"/>
      <c r="AD405" s="212"/>
      <c r="AE405" s="212"/>
      <c r="AF405" s="212"/>
      <c r="AG405" s="212" t="s">
        <v>155</v>
      </c>
      <c r="AH405" s="212">
        <v>0</v>
      </c>
      <c r="AI405" s="212"/>
      <c r="AJ405" s="212"/>
      <c r="AK405" s="212"/>
      <c r="AL405" s="212"/>
      <c r="AM405" s="212"/>
      <c r="AN405" s="212"/>
      <c r="AO405" s="212"/>
      <c r="AP405" s="212"/>
      <c r="AQ405" s="212"/>
      <c r="AR405" s="212"/>
      <c r="AS405" s="212"/>
      <c r="AT405" s="212"/>
      <c r="AU405" s="212"/>
      <c r="AV405" s="212"/>
      <c r="AW405" s="212"/>
      <c r="AX405" s="212"/>
      <c r="AY405" s="212"/>
      <c r="AZ405" s="212"/>
      <c r="BA405" s="212"/>
      <c r="BB405" s="212"/>
      <c r="BC405" s="212"/>
      <c r="BD405" s="212"/>
      <c r="BE405" s="212"/>
      <c r="BF405" s="212"/>
      <c r="BG405" s="212"/>
      <c r="BH405" s="212"/>
    </row>
    <row r="406" spans="1:60" ht="33.75" outlineLevel="1" x14ac:dyDescent="0.2">
      <c r="A406" s="233">
        <v>93</v>
      </c>
      <c r="B406" s="234" t="s">
        <v>1174</v>
      </c>
      <c r="C406" s="244" t="s">
        <v>1175</v>
      </c>
      <c r="D406" s="235" t="s">
        <v>909</v>
      </c>
      <c r="E406" s="236">
        <v>2</v>
      </c>
      <c r="F406" s="237"/>
      <c r="G406" s="238">
        <f>ROUND(E406*F406,2)</f>
        <v>0</v>
      </c>
      <c r="H406" s="237"/>
      <c r="I406" s="238">
        <f>ROUND(E406*H406,2)</f>
        <v>0</v>
      </c>
      <c r="J406" s="237"/>
      <c r="K406" s="238">
        <f>ROUND(E406*J406,2)</f>
        <v>0</v>
      </c>
      <c r="L406" s="238">
        <v>21</v>
      </c>
      <c r="M406" s="238">
        <f>G406*(1+L406/100)</f>
        <v>0</v>
      </c>
      <c r="N406" s="236">
        <v>0</v>
      </c>
      <c r="O406" s="236">
        <f>ROUND(E406*N406,2)</f>
        <v>0</v>
      </c>
      <c r="P406" s="236">
        <v>0</v>
      </c>
      <c r="Q406" s="236">
        <f>ROUND(E406*P406,2)</f>
        <v>0</v>
      </c>
      <c r="R406" s="238"/>
      <c r="S406" s="238" t="s">
        <v>197</v>
      </c>
      <c r="T406" s="239" t="s">
        <v>198</v>
      </c>
      <c r="U406" s="222">
        <v>0</v>
      </c>
      <c r="V406" s="222">
        <f>ROUND(E406*U406,2)</f>
        <v>0</v>
      </c>
      <c r="W406" s="222"/>
      <c r="X406" s="222" t="s">
        <v>149</v>
      </c>
      <c r="Y406" s="222" t="s">
        <v>150</v>
      </c>
      <c r="Z406" s="212"/>
      <c r="AA406" s="212"/>
      <c r="AB406" s="212"/>
      <c r="AC406" s="212"/>
      <c r="AD406" s="212"/>
      <c r="AE406" s="212"/>
      <c r="AF406" s="212"/>
      <c r="AG406" s="212" t="s">
        <v>151</v>
      </c>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2"/>
      <c r="BC406" s="212"/>
      <c r="BD406" s="212"/>
      <c r="BE406" s="212"/>
      <c r="BF406" s="212"/>
      <c r="BG406" s="212"/>
      <c r="BH406" s="212"/>
    </row>
    <row r="407" spans="1:60" outlineLevel="2" x14ac:dyDescent="0.2">
      <c r="A407" s="219"/>
      <c r="B407" s="220"/>
      <c r="C407" s="247" t="s">
        <v>1140</v>
      </c>
      <c r="D407" s="242"/>
      <c r="E407" s="242"/>
      <c r="F407" s="242"/>
      <c r="G407" s="242"/>
      <c r="H407" s="222"/>
      <c r="I407" s="222"/>
      <c r="J407" s="222"/>
      <c r="K407" s="222"/>
      <c r="L407" s="222"/>
      <c r="M407" s="222"/>
      <c r="N407" s="221"/>
      <c r="O407" s="221"/>
      <c r="P407" s="221"/>
      <c r="Q407" s="221"/>
      <c r="R407" s="222"/>
      <c r="S407" s="222"/>
      <c r="T407" s="222"/>
      <c r="U407" s="222"/>
      <c r="V407" s="222"/>
      <c r="W407" s="222"/>
      <c r="X407" s="222"/>
      <c r="Y407" s="222"/>
      <c r="Z407" s="212"/>
      <c r="AA407" s="212"/>
      <c r="AB407" s="212"/>
      <c r="AC407" s="212"/>
      <c r="AD407" s="212"/>
      <c r="AE407" s="212"/>
      <c r="AF407" s="212"/>
      <c r="AG407" s="212" t="s">
        <v>481</v>
      </c>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2"/>
      <c r="BC407" s="212"/>
      <c r="BD407" s="212"/>
      <c r="BE407" s="212"/>
      <c r="BF407" s="212"/>
      <c r="BG407" s="212"/>
      <c r="BH407" s="212"/>
    </row>
    <row r="408" spans="1:60" outlineLevel="2" x14ac:dyDescent="0.2">
      <c r="A408" s="219"/>
      <c r="B408" s="220"/>
      <c r="C408" s="246" t="s">
        <v>154</v>
      </c>
      <c r="D408" s="223"/>
      <c r="E408" s="224"/>
      <c r="F408" s="222"/>
      <c r="G408" s="222"/>
      <c r="H408" s="222"/>
      <c r="I408" s="222"/>
      <c r="J408" s="222"/>
      <c r="K408" s="222"/>
      <c r="L408" s="222"/>
      <c r="M408" s="222"/>
      <c r="N408" s="221"/>
      <c r="O408" s="221"/>
      <c r="P408" s="221"/>
      <c r="Q408" s="221"/>
      <c r="R408" s="222"/>
      <c r="S408" s="222"/>
      <c r="T408" s="222"/>
      <c r="U408" s="222"/>
      <c r="V408" s="222"/>
      <c r="W408" s="222"/>
      <c r="X408" s="222"/>
      <c r="Y408" s="222"/>
      <c r="Z408" s="212"/>
      <c r="AA408" s="212"/>
      <c r="AB408" s="212"/>
      <c r="AC408" s="212"/>
      <c r="AD408" s="212"/>
      <c r="AE408" s="212"/>
      <c r="AF408" s="212"/>
      <c r="AG408" s="212" t="s">
        <v>155</v>
      </c>
      <c r="AH408" s="212">
        <v>0</v>
      </c>
      <c r="AI408" s="212"/>
      <c r="AJ408" s="212"/>
      <c r="AK408" s="212"/>
      <c r="AL408" s="212"/>
      <c r="AM408" s="212"/>
      <c r="AN408" s="212"/>
      <c r="AO408" s="212"/>
      <c r="AP408" s="212"/>
      <c r="AQ408" s="212"/>
      <c r="AR408" s="212"/>
      <c r="AS408" s="212"/>
      <c r="AT408" s="212"/>
      <c r="AU408" s="212"/>
      <c r="AV408" s="212"/>
      <c r="AW408" s="212"/>
      <c r="AX408" s="212"/>
      <c r="AY408" s="212"/>
      <c r="AZ408" s="212"/>
      <c r="BA408" s="212"/>
      <c r="BB408" s="212"/>
      <c r="BC408" s="212"/>
      <c r="BD408" s="212"/>
      <c r="BE408" s="212"/>
      <c r="BF408" s="212"/>
      <c r="BG408" s="212"/>
      <c r="BH408" s="212"/>
    </row>
    <row r="409" spans="1:60" outlineLevel="3" x14ac:dyDescent="0.2">
      <c r="A409" s="219"/>
      <c r="B409" s="220"/>
      <c r="C409" s="246" t="s">
        <v>552</v>
      </c>
      <c r="D409" s="223"/>
      <c r="E409" s="224">
        <v>2</v>
      </c>
      <c r="F409" s="222"/>
      <c r="G409" s="222"/>
      <c r="H409" s="222"/>
      <c r="I409" s="222"/>
      <c r="J409" s="222"/>
      <c r="K409" s="222"/>
      <c r="L409" s="222"/>
      <c r="M409" s="222"/>
      <c r="N409" s="221"/>
      <c r="O409" s="221"/>
      <c r="P409" s="221"/>
      <c r="Q409" s="221"/>
      <c r="R409" s="222"/>
      <c r="S409" s="222"/>
      <c r="T409" s="222"/>
      <c r="U409" s="222"/>
      <c r="V409" s="222"/>
      <c r="W409" s="222"/>
      <c r="X409" s="222"/>
      <c r="Y409" s="222"/>
      <c r="Z409" s="212"/>
      <c r="AA409" s="212"/>
      <c r="AB409" s="212"/>
      <c r="AC409" s="212"/>
      <c r="AD409" s="212"/>
      <c r="AE409" s="212"/>
      <c r="AF409" s="212"/>
      <c r="AG409" s="212" t="s">
        <v>155</v>
      </c>
      <c r="AH409" s="212">
        <v>0</v>
      </c>
      <c r="AI409" s="212"/>
      <c r="AJ409" s="212"/>
      <c r="AK409" s="212"/>
      <c r="AL409" s="212"/>
      <c r="AM409" s="212"/>
      <c r="AN409" s="212"/>
      <c r="AO409" s="212"/>
      <c r="AP409" s="212"/>
      <c r="AQ409" s="212"/>
      <c r="AR409" s="212"/>
      <c r="AS409" s="212"/>
      <c r="AT409" s="212"/>
      <c r="AU409" s="212"/>
      <c r="AV409" s="212"/>
      <c r="AW409" s="212"/>
      <c r="AX409" s="212"/>
      <c r="AY409" s="212"/>
      <c r="AZ409" s="212"/>
      <c r="BA409" s="212"/>
      <c r="BB409" s="212"/>
      <c r="BC409" s="212"/>
      <c r="BD409" s="212"/>
      <c r="BE409" s="212"/>
      <c r="BF409" s="212"/>
      <c r="BG409" s="212"/>
      <c r="BH409" s="212"/>
    </row>
    <row r="410" spans="1:60" ht="33.75" outlineLevel="1" x14ac:dyDescent="0.2">
      <c r="A410" s="233">
        <v>94</v>
      </c>
      <c r="B410" s="234" t="s">
        <v>1176</v>
      </c>
      <c r="C410" s="244" t="s">
        <v>1177</v>
      </c>
      <c r="D410" s="235" t="s">
        <v>909</v>
      </c>
      <c r="E410" s="236">
        <v>18</v>
      </c>
      <c r="F410" s="237"/>
      <c r="G410" s="238">
        <f>ROUND(E410*F410,2)</f>
        <v>0</v>
      </c>
      <c r="H410" s="237"/>
      <c r="I410" s="238">
        <f>ROUND(E410*H410,2)</f>
        <v>0</v>
      </c>
      <c r="J410" s="237"/>
      <c r="K410" s="238">
        <f>ROUND(E410*J410,2)</f>
        <v>0</v>
      </c>
      <c r="L410" s="238">
        <v>21</v>
      </c>
      <c r="M410" s="238">
        <f>G410*(1+L410/100)</f>
        <v>0</v>
      </c>
      <c r="N410" s="236">
        <v>0</v>
      </c>
      <c r="O410" s="236">
        <f>ROUND(E410*N410,2)</f>
        <v>0</v>
      </c>
      <c r="P410" s="236">
        <v>0</v>
      </c>
      <c r="Q410" s="236">
        <f>ROUND(E410*P410,2)</f>
        <v>0</v>
      </c>
      <c r="R410" s="238"/>
      <c r="S410" s="238" t="s">
        <v>197</v>
      </c>
      <c r="T410" s="239" t="s">
        <v>198</v>
      </c>
      <c r="U410" s="222">
        <v>0</v>
      </c>
      <c r="V410" s="222">
        <f>ROUND(E410*U410,2)</f>
        <v>0</v>
      </c>
      <c r="W410" s="222"/>
      <c r="X410" s="222" t="s">
        <v>149</v>
      </c>
      <c r="Y410" s="222" t="s">
        <v>150</v>
      </c>
      <c r="Z410" s="212"/>
      <c r="AA410" s="212"/>
      <c r="AB410" s="212"/>
      <c r="AC410" s="212"/>
      <c r="AD410" s="212"/>
      <c r="AE410" s="212"/>
      <c r="AF410" s="212"/>
      <c r="AG410" s="212" t="s">
        <v>151</v>
      </c>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2"/>
      <c r="BC410" s="212"/>
      <c r="BD410" s="212"/>
      <c r="BE410" s="212"/>
      <c r="BF410" s="212"/>
      <c r="BG410" s="212"/>
      <c r="BH410" s="212"/>
    </row>
    <row r="411" spans="1:60" outlineLevel="2" x14ac:dyDescent="0.2">
      <c r="A411" s="219"/>
      <c r="B411" s="220"/>
      <c r="C411" s="247" t="s">
        <v>1140</v>
      </c>
      <c r="D411" s="242"/>
      <c r="E411" s="242"/>
      <c r="F411" s="242"/>
      <c r="G411" s="242"/>
      <c r="H411" s="222"/>
      <c r="I411" s="222"/>
      <c r="J411" s="222"/>
      <c r="K411" s="222"/>
      <c r="L411" s="222"/>
      <c r="M411" s="222"/>
      <c r="N411" s="221"/>
      <c r="O411" s="221"/>
      <c r="P411" s="221"/>
      <c r="Q411" s="221"/>
      <c r="R411" s="222"/>
      <c r="S411" s="222"/>
      <c r="T411" s="222"/>
      <c r="U411" s="222"/>
      <c r="V411" s="222"/>
      <c r="W411" s="222"/>
      <c r="X411" s="222"/>
      <c r="Y411" s="222"/>
      <c r="Z411" s="212"/>
      <c r="AA411" s="212"/>
      <c r="AB411" s="212"/>
      <c r="AC411" s="212"/>
      <c r="AD411" s="212"/>
      <c r="AE411" s="212"/>
      <c r="AF411" s="212"/>
      <c r="AG411" s="212" t="s">
        <v>481</v>
      </c>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2"/>
      <c r="BC411" s="212"/>
      <c r="BD411" s="212"/>
      <c r="BE411" s="212"/>
      <c r="BF411" s="212"/>
      <c r="BG411" s="212"/>
      <c r="BH411" s="212"/>
    </row>
    <row r="412" spans="1:60" outlineLevel="2" x14ac:dyDescent="0.2">
      <c r="A412" s="219"/>
      <c r="B412" s="220"/>
      <c r="C412" s="246" t="s">
        <v>154</v>
      </c>
      <c r="D412" s="223"/>
      <c r="E412" s="224"/>
      <c r="F412" s="222"/>
      <c r="G412" s="222"/>
      <c r="H412" s="222"/>
      <c r="I412" s="222"/>
      <c r="J412" s="222"/>
      <c r="K412" s="222"/>
      <c r="L412" s="222"/>
      <c r="M412" s="222"/>
      <c r="N412" s="221"/>
      <c r="O412" s="221"/>
      <c r="P412" s="221"/>
      <c r="Q412" s="221"/>
      <c r="R412" s="222"/>
      <c r="S412" s="222"/>
      <c r="T412" s="222"/>
      <c r="U412" s="222"/>
      <c r="V412" s="222"/>
      <c r="W412" s="222"/>
      <c r="X412" s="222"/>
      <c r="Y412" s="222"/>
      <c r="Z412" s="212"/>
      <c r="AA412" s="212"/>
      <c r="AB412" s="212"/>
      <c r="AC412" s="212"/>
      <c r="AD412" s="212"/>
      <c r="AE412" s="212"/>
      <c r="AF412" s="212"/>
      <c r="AG412" s="212" t="s">
        <v>155</v>
      </c>
      <c r="AH412" s="212">
        <v>0</v>
      </c>
      <c r="AI412" s="212"/>
      <c r="AJ412" s="212"/>
      <c r="AK412" s="212"/>
      <c r="AL412" s="212"/>
      <c r="AM412" s="212"/>
      <c r="AN412" s="212"/>
      <c r="AO412" s="212"/>
      <c r="AP412" s="212"/>
      <c r="AQ412" s="212"/>
      <c r="AR412" s="212"/>
      <c r="AS412" s="212"/>
      <c r="AT412" s="212"/>
      <c r="AU412" s="212"/>
      <c r="AV412" s="212"/>
      <c r="AW412" s="212"/>
      <c r="AX412" s="212"/>
      <c r="AY412" s="212"/>
      <c r="AZ412" s="212"/>
      <c r="BA412" s="212"/>
      <c r="BB412" s="212"/>
      <c r="BC412" s="212"/>
      <c r="BD412" s="212"/>
      <c r="BE412" s="212"/>
      <c r="BF412" s="212"/>
      <c r="BG412" s="212"/>
      <c r="BH412" s="212"/>
    </row>
    <row r="413" spans="1:60" outlineLevel="3" x14ac:dyDescent="0.2">
      <c r="A413" s="219"/>
      <c r="B413" s="220"/>
      <c r="C413" s="246" t="s">
        <v>1178</v>
      </c>
      <c r="D413" s="223"/>
      <c r="E413" s="224">
        <v>18</v>
      </c>
      <c r="F413" s="222"/>
      <c r="G413" s="222"/>
      <c r="H413" s="222"/>
      <c r="I413" s="222"/>
      <c r="J413" s="222"/>
      <c r="K413" s="222"/>
      <c r="L413" s="222"/>
      <c r="M413" s="222"/>
      <c r="N413" s="221"/>
      <c r="O413" s="221"/>
      <c r="P413" s="221"/>
      <c r="Q413" s="221"/>
      <c r="R413" s="222"/>
      <c r="S413" s="222"/>
      <c r="T413" s="222"/>
      <c r="U413" s="222"/>
      <c r="V413" s="222"/>
      <c r="W413" s="222"/>
      <c r="X413" s="222"/>
      <c r="Y413" s="222"/>
      <c r="Z413" s="212"/>
      <c r="AA413" s="212"/>
      <c r="AB413" s="212"/>
      <c r="AC413" s="212"/>
      <c r="AD413" s="212"/>
      <c r="AE413" s="212"/>
      <c r="AF413" s="212"/>
      <c r="AG413" s="212" t="s">
        <v>155</v>
      </c>
      <c r="AH413" s="212">
        <v>0</v>
      </c>
      <c r="AI413" s="212"/>
      <c r="AJ413" s="212"/>
      <c r="AK413" s="212"/>
      <c r="AL413" s="212"/>
      <c r="AM413" s="212"/>
      <c r="AN413" s="212"/>
      <c r="AO413" s="212"/>
      <c r="AP413" s="212"/>
      <c r="AQ413" s="212"/>
      <c r="AR413" s="212"/>
      <c r="AS413" s="212"/>
      <c r="AT413" s="212"/>
      <c r="AU413" s="212"/>
      <c r="AV413" s="212"/>
      <c r="AW413" s="212"/>
      <c r="AX413" s="212"/>
      <c r="AY413" s="212"/>
      <c r="AZ413" s="212"/>
      <c r="BA413" s="212"/>
      <c r="BB413" s="212"/>
      <c r="BC413" s="212"/>
      <c r="BD413" s="212"/>
      <c r="BE413" s="212"/>
      <c r="BF413" s="212"/>
      <c r="BG413" s="212"/>
      <c r="BH413" s="212"/>
    </row>
    <row r="414" spans="1:60" ht="33.75" outlineLevel="1" x14ac:dyDescent="0.2">
      <c r="A414" s="233">
        <v>95</v>
      </c>
      <c r="B414" s="234" t="s">
        <v>1179</v>
      </c>
      <c r="C414" s="244" t="s">
        <v>1180</v>
      </c>
      <c r="D414" s="235" t="s">
        <v>909</v>
      </c>
      <c r="E414" s="236">
        <v>4</v>
      </c>
      <c r="F414" s="237"/>
      <c r="G414" s="238">
        <f>ROUND(E414*F414,2)</f>
        <v>0</v>
      </c>
      <c r="H414" s="237"/>
      <c r="I414" s="238">
        <f>ROUND(E414*H414,2)</f>
        <v>0</v>
      </c>
      <c r="J414" s="237"/>
      <c r="K414" s="238">
        <f>ROUND(E414*J414,2)</f>
        <v>0</v>
      </c>
      <c r="L414" s="238">
        <v>21</v>
      </c>
      <c r="M414" s="238">
        <f>G414*(1+L414/100)</f>
        <v>0</v>
      </c>
      <c r="N414" s="236">
        <v>0</v>
      </c>
      <c r="O414" s="236">
        <f>ROUND(E414*N414,2)</f>
        <v>0</v>
      </c>
      <c r="P414" s="236">
        <v>0</v>
      </c>
      <c r="Q414" s="236">
        <f>ROUND(E414*P414,2)</f>
        <v>0</v>
      </c>
      <c r="R414" s="238"/>
      <c r="S414" s="238" t="s">
        <v>197</v>
      </c>
      <c r="T414" s="239" t="s">
        <v>198</v>
      </c>
      <c r="U414" s="222">
        <v>0</v>
      </c>
      <c r="V414" s="222">
        <f>ROUND(E414*U414,2)</f>
        <v>0</v>
      </c>
      <c r="W414" s="222"/>
      <c r="X414" s="222" t="s">
        <v>149</v>
      </c>
      <c r="Y414" s="222" t="s">
        <v>150</v>
      </c>
      <c r="Z414" s="212"/>
      <c r="AA414" s="212"/>
      <c r="AB414" s="212"/>
      <c r="AC414" s="212"/>
      <c r="AD414" s="212"/>
      <c r="AE414" s="212"/>
      <c r="AF414" s="212"/>
      <c r="AG414" s="212" t="s">
        <v>151</v>
      </c>
      <c r="AH414" s="212"/>
      <c r="AI414" s="212"/>
      <c r="AJ414" s="212"/>
      <c r="AK414" s="212"/>
      <c r="AL414" s="212"/>
      <c r="AM414" s="212"/>
      <c r="AN414" s="212"/>
      <c r="AO414" s="212"/>
      <c r="AP414" s="212"/>
      <c r="AQ414" s="212"/>
      <c r="AR414" s="212"/>
      <c r="AS414" s="212"/>
      <c r="AT414" s="212"/>
      <c r="AU414" s="212"/>
      <c r="AV414" s="212"/>
      <c r="AW414" s="212"/>
      <c r="AX414" s="212"/>
      <c r="AY414" s="212"/>
      <c r="AZ414" s="212"/>
      <c r="BA414" s="212"/>
      <c r="BB414" s="212"/>
      <c r="BC414" s="212"/>
      <c r="BD414" s="212"/>
      <c r="BE414" s="212"/>
      <c r="BF414" s="212"/>
      <c r="BG414" s="212"/>
      <c r="BH414" s="212"/>
    </row>
    <row r="415" spans="1:60" outlineLevel="2" x14ac:dyDescent="0.2">
      <c r="A415" s="219"/>
      <c r="B415" s="220"/>
      <c r="C415" s="247" t="s">
        <v>1140</v>
      </c>
      <c r="D415" s="242"/>
      <c r="E415" s="242"/>
      <c r="F415" s="242"/>
      <c r="G415" s="242"/>
      <c r="H415" s="222"/>
      <c r="I415" s="222"/>
      <c r="J415" s="222"/>
      <c r="K415" s="222"/>
      <c r="L415" s="222"/>
      <c r="M415" s="222"/>
      <c r="N415" s="221"/>
      <c r="O415" s="221"/>
      <c r="P415" s="221"/>
      <c r="Q415" s="221"/>
      <c r="R415" s="222"/>
      <c r="S415" s="222"/>
      <c r="T415" s="222"/>
      <c r="U415" s="222"/>
      <c r="V415" s="222"/>
      <c r="W415" s="222"/>
      <c r="X415" s="222"/>
      <c r="Y415" s="222"/>
      <c r="Z415" s="212"/>
      <c r="AA415" s="212"/>
      <c r="AB415" s="212"/>
      <c r="AC415" s="212"/>
      <c r="AD415" s="212"/>
      <c r="AE415" s="212"/>
      <c r="AF415" s="212"/>
      <c r="AG415" s="212" t="s">
        <v>481</v>
      </c>
      <c r="AH415" s="212"/>
      <c r="AI415" s="212"/>
      <c r="AJ415" s="212"/>
      <c r="AK415" s="212"/>
      <c r="AL415" s="212"/>
      <c r="AM415" s="212"/>
      <c r="AN415" s="212"/>
      <c r="AO415" s="212"/>
      <c r="AP415" s="212"/>
      <c r="AQ415" s="212"/>
      <c r="AR415" s="212"/>
      <c r="AS415" s="212"/>
      <c r="AT415" s="212"/>
      <c r="AU415" s="212"/>
      <c r="AV415" s="212"/>
      <c r="AW415" s="212"/>
      <c r="AX415" s="212"/>
      <c r="AY415" s="212"/>
      <c r="AZ415" s="212"/>
      <c r="BA415" s="212"/>
      <c r="BB415" s="212"/>
      <c r="BC415" s="212"/>
      <c r="BD415" s="212"/>
      <c r="BE415" s="212"/>
      <c r="BF415" s="212"/>
      <c r="BG415" s="212"/>
      <c r="BH415" s="212"/>
    </row>
    <row r="416" spans="1:60" outlineLevel="2" x14ac:dyDescent="0.2">
      <c r="A416" s="219"/>
      <c r="B416" s="220"/>
      <c r="C416" s="246" t="s">
        <v>154</v>
      </c>
      <c r="D416" s="223"/>
      <c r="E416" s="224"/>
      <c r="F416" s="222"/>
      <c r="G416" s="222"/>
      <c r="H416" s="222"/>
      <c r="I416" s="222"/>
      <c r="J416" s="222"/>
      <c r="K416" s="222"/>
      <c r="L416" s="222"/>
      <c r="M416" s="222"/>
      <c r="N416" s="221"/>
      <c r="O416" s="221"/>
      <c r="P416" s="221"/>
      <c r="Q416" s="221"/>
      <c r="R416" s="222"/>
      <c r="S416" s="222"/>
      <c r="T416" s="222"/>
      <c r="U416" s="222"/>
      <c r="V416" s="222"/>
      <c r="W416" s="222"/>
      <c r="X416" s="222"/>
      <c r="Y416" s="222"/>
      <c r="Z416" s="212"/>
      <c r="AA416" s="212"/>
      <c r="AB416" s="212"/>
      <c r="AC416" s="212"/>
      <c r="AD416" s="212"/>
      <c r="AE416" s="212"/>
      <c r="AF416" s="212"/>
      <c r="AG416" s="212" t="s">
        <v>155</v>
      </c>
      <c r="AH416" s="212">
        <v>0</v>
      </c>
      <c r="AI416" s="212"/>
      <c r="AJ416" s="212"/>
      <c r="AK416" s="212"/>
      <c r="AL416" s="212"/>
      <c r="AM416" s="212"/>
      <c r="AN416" s="212"/>
      <c r="AO416" s="212"/>
      <c r="AP416" s="212"/>
      <c r="AQ416" s="212"/>
      <c r="AR416" s="212"/>
      <c r="AS416" s="212"/>
      <c r="AT416" s="212"/>
      <c r="AU416" s="212"/>
      <c r="AV416" s="212"/>
      <c r="AW416" s="212"/>
      <c r="AX416" s="212"/>
      <c r="AY416" s="212"/>
      <c r="AZ416" s="212"/>
      <c r="BA416" s="212"/>
      <c r="BB416" s="212"/>
      <c r="BC416" s="212"/>
      <c r="BD416" s="212"/>
      <c r="BE416" s="212"/>
      <c r="BF416" s="212"/>
      <c r="BG416" s="212"/>
      <c r="BH416" s="212"/>
    </row>
    <row r="417" spans="1:60" outlineLevel="3" x14ac:dyDescent="0.2">
      <c r="A417" s="219"/>
      <c r="B417" s="220"/>
      <c r="C417" s="246" t="s">
        <v>957</v>
      </c>
      <c r="D417" s="223"/>
      <c r="E417" s="224">
        <v>4</v>
      </c>
      <c r="F417" s="222"/>
      <c r="G417" s="222"/>
      <c r="H417" s="222"/>
      <c r="I417" s="222"/>
      <c r="J417" s="222"/>
      <c r="K417" s="222"/>
      <c r="L417" s="222"/>
      <c r="M417" s="222"/>
      <c r="N417" s="221"/>
      <c r="O417" s="221"/>
      <c r="P417" s="221"/>
      <c r="Q417" s="221"/>
      <c r="R417" s="222"/>
      <c r="S417" s="222"/>
      <c r="T417" s="222"/>
      <c r="U417" s="222"/>
      <c r="V417" s="222"/>
      <c r="W417" s="222"/>
      <c r="X417" s="222"/>
      <c r="Y417" s="222"/>
      <c r="Z417" s="212"/>
      <c r="AA417" s="212"/>
      <c r="AB417" s="212"/>
      <c r="AC417" s="212"/>
      <c r="AD417" s="212"/>
      <c r="AE417" s="212"/>
      <c r="AF417" s="212"/>
      <c r="AG417" s="212" t="s">
        <v>155</v>
      </c>
      <c r="AH417" s="212">
        <v>0</v>
      </c>
      <c r="AI417" s="212"/>
      <c r="AJ417" s="212"/>
      <c r="AK417" s="212"/>
      <c r="AL417" s="212"/>
      <c r="AM417" s="212"/>
      <c r="AN417" s="212"/>
      <c r="AO417" s="212"/>
      <c r="AP417" s="212"/>
      <c r="AQ417" s="212"/>
      <c r="AR417" s="212"/>
      <c r="AS417" s="212"/>
      <c r="AT417" s="212"/>
      <c r="AU417" s="212"/>
      <c r="AV417" s="212"/>
      <c r="AW417" s="212"/>
      <c r="AX417" s="212"/>
      <c r="AY417" s="212"/>
      <c r="AZ417" s="212"/>
      <c r="BA417" s="212"/>
      <c r="BB417" s="212"/>
      <c r="BC417" s="212"/>
      <c r="BD417" s="212"/>
      <c r="BE417" s="212"/>
      <c r="BF417" s="212"/>
      <c r="BG417" s="212"/>
      <c r="BH417" s="212"/>
    </row>
    <row r="418" spans="1:60" ht="33.75" outlineLevel="1" x14ac:dyDescent="0.2">
      <c r="A418" s="233">
        <v>96</v>
      </c>
      <c r="B418" s="234" t="s">
        <v>1181</v>
      </c>
      <c r="C418" s="244" t="s">
        <v>1182</v>
      </c>
      <c r="D418" s="235" t="s">
        <v>909</v>
      </c>
      <c r="E418" s="236">
        <v>6</v>
      </c>
      <c r="F418" s="237"/>
      <c r="G418" s="238">
        <f>ROUND(E418*F418,2)</f>
        <v>0</v>
      </c>
      <c r="H418" s="237"/>
      <c r="I418" s="238">
        <f>ROUND(E418*H418,2)</f>
        <v>0</v>
      </c>
      <c r="J418" s="237"/>
      <c r="K418" s="238">
        <f>ROUND(E418*J418,2)</f>
        <v>0</v>
      </c>
      <c r="L418" s="238">
        <v>21</v>
      </c>
      <c r="M418" s="238">
        <f>G418*(1+L418/100)</f>
        <v>0</v>
      </c>
      <c r="N418" s="236">
        <v>0</v>
      </c>
      <c r="O418" s="236">
        <f>ROUND(E418*N418,2)</f>
        <v>0</v>
      </c>
      <c r="P418" s="236">
        <v>0</v>
      </c>
      <c r="Q418" s="236">
        <f>ROUND(E418*P418,2)</f>
        <v>0</v>
      </c>
      <c r="R418" s="238"/>
      <c r="S418" s="238" t="s">
        <v>197</v>
      </c>
      <c r="T418" s="239" t="s">
        <v>198</v>
      </c>
      <c r="U418" s="222">
        <v>0</v>
      </c>
      <c r="V418" s="222">
        <f>ROUND(E418*U418,2)</f>
        <v>0</v>
      </c>
      <c r="W418" s="222"/>
      <c r="X418" s="222" t="s">
        <v>149</v>
      </c>
      <c r="Y418" s="222" t="s">
        <v>150</v>
      </c>
      <c r="Z418" s="212"/>
      <c r="AA418" s="212"/>
      <c r="AB418" s="212"/>
      <c r="AC418" s="212"/>
      <c r="AD418" s="212"/>
      <c r="AE418" s="212"/>
      <c r="AF418" s="212"/>
      <c r="AG418" s="212" t="s">
        <v>151</v>
      </c>
      <c r="AH418" s="212"/>
      <c r="AI418" s="212"/>
      <c r="AJ418" s="212"/>
      <c r="AK418" s="212"/>
      <c r="AL418" s="212"/>
      <c r="AM418" s="212"/>
      <c r="AN418" s="212"/>
      <c r="AO418" s="212"/>
      <c r="AP418" s="212"/>
      <c r="AQ418" s="212"/>
      <c r="AR418" s="212"/>
      <c r="AS418" s="212"/>
      <c r="AT418" s="212"/>
      <c r="AU418" s="212"/>
      <c r="AV418" s="212"/>
      <c r="AW418" s="212"/>
      <c r="AX418" s="212"/>
      <c r="AY418" s="212"/>
      <c r="AZ418" s="212"/>
      <c r="BA418" s="212"/>
      <c r="BB418" s="212"/>
      <c r="BC418" s="212"/>
      <c r="BD418" s="212"/>
      <c r="BE418" s="212"/>
      <c r="BF418" s="212"/>
      <c r="BG418" s="212"/>
      <c r="BH418" s="212"/>
    </row>
    <row r="419" spans="1:60" outlineLevel="2" x14ac:dyDescent="0.2">
      <c r="A419" s="219"/>
      <c r="B419" s="220"/>
      <c r="C419" s="247" t="s">
        <v>1140</v>
      </c>
      <c r="D419" s="242"/>
      <c r="E419" s="242"/>
      <c r="F419" s="242"/>
      <c r="G419" s="242"/>
      <c r="H419" s="222"/>
      <c r="I419" s="222"/>
      <c r="J419" s="222"/>
      <c r="K419" s="222"/>
      <c r="L419" s="222"/>
      <c r="M419" s="222"/>
      <c r="N419" s="221"/>
      <c r="O419" s="221"/>
      <c r="P419" s="221"/>
      <c r="Q419" s="221"/>
      <c r="R419" s="222"/>
      <c r="S419" s="222"/>
      <c r="T419" s="222"/>
      <c r="U419" s="222"/>
      <c r="V419" s="222"/>
      <c r="W419" s="222"/>
      <c r="X419" s="222"/>
      <c r="Y419" s="222"/>
      <c r="Z419" s="212"/>
      <c r="AA419" s="212"/>
      <c r="AB419" s="212"/>
      <c r="AC419" s="212"/>
      <c r="AD419" s="212"/>
      <c r="AE419" s="212"/>
      <c r="AF419" s="212"/>
      <c r="AG419" s="212" t="s">
        <v>481</v>
      </c>
      <c r="AH419" s="212"/>
      <c r="AI419" s="212"/>
      <c r="AJ419" s="212"/>
      <c r="AK419" s="212"/>
      <c r="AL419" s="212"/>
      <c r="AM419" s="212"/>
      <c r="AN419" s="212"/>
      <c r="AO419" s="212"/>
      <c r="AP419" s="212"/>
      <c r="AQ419" s="212"/>
      <c r="AR419" s="212"/>
      <c r="AS419" s="212"/>
      <c r="AT419" s="212"/>
      <c r="AU419" s="212"/>
      <c r="AV419" s="212"/>
      <c r="AW419" s="212"/>
      <c r="AX419" s="212"/>
      <c r="AY419" s="212"/>
      <c r="AZ419" s="212"/>
      <c r="BA419" s="212"/>
      <c r="BB419" s="212"/>
      <c r="BC419" s="212"/>
      <c r="BD419" s="212"/>
      <c r="BE419" s="212"/>
      <c r="BF419" s="212"/>
      <c r="BG419" s="212"/>
      <c r="BH419" s="212"/>
    </row>
    <row r="420" spans="1:60" outlineLevel="2" x14ac:dyDescent="0.2">
      <c r="A420" s="219"/>
      <c r="B420" s="220"/>
      <c r="C420" s="246" t="s">
        <v>154</v>
      </c>
      <c r="D420" s="223"/>
      <c r="E420" s="224"/>
      <c r="F420" s="222"/>
      <c r="G420" s="222"/>
      <c r="H420" s="222"/>
      <c r="I420" s="222"/>
      <c r="J420" s="222"/>
      <c r="K420" s="222"/>
      <c r="L420" s="222"/>
      <c r="M420" s="222"/>
      <c r="N420" s="221"/>
      <c r="O420" s="221"/>
      <c r="P420" s="221"/>
      <c r="Q420" s="221"/>
      <c r="R420" s="222"/>
      <c r="S420" s="222"/>
      <c r="T420" s="222"/>
      <c r="U420" s="222"/>
      <c r="V420" s="222"/>
      <c r="W420" s="222"/>
      <c r="X420" s="222"/>
      <c r="Y420" s="222"/>
      <c r="Z420" s="212"/>
      <c r="AA420" s="212"/>
      <c r="AB420" s="212"/>
      <c r="AC420" s="212"/>
      <c r="AD420" s="212"/>
      <c r="AE420" s="212"/>
      <c r="AF420" s="212"/>
      <c r="AG420" s="212" t="s">
        <v>155</v>
      </c>
      <c r="AH420" s="212">
        <v>0</v>
      </c>
      <c r="AI420" s="212"/>
      <c r="AJ420" s="212"/>
      <c r="AK420" s="212"/>
      <c r="AL420" s="212"/>
      <c r="AM420" s="212"/>
      <c r="AN420" s="212"/>
      <c r="AO420" s="212"/>
      <c r="AP420" s="212"/>
      <c r="AQ420" s="212"/>
      <c r="AR420" s="212"/>
      <c r="AS420" s="212"/>
      <c r="AT420" s="212"/>
      <c r="AU420" s="212"/>
      <c r="AV420" s="212"/>
      <c r="AW420" s="212"/>
      <c r="AX420" s="212"/>
      <c r="AY420" s="212"/>
      <c r="AZ420" s="212"/>
      <c r="BA420" s="212"/>
      <c r="BB420" s="212"/>
      <c r="BC420" s="212"/>
      <c r="BD420" s="212"/>
      <c r="BE420" s="212"/>
      <c r="BF420" s="212"/>
      <c r="BG420" s="212"/>
      <c r="BH420" s="212"/>
    </row>
    <row r="421" spans="1:60" outlineLevel="3" x14ac:dyDescent="0.2">
      <c r="A421" s="219"/>
      <c r="B421" s="220"/>
      <c r="C421" s="246" t="s">
        <v>74</v>
      </c>
      <c r="D421" s="223"/>
      <c r="E421" s="224">
        <v>6</v>
      </c>
      <c r="F421" s="222"/>
      <c r="G421" s="222"/>
      <c r="H421" s="222"/>
      <c r="I421" s="222"/>
      <c r="J421" s="222"/>
      <c r="K421" s="222"/>
      <c r="L421" s="222"/>
      <c r="M421" s="222"/>
      <c r="N421" s="221"/>
      <c r="O421" s="221"/>
      <c r="P421" s="221"/>
      <c r="Q421" s="221"/>
      <c r="R421" s="222"/>
      <c r="S421" s="222"/>
      <c r="T421" s="222"/>
      <c r="U421" s="222"/>
      <c r="V421" s="222"/>
      <c r="W421" s="222"/>
      <c r="X421" s="222"/>
      <c r="Y421" s="222"/>
      <c r="Z421" s="212"/>
      <c r="AA421" s="212"/>
      <c r="AB421" s="212"/>
      <c r="AC421" s="212"/>
      <c r="AD421" s="212"/>
      <c r="AE421" s="212"/>
      <c r="AF421" s="212"/>
      <c r="AG421" s="212" t="s">
        <v>155</v>
      </c>
      <c r="AH421" s="212">
        <v>0</v>
      </c>
      <c r="AI421" s="212"/>
      <c r="AJ421" s="212"/>
      <c r="AK421" s="212"/>
      <c r="AL421" s="212"/>
      <c r="AM421" s="212"/>
      <c r="AN421" s="212"/>
      <c r="AO421" s="212"/>
      <c r="AP421" s="212"/>
      <c r="AQ421" s="212"/>
      <c r="AR421" s="212"/>
      <c r="AS421" s="212"/>
      <c r="AT421" s="212"/>
      <c r="AU421" s="212"/>
      <c r="AV421" s="212"/>
      <c r="AW421" s="212"/>
      <c r="AX421" s="212"/>
      <c r="AY421" s="212"/>
      <c r="AZ421" s="212"/>
      <c r="BA421" s="212"/>
      <c r="BB421" s="212"/>
      <c r="BC421" s="212"/>
      <c r="BD421" s="212"/>
      <c r="BE421" s="212"/>
      <c r="BF421" s="212"/>
      <c r="BG421" s="212"/>
      <c r="BH421" s="212"/>
    </row>
    <row r="422" spans="1:60" ht="33.75" outlineLevel="1" x14ac:dyDescent="0.2">
      <c r="A422" s="233">
        <v>97</v>
      </c>
      <c r="B422" s="234" t="s">
        <v>1183</v>
      </c>
      <c r="C422" s="244" t="s">
        <v>1184</v>
      </c>
      <c r="D422" s="235" t="s">
        <v>909</v>
      </c>
      <c r="E422" s="236">
        <v>12</v>
      </c>
      <c r="F422" s="237"/>
      <c r="G422" s="238">
        <f>ROUND(E422*F422,2)</f>
        <v>0</v>
      </c>
      <c r="H422" s="237"/>
      <c r="I422" s="238">
        <f>ROUND(E422*H422,2)</f>
        <v>0</v>
      </c>
      <c r="J422" s="237"/>
      <c r="K422" s="238">
        <f>ROUND(E422*J422,2)</f>
        <v>0</v>
      </c>
      <c r="L422" s="238">
        <v>21</v>
      </c>
      <c r="M422" s="238">
        <f>G422*(1+L422/100)</f>
        <v>0</v>
      </c>
      <c r="N422" s="236">
        <v>0</v>
      </c>
      <c r="O422" s="236">
        <f>ROUND(E422*N422,2)</f>
        <v>0</v>
      </c>
      <c r="P422" s="236">
        <v>0</v>
      </c>
      <c r="Q422" s="236">
        <f>ROUND(E422*P422,2)</f>
        <v>0</v>
      </c>
      <c r="R422" s="238"/>
      <c r="S422" s="238" t="s">
        <v>197</v>
      </c>
      <c r="T422" s="239" t="s">
        <v>198</v>
      </c>
      <c r="U422" s="222">
        <v>0</v>
      </c>
      <c r="V422" s="222">
        <f>ROUND(E422*U422,2)</f>
        <v>0</v>
      </c>
      <c r="W422" s="222"/>
      <c r="X422" s="222" t="s">
        <v>149</v>
      </c>
      <c r="Y422" s="222" t="s">
        <v>150</v>
      </c>
      <c r="Z422" s="212"/>
      <c r="AA422" s="212"/>
      <c r="AB422" s="212"/>
      <c r="AC422" s="212"/>
      <c r="AD422" s="212"/>
      <c r="AE422" s="212"/>
      <c r="AF422" s="212"/>
      <c r="AG422" s="212" t="s">
        <v>151</v>
      </c>
      <c r="AH422" s="212"/>
      <c r="AI422" s="212"/>
      <c r="AJ422" s="212"/>
      <c r="AK422" s="212"/>
      <c r="AL422" s="212"/>
      <c r="AM422" s="212"/>
      <c r="AN422" s="212"/>
      <c r="AO422" s="212"/>
      <c r="AP422" s="212"/>
      <c r="AQ422" s="212"/>
      <c r="AR422" s="212"/>
      <c r="AS422" s="212"/>
      <c r="AT422" s="212"/>
      <c r="AU422" s="212"/>
      <c r="AV422" s="212"/>
      <c r="AW422" s="212"/>
      <c r="AX422" s="212"/>
      <c r="AY422" s="212"/>
      <c r="AZ422" s="212"/>
      <c r="BA422" s="212"/>
      <c r="BB422" s="212"/>
      <c r="BC422" s="212"/>
      <c r="BD422" s="212"/>
      <c r="BE422" s="212"/>
      <c r="BF422" s="212"/>
      <c r="BG422" s="212"/>
      <c r="BH422" s="212"/>
    </row>
    <row r="423" spans="1:60" outlineLevel="2" x14ac:dyDescent="0.2">
      <c r="A423" s="219"/>
      <c r="B423" s="220"/>
      <c r="C423" s="247" t="s">
        <v>1140</v>
      </c>
      <c r="D423" s="242"/>
      <c r="E423" s="242"/>
      <c r="F423" s="242"/>
      <c r="G423" s="242"/>
      <c r="H423" s="222"/>
      <c r="I423" s="222"/>
      <c r="J423" s="222"/>
      <c r="K423" s="222"/>
      <c r="L423" s="222"/>
      <c r="M423" s="222"/>
      <c r="N423" s="221"/>
      <c r="O423" s="221"/>
      <c r="P423" s="221"/>
      <c r="Q423" s="221"/>
      <c r="R423" s="222"/>
      <c r="S423" s="222"/>
      <c r="T423" s="222"/>
      <c r="U423" s="222"/>
      <c r="V423" s="222"/>
      <c r="W423" s="222"/>
      <c r="X423" s="222"/>
      <c r="Y423" s="222"/>
      <c r="Z423" s="212"/>
      <c r="AA423" s="212"/>
      <c r="AB423" s="212"/>
      <c r="AC423" s="212"/>
      <c r="AD423" s="212"/>
      <c r="AE423" s="212"/>
      <c r="AF423" s="212"/>
      <c r="AG423" s="212" t="s">
        <v>481</v>
      </c>
      <c r="AH423" s="212"/>
      <c r="AI423" s="212"/>
      <c r="AJ423" s="212"/>
      <c r="AK423" s="212"/>
      <c r="AL423" s="212"/>
      <c r="AM423" s="212"/>
      <c r="AN423" s="212"/>
      <c r="AO423" s="212"/>
      <c r="AP423" s="212"/>
      <c r="AQ423" s="212"/>
      <c r="AR423" s="212"/>
      <c r="AS423" s="212"/>
      <c r="AT423" s="212"/>
      <c r="AU423" s="212"/>
      <c r="AV423" s="212"/>
      <c r="AW423" s="212"/>
      <c r="AX423" s="212"/>
      <c r="AY423" s="212"/>
      <c r="AZ423" s="212"/>
      <c r="BA423" s="212"/>
      <c r="BB423" s="212"/>
      <c r="BC423" s="212"/>
      <c r="BD423" s="212"/>
      <c r="BE423" s="212"/>
      <c r="BF423" s="212"/>
      <c r="BG423" s="212"/>
      <c r="BH423" s="212"/>
    </row>
    <row r="424" spans="1:60" outlineLevel="2" x14ac:dyDescent="0.2">
      <c r="A424" s="219"/>
      <c r="B424" s="220"/>
      <c r="C424" s="246" t="s">
        <v>154</v>
      </c>
      <c r="D424" s="223"/>
      <c r="E424" s="224"/>
      <c r="F424" s="222"/>
      <c r="G424" s="222"/>
      <c r="H424" s="222"/>
      <c r="I424" s="222"/>
      <c r="J424" s="222"/>
      <c r="K424" s="222"/>
      <c r="L424" s="222"/>
      <c r="M424" s="222"/>
      <c r="N424" s="221"/>
      <c r="O424" s="221"/>
      <c r="P424" s="221"/>
      <c r="Q424" s="221"/>
      <c r="R424" s="222"/>
      <c r="S424" s="222"/>
      <c r="T424" s="222"/>
      <c r="U424" s="222"/>
      <c r="V424" s="222"/>
      <c r="W424" s="222"/>
      <c r="X424" s="222"/>
      <c r="Y424" s="222"/>
      <c r="Z424" s="212"/>
      <c r="AA424" s="212"/>
      <c r="AB424" s="212"/>
      <c r="AC424" s="212"/>
      <c r="AD424" s="212"/>
      <c r="AE424" s="212"/>
      <c r="AF424" s="212"/>
      <c r="AG424" s="212" t="s">
        <v>155</v>
      </c>
      <c r="AH424" s="212">
        <v>0</v>
      </c>
      <c r="AI424" s="212"/>
      <c r="AJ424" s="212"/>
      <c r="AK424" s="212"/>
      <c r="AL424" s="212"/>
      <c r="AM424" s="212"/>
      <c r="AN424" s="212"/>
      <c r="AO424" s="212"/>
      <c r="AP424" s="212"/>
      <c r="AQ424" s="212"/>
      <c r="AR424" s="212"/>
      <c r="AS424" s="212"/>
      <c r="AT424" s="212"/>
      <c r="AU424" s="212"/>
      <c r="AV424" s="212"/>
      <c r="AW424" s="212"/>
      <c r="AX424" s="212"/>
      <c r="AY424" s="212"/>
      <c r="AZ424" s="212"/>
      <c r="BA424" s="212"/>
      <c r="BB424" s="212"/>
      <c r="BC424" s="212"/>
      <c r="BD424" s="212"/>
      <c r="BE424" s="212"/>
      <c r="BF424" s="212"/>
      <c r="BG424" s="212"/>
      <c r="BH424" s="212"/>
    </row>
    <row r="425" spans="1:60" outlineLevel="3" x14ac:dyDescent="0.2">
      <c r="A425" s="219"/>
      <c r="B425" s="220"/>
      <c r="C425" s="246" t="s">
        <v>974</v>
      </c>
      <c r="D425" s="223"/>
      <c r="E425" s="224">
        <v>12</v>
      </c>
      <c r="F425" s="222"/>
      <c r="G425" s="222"/>
      <c r="H425" s="222"/>
      <c r="I425" s="222"/>
      <c r="J425" s="222"/>
      <c r="K425" s="222"/>
      <c r="L425" s="222"/>
      <c r="M425" s="222"/>
      <c r="N425" s="221"/>
      <c r="O425" s="221"/>
      <c r="P425" s="221"/>
      <c r="Q425" s="221"/>
      <c r="R425" s="222"/>
      <c r="S425" s="222"/>
      <c r="T425" s="222"/>
      <c r="U425" s="222"/>
      <c r="V425" s="222"/>
      <c r="W425" s="222"/>
      <c r="X425" s="222"/>
      <c r="Y425" s="222"/>
      <c r="Z425" s="212"/>
      <c r="AA425" s="212"/>
      <c r="AB425" s="212"/>
      <c r="AC425" s="212"/>
      <c r="AD425" s="212"/>
      <c r="AE425" s="212"/>
      <c r="AF425" s="212"/>
      <c r="AG425" s="212" t="s">
        <v>155</v>
      </c>
      <c r="AH425" s="212">
        <v>0</v>
      </c>
      <c r="AI425" s="212"/>
      <c r="AJ425" s="212"/>
      <c r="AK425" s="212"/>
      <c r="AL425" s="212"/>
      <c r="AM425" s="212"/>
      <c r="AN425" s="212"/>
      <c r="AO425" s="212"/>
      <c r="AP425" s="212"/>
      <c r="AQ425" s="212"/>
      <c r="AR425" s="212"/>
      <c r="AS425" s="212"/>
      <c r="AT425" s="212"/>
      <c r="AU425" s="212"/>
      <c r="AV425" s="212"/>
      <c r="AW425" s="212"/>
      <c r="AX425" s="212"/>
      <c r="AY425" s="212"/>
      <c r="AZ425" s="212"/>
      <c r="BA425" s="212"/>
      <c r="BB425" s="212"/>
      <c r="BC425" s="212"/>
      <c r="BD425" s="212"/>
      <c r="BE425" s="212"/>
      <c r="BF425" s="212"/>
      <c r="BG425" s="212"/>
      <c r="BH425" s="212"/>
    </row>
    <row r="426" spans="1:60" ht="33.75" outlineLevel="1" x14ac:dyDescent="0.2">
      <c r="A426" s="233">
        <v>98</v>
      </c>
      <c r="B426" s="234" t="s">
        <v>1185</v>
      </c>
      <c r="C426" s="244" t="s">
        <v>1186</v>
      </c>
      <c r="D426" s="235" t="s">
        <v>909</v>
      </c>
      <c r="E426" s="236">
        <v>7</v>
      </c>
      <c r="F426" s="237"/>
      <c r="G426" s="238">
        <f>ROUND(E426*F426,2)</f>
        <v>0</v>
      </c>
      <c r="H426" s="237"/>
      <c r="I426" s="238">
        <f>ROUND(E426*H426,2)</f>
        <v>0</v>
      </c>
      <c r="J426" s="237"/>
      <c r="K426" s="238">
        <f>ROUND(E426*J426,2)</f>
        <v>0</v>
      </c>
      <c r="L426" s="238">
        <v>21</v>
      </c>
      <c r="M426" s="238">
        <f>G426*(1+L426/100)</f>
        <v>0</v>
      </c>
      <c r="N426" s="236">
        <v>0</v>
      </c>
      <c r="O426" s="236">
        <f>ROUND(E426*N426,2)</f>
        <v>0</v>
      </c>
      <c r="P426" s="236">
        <v>0</v>
      </c>
      <c r="Q426" s="236">
        <f>ROUND(E426*P426,2)</f>
        <v>0</v>
      </c>
      <c r="R426" s="238"/>
      <c r="S426" s="238" t="s">
        <v>197</v>
      </c>
      <c r="T426" s="239" t="s">
        <v>198</v>
      </c>
      <c r="U426" s="222">
        <v>0</v>
      </c>
      <c r="V426" s="222">
        <f>ROUND(E426*U426,2)</f>
        <v>0</v>
      </c>
      <c r="W426" s="222"/>
      <c r="X426" s="222" t="s">
        <v>149</v>
      </c>
      <c r="Y426" s="222" t="s">
        <v>150</v>
      </c>
      <c r="Z426" s="212"/>
      <c r="AA426" s="212"/>
      <c r="AB426" s="212"/>
      <c r="AC426" s="212"/>
      <c r="AD426" s="212"/>
      <c r="AE426" s="212"/>
      <c r="AF426" s="212"/>
      <c r="AG426" s="212" t="s">
        <v>151</v>
      </c>
      <c r="AH426" s="212"/>
      <c r="AI426" s="212"/>
      <c r="AJ426" s="212"/>
      <c r="AK426" s="212"/>
      <c r="AL426" s="212"/>
      <c r="AM426" s="212"/>
      <c r="AN426" s="212"/>
      <c r="AO426" s="212"/>
      <c r="AP426" s="212"/>
      <c r="AQ426" s="212"/>
      <c r="AR426" s="212"/>
      <c r="AS426" s="212"/>
      <c r="AT426" s="212"/>
      <c r="AU426" s="212"/>
      <c r="AV426" s="212"/>
      <c r="AW426" s="212"/>
      <c r="AX426" s="212"/>
      <c r="AY426" s="212"/>
      <c r="AZ426" s="212"/>
      <c r="BA426" s="212"/>
      <c r="BB426" s="212"/>
      <c r="BC426" s="212"/>
      <c r="BD426" s="212"/>
      <c r="BE426" s="212"/>
      <c r="BF426" s="212"/>
      <c r="BG426" s="212"/>
      <c r="BH426" s="212"/>
    </row>
    <row r="427" spans="1:60" outlineLevel="2" x14ac:dyDescent="0.2">
      <c r="A427" s="219"/>
      <c r="B427" s="220"/>
      <c r="C427" s="247" t="s">
        <v>1140</v>
      </c>
      <c r="D427" s="242"/>
      <c r="E427" s="242"/>
      <c r="F427" s="242"/>
      <c r="G427" s="242"/>
      <c r="H427" s="222"/>
      <c r="I427" s="222"/>
      <c r="J427" s="222"/>
      <c r="K427" s="222"/>
      <c r="L427" s="222"/>
      <c r="M427" s="222"/>
      <c r="N427" s="221"/>
      <c r="O427" s="221"/>
      <c r="P427" s="221"/>
      <c r="Q427" s="221"/>
      <c r="R427" s="222"/>
      <c r="S427" s="222"/>
      <c r="T427" s="222"/>
      <c r="U427" s="222"/>
      <c r="V427" s="222"/>
      <c r="W427" s="222"/>
      <c r="X427" s="222"/>
      <c r="Y427" s="222"/>
      <c r="Z427" s="212"/>
      <c r="AA427" s="212"/>
      <c r="AB427" s="212"/>
      <c r="AC427" s="212"/>
      <c r="AD427" s="212"/>
      <c r="AE427" s="212"/>
      <c r="AF427" s="212"/>
      <c r="AG427" s="212" t="s">
        <v>481</v>
      </c>
      <c r="AH427" s="212"/>
      <c r="AI427" s="212"/>
      <c r="AJ427" s="212"/>
      <c r="AK427" s="212"/>
      <c r="AL427" s="212"/>
      <c r="AM427" s="212"/>
      <c r="AN427" s="212"/>
      <c r="AO427" s="212"/>
      <c r="AP427" s="212"/>
      <c r="AQ427" s="212"/>
      <c r="AR427" s="212"/>
      <c r="AS427" s="212"/>
      <c r="AT427" s="212"/>
      <c r="AU427" s="212"/>
      <c r="AV427" s="212"/>
      <c r="AW427" s="212"/>
      <c r="AX427" s="212"/>
      <c r="AY427" s="212"/>
      <c r="AZ427" s="212"/>
      <c r="BA427" s="212"/>
      <c r="BB427" s="212"/>
      <c r="BC427" s="212"/>
      <c r="BD427" s="212"/>
      <c r="BE427" s="212"/>
      <c r="BF427" s="212"/>
      <c r="BG427" s="212"/>
      <c r="BH427" s="212"/>
    </row>
    <row r="428" spans="1:60" outlineLevel="2" x14ac:dyDescent="0.2">
      <c r="A428" s="219"/>
      <c r="B428" s="220"/>
      <c r="C428" s="246" t="s">
        <v>154</v>
      </c>
      <c r="D428" s="223"/>
      <c r="E428" s="224"/>
      <c r="F428" s="222"/>
      <c r="G428" s="222"/>
      <c r="H428" s="222"/>
      <c r="I428" s="222"/>
      <c r="J428" s="222"/>
      <c r="K428" s="222"/>
      <c r="L428" s="222"/>
      <c r="M428" s="222"/>
      <c r="N428" s="221"/>
      <c r="O428" s="221"/>
      <c r="P428" s="221"/>
      <c r="Q428" s="221"/>
      <c r="R428" s="222"/>
      <c r="S428" s="222"/>
      <c r="T428" s="222"/>
      <c r="U428" s="222"/>
      <c r="V428" s="222"/>
      <c r="W428" s="222"/>
      <c r="X428" s="222"/>
      <c r="Y428" s="222"/>
      <c r="Z428" s="212"/>
      <c r="AA428" s="212"/>
      <c r="AB428" s="212"/>
      <c r="AC428" s="212"/>
      <c r="AD428" s="212"/>
      <c r="AE428" s="212"/>
      <c r="AF428" s="212"/>
      <c r="AG428" s="212" t="s">
        <v>155</v>
      </c>
      <c r="AH428" s="212">
        <v>0</v>
      </c>
      <c r="AI428" s="212"/>
      <c r="AJ428" s="212"/>
      <c r="AK428" s="212"/>
      <c r="AL428" s="212"/>
      <c r="AM428" s="212"/>
      <c r="AN428" s="212"/>
      <c r="AO428" s="212"/>
      <c r="AP428" s="212"/>
      <c r="AQ428" s="212"/>
      <c r="AR428" s="212"/>
      <c r="AS428" s="212"/>
      <c r="AT428" s="212"/>
      <c r="AU428" s="212"/>
      <c r="AV428" s="212"/>
      <c r="AW428" s="212"/>
      <c r="AX428" s="212"/>
      <c r="AY428" s="212"/>
      <c r="AZ428" s="212"/>
      <c r="BA428" s="212"/>
      <c r="BB428" s="212"/>
      <c r="BC428" s="212"/>
      <c r="BD428" s="212"/>
      <c r="BE428" s="212"/>
      <c r="BF428" s="212"/>
      <c r="BG428" s="212"/>
      <c r="BH428" s="212"/>
    </row>
    <row r="429" spans="1:60" outlineLevel="3" x14ac:dyDescent="0.2">
      <c r="A429" s="219"/>
      <c r="B429" s="220"/>
      <c r="C429" s="246" t="s">
        <v>990</v>
      </c>
      <c r="D429" s="223"/>
      <c r="E429" s="224">
        <v>7</v>
      </c>
      <c r="F429" s="222"/>
      <c r="G429" s="222"/>
      <c r="H429" s="222"/>
      <c r="I429" s="222"/>
      <c r="J429" s="222"/>
      <c r="K429" s="222"/>
      <c r="L429" s="222"/>
      <c r="M429" s="222"/>
      <c r="N429" s="221"/>
      <c r="O429" s="221"/>
      <c r="P429" s="221"/>
      <c r="Q429" s="221"/>
      <c r="R429" s="222"/>
      <c r="S429" s="222"/>
      <c r="T429" s="222"/>
      <c r="U429" s="222"/>
      <c r="V429" s="222"/>
      <c r="W429" s="222"/>
      <c r="X429" s="222"/>
      <c r="Y429" s="222"/>
      <c r="Z429" s="212"/>
      <c r="AA429" s="212"/>
      <c r="AB429" s="212"/>
      <c r="AC429" s="212"/>
      <c r="AD429" s="212"/>
      <c r="AE429" s="212"/>
      <c r="AF429" s="212"/>
      <c r="AG429" s="212" t="s">
        <v>155</v>
      </c>
      <c r="AH429" s="212">
        <v>0</v>
      </c>
      <c r="AI429" s="212"/>
      <c r="AJ429" s="212"/>
      <c r="AK429" s="212"/>
      <c r="AL429" s="212"/>
      <c r="AM429" s="212"/>
      <c r="AN429" s="212"/>
      <c r="AO429" s="212"/>
      <c r="AP429" s="212"/>
      <c r="AQ429" s="212"/>
      <c r="AR429" s="212"/>
      <c r="AS429" s="212"/>
      <c r="AT429" s="212"/>
      <c r="AU429" s="212"/>
      <c r="AV429" s="212"/>
      <c r="AW429" s="212"/>
      <c r="AX429" s="212"/>
      <c r="AY429" s="212"/>
      <c r="AZ429" s="212"/>
      <c r="BA429" s="212"/>
      <c r="BB429" s="212"/>
      <c r="BC429" s="212"/>
      <c r="BD429" s="212"/>
      <c r="BE429" s="212"/>
      <c r="BF429" s="212"/>
      <c r="BG429" s="212"/>
      <c r="BH429" s="212"/>
    </row>
    <row r="430" spans="1:60" ht="33.75" outlineLevel="1" x14ac:dyDescent="0.2">
      <c r="A430" s="233">
        <v>99</v>
      </c>
      <c r="B430" s="234" t="s">
        <v>1187</v>
      </c>
      <c r="C430" s="244" t="s">
        <v>1188</v>
      </c>
      <c r="D430" s="235" t="s">
        <v>909</v>
      </c>
      <c r="E430" s="236">
        <v>3</v>
      </c>
      <c r="F430" s="237"/>
      <c r="G430" s="238">
        <f>ROUND(E430*F430,2)</f>
        <v>0</v>
      </c>
      <c r="H430" s="237"/>
      <c r="I430" s="238">
        <f>ROUND(E430*H430,2)</f>
        <v>0</v>
      </c>
      <c r="J430" s="237"/>
      <c r="K430" s="238">
        <f>ROUND(E430*J430,2)</f>
        <v>0</v>
      </c>
      <c r="L430" s="238">
        <v>21</v>
      </c>
      <c r="M430" s="238">
        <f>G430*(1+L430/100)</f>
        <v>0</v>
      </c>
      <c r="N430" s="236">
        <v>0</v>
      </c>
      <c r="O430" s="236">
        <f>ROUND(E430*N430,2)</f>
        <v>0</v>
      </c>
      <c r="P430" s="236">
        <v>0</v>
      </c>
      <c r="Q430" s="236">
        <f>ROUND(E430*P430,2)</f>
        <v>0</v>
      </c>
      <c r="R430" s="238"/>
      <c r="S430" s="238" t="s">
        <v>197</v>
      </c>
      <c r="T430" s="239" t="s">
        <v>198</v>
      </c>
      <c r="U430" s="222">
        <v>0</v>
      </c>
      <c r="V430" s="222">
        <f>ROUND(E430*U430,2)</f>
        <v>0</v>
      </c>
      <c r="W430" s="222"/>
      <c r="X430" s="222" t="s">
        <v>149</v>
      </c>
      <c r="Y430" s="222" t="s">
        <v>150</v>
      </c>
      <c r="Z430" s="212"/>
      <c r="AA430" s="212"/>
      <c r="AB430" s="212"/>
      <c r="AC430" s="212"/>
      <c r="AD430" s="212"/>
      <c r="AE430" s="212"/>
      <c r="AF430" s="212"/>
      <c r="AG430" s="212" t="s">
        <v>151</v>
      </c>
      <c r="AH430" s="212"/>
      <c r="AI430" s="212"/>
      <c r="AJ430" s="212"/>
      <c r="AK430" s="212"/>
      <c r="AL430" s="212"/>
      <c r="AM430" s="212"/>
      <c r="AN430" s="212"/>
      <c r="AO430" s="212"/>
      <c r="AP430" s="212"/>
      <c r="AQ430" s="212"/>
      <c r="AR430" s="212"/>
      <c r="AS430" s="212"/>
      <c r="AT430" s="212"/>
      <c r="AU430" s="212"/>
      <c r="AV430" s="212"/>
      <c r="AW430" s="212"/>
      <c r="AX430" s="212"/>
      <c r="AY430" s="212"/>
      <c r="AZ430" s="212"/>
      <c r="BA430" s="212"/>
      <c r="BB430" s="212"/>
      <c r="BC430" s="212"/>
      <c r="BD430" s="212"/>
      <c r="BE430" s="212"/>
      <c r="BF430" s="212"/>
      <c r="BG430" s="212"/>
      <c r="BH430" s="212"/>
    </row>
    <row r="431" spans="1:60" outlineLevel="2" x14ac:dyDescent="0.2">
      <c r="A431" s="219"/>
      <c r="B431" s="220"/>
      <c r="C431" s="247" t="s">
        <v>1140</v>
      </c>
      <c r="D431" s="242"/>
      <c r="E431" s="242"/>
      <c r="F431" s="242"/>
      <c r="G431" s="242"/>
      <c r="H431" s="222"/>
      <c r="I431" s="222"/>
      <c r="J431" s="222"/>
      <c r="K431" s="222"/>
      <c r="L431" s="222"/>
      <c r="M431" s="222"/>
      <c r="N431" s="221"/>
      <c r="O431" s="221"/>
      <c r="P431" s="221"/>
      <c r="Q431" s="221"/>
      <c r="R431" s="222"/>
      <c r="S431" s="222"/>
      <c r="T431" s="222"/>
      <c r="U431" s="222"/>
      <c r="V431" s="222"/>
      <c r="W431" s="222"/>
      <c r="X431" s="222"/>
      <c r="Y431" s="222"/>
      <c r="Z431" s="212"/>
      <c r="AA431" s="212"/>
      <c r="AB431" s="212"/>
      <c r="AC431" s="212"/>
      <c r="AD431" s="212"/>
      <c r="AE431" s="212"/>
      <c r="AF431" s="212"/>
      <c r="AG431" s="212" t="s">
        <v>481</v>
      </c>
      <c r="AH431" s="212"/>
      <c r="AI431" s="212"/>
      <c r="AJ431" s="212"/>
      <c r="AK431" s="212"/>
      <c r="AL431" s="212"/>
      <c r="AM431" s="212"/>
      <c r="AN431" s="212"/>
      <c r="AO431" s="212"/>
      <c r="AP431" s="212"/>
      <c r="AQ431" s="212"/>
      <c r="AR431" s="212"/>
      <c r="AS431" s="212"/>
      <c r="AT431" s="212"/>
      <c r="AU431" s="212"/>
      <c r="AV431" s="212"/>
      <c r="AW431" s="212"/>
      <c r="AX431" s="212"/>
      <c r="AY431" s="212"/>
      <c r="AZ431" s="212"/>
      <c r="BA431" s="212"/>
      <c r="BB431" s="212"/>
      <c r="BC431" s="212"/>
      <c r="BD431" s="212"/>
      <c r="BE431" s="212"/>
      <c r="BF431" s="212"/>
      <c r="BG431" s="212"/>
      <c r="BH431" s="212"/>
    </row>
    <row r="432" spans="1:60" outlineLevel="2" x14ac:dyDescent="0.2">
      <c r="A432" s="219"/>
      <c r="B432" s="220"/>
      <c r="C432" s="246" t="s">
        <v>154</v>
      </c>
      <c r="D432" s="223"/>
      <c r="E432" s="224"/>
      <c r="F432" s="222"/>
      <c r="G432" s="222"/>
      <c r="H432" s="222"/>
      <c r="I432" s="222"/>
      <c r="J432" s="222"/>
      <c r="K432" s="222"/>
      <c r="L432" s="222"/>
      <c r="M432" s="222"/>
      <c r="N432" s="221"/>
      <c r="O432" s="221"/>
      <c r="P432" s="221"/>
      <c r="Q432" s="221"/>
      <c r="R432" s="222"/>
      <c r="S432" s="222"/>
      <c r="T432" s="222"/>
      <c r="U432" s="222"/>
      <c r="V432" s="222"/>
      <c r="W432" s="222"/>
      <c r="X432" s="222"/>
      <c r="Y432" s="222"/>
      <c r="Z432" s="212"/>
      <c r="AA432" s="212"/>
      <c r="AB432" s="212"/>
      <c r="AC432" s="212"/>
      <c r="AD432" s="212"/>
      <c r="AE432" s="212"/>
      <c r="AF432" s="212"/>
      <c r="AG432" s="212" t="s">
        <v>155</v>
      </c>
      <c r="AH432" s="212">
        <v>0</v>
      </c>
      <c r="AI432" s="212"/>
      <c r="AJ432" s="212"/>
      <c r="AK432" s="212"/>
      <c r="AL432" s="212"/>
      <c r="AM432" s="212"/>
      <c r="AN432" s="212"/>
      <c r="AO432" s="212"/>
      <c r="AP432" s="212"/>
      <c r="AQ432" s="212"/>
      <c r="AR432" s="212"/>
      <c r="AS432" s="212"/>
      <c r="AT432" s="212"/>
      <c r="AU432" s="212"/>
      <c r="AV432" s="212"/>
      <c r="AW432" s="212"/>
      <c r="AX432" s="212"/>
      <c r="AY432" s="212"/>
      <c r="AZ432" s="212"/>
      <c r="BA432" s="212"/>
      <c r="BB432" s="212"/>
      <c r="BC432" s="212"/>
      <c r="BD432" s="212"/>
      <c r="BE432" s="212"/>
      <c r="BF432" s="212"/>
      <c r="BG432" s="212"/>
      <c r="BH432" s="212"/>
    </row>
    <row r="433" spans="1:60" outlineLevel="3" x14ac:dyDescent="0.2">
      <c r="A433" s="219"/>
      <c r="B433" s="220"/>
      <c r="C433" s="246" t="s">
        <v>72</v>
      </c>
      <c r="D433" s="223"/>
      <c r="E433" s="224">
        <v>3</v>
      </c>
      <c r="F433" s="222"/>
      <c r="G433" s="222"/>
      <c r="H433" s="222"/>
      <c r="I433" s="222"/>
      <c r="J433" s="222"/>
      <c r="K433" s="222"/>
      <c r="L433" s="222"/>
      <c r="M433" s="222"/>
      <c r="N433" s="221"/>
      <c r="O433" s="221"/>
      <c r="P433" s="221"/>
      <c r="Q433" s="221"/>
      <c r="R433" s="222"/>
      <c r="S433" s="222"/>
      <c r="T433" s="222"/>
      <c r="U433" s="222"/>
      <c r="V433" s="222"/>
      <c r="W433" s="222"/>
      <c r="X433" s="222"/>
      <c r="Y433" s="222"/>
      <c r="Z433" s="212"/>
      <c r="AA433" s="212"/>
      <c r="AB433" s="212"/>
      <c r="AC433" s="212"/>
      <c r="AD433" s="212"/>
      <c r="AE433" s="212"/>
      <c r="AF433" s="212"/>
      <c r="AG433" s="212" t="s">
        <v>155</v>
      </c>
      <c r="AH433" s="212">
        <v>0</v>
      </c>
      <c r="AI433" s="212"/>
      <c r="AJ433" s="212"/>
      <c r="AK433" s="212"/>
      <c r="AL433" s="212"/>
      <c r="AM433" s="212"/>
      <c r="AN433" s="212"/>
      <c r="AO433" s="212"/>
      <c r="AP433" s="212"/>
      <c r="AQ433" s="212"/>
      <c r="AR433" s="212"/>
      <c r="AS433" s="212"/>
      <c r="AT433" s="212"/>
      <c r="AU433" s="212"/>
      <c r="AV433" s="212"/>
      <c r="AW433" s="212"/>
      <c r="AX433" s="212"/>
      <c r="AY433" s="212"/>
      <c r="AZ433" s="212"/>
      <c r="BA433" s="212"/>
      <c r="BB433" s="212"/>
      <c r="BC433" s="212"/>
      <c r="BD433" s="212"/>
      <c r="BE433" s="212"/>
      <c r="BF433" s="212"/>
      <c r="BG433" s="212"/>
      <c r="BH433" s="212"/>
    </row>
    <row r="434" spans="1:60" ht="33.75" outlineLevel="1" x14ac:dyDescent="0.2">
      <c r="A434" s="233">
        <v>100</v>
      </c>
      <c r="B434" s="234" t="s">
        <v>1189</v>
      </c>
      <c r="C434" s="244" t="s">
        <v>1190</v>
      </c>
      <c r="D434" s="235" t="s">
        <v>909</v>
      </c>
      <c r="E434" s="236">
        <v>1</v>
      </c>
      <c r="F434" s="237"/>
      <c r="G434" s="238">
        <f>ROUND(E434*F434,2)</f>
        <v>0</v>
      </c>
      <c r="H434" s="237"/>
      <c r="I434" s="238">
        <f>ROUND(E434*H434,2)</f>
        <v>0</v>
      </c>
      <c r="J434" s="237"/>
      <c r="K434" s="238">
        <f>ROUND(E434*J434,2)</f>
        <v>0</v>
      </c>
      <c r="L434" s="238">
        <v>21</v>
      </c>
      <c r="M434" s="238">
        <f>G434*(1+L434/100)</f>
        <v>0</v>
      </c>
      <c r="N434" s="236">
        <v>0</v>
      </c>
      <c r="O434" s="236">
        <f>ROUND(E434*N434,2)</f>
        <v>0</v>
      </c>
      <c r="P434" s="236">
        <v>0</v>
      </c>
      <c r="Q434" s="236">
        <f>ROUND(E434*P434,2)</f>
        <v>0</v>
      </c>
      <c r="R434" s="238"/>
      <c r="S434" s="238" t="s">
        <v>197</v>
      </c>
      <c r="T434" s="239" t="s">
        <v>198</v>
      </c>
      <c r="U434" s="222">
        <v>0</v>
      </c>
      <c r="V434" s="222">
        <f>ROUND(E434*U434,2)</f>
        <v>0</v>
      </c>
      <c r="W434" s="222"/>
      <c r="X434" s="222" t="s">
        <v>149</v>
      </c>
      <c r="Y434" s="222" t="s">
        <v>150</v>
      </c>
      <c r="Z434" s="212"/>
      <c r="AA434" s="212"/>
      <c r="AB434" s="212"/>
      <c r="AC434" s="212"/>
      <c r="AD434" s="212"/>
      <c r="AE434" s="212"/>
      <c r="AF434" s="212"/>
      <c r="AG434" s="212" t="s">
        <v>151</v>
      </c>
      <c r="AH434" s="212"/>
      <c r="AI434" s="212"/>
      <c r="AJ434" s="212"/>
      <c r="AK434" s="212"/>
      <c r="AL434" s="212"/>
      <c r="AM434" s="212"/>
      <c r="AN434" s="212"/>
      <c r="AO434" s="212"/>
      <c r="AP434" s="212"/>
      <c r="AQ434" s="212"/>
      <c r="AR434" s="212"/>
      <c r="AS434" s="212"/>
      <c r="AT434" s="212"/>
      <c r="AU434" s="212"/>
      <c r="AV434" s="212"/>
      <c r="AW434" s="212"/>
      <c r="AX434" s="212"/>
      <c r="AY434" s="212"/>
      <c r="AZ434" s="212"/>
      <c r="BA434" s="212"/>
      <c r="BB434" s="212"/>
      <c r="BC434" s="212"/>
      <c r="BD434" s="212"/>
      <c r="BE434" s="212"/>
      <c r="BF434" s="212"/>
      <c r="BG434" s="212"/>
      <c r="BH434" s="212"/>
    </row>
    <row r="435" spans="1:60" outlineLevel="2" x14ac:dyDescent="0.2">
      <c r="A435" s="219"/>
      <c r="B435" s="220"/>
      <c r="C435" s="247" t="s">
        <v>1140</v>
      </c>
      <c r="D435" s="242"/>
      <c r="E435" s="242"/>
      <c r="F435" s="242"/>
      <c r="G435" s="242"/>
      <c r="H435" s="222"/>
      <c r="I435" s="222"/>
      <c r="J435" s="222"/>
      <c r="K435" s="222"/>
      <c r="L435" s="222"/>
      <c r="M435" s="222"/>
      <c r="N435" s="221"/>
      <c r="O435" s="221"/>
      <c r="P435" s="221"/>
      <c r="Q435" s="221"/>
      <c r="R435" s="222"/>
      <c r="S435" s="222"/>
      <c r="T435" s="222"/>
      <c r="U435" s="222"/>
      <c r="V435" s="222"/>
      <c r="W435" s="222"/>
      <c r="X435" s="222"/>
      <c r="Y435" s="222"/>
      <c r="Z435" s="212"/>
      <c r="AA435" s="212"/>
      <c r="AB435" s="212"/>
      <c r="AC435" s="212"/>
      <c r="AD435" s="212"/>
      <c r="AE435" s="212"/>
      <c r="AF435" s="212"/>
      <c r="AG435" s="212" t="s">
        <v>481</v>
      </c>
      <c r="AH435" s="212"/>
      <c r="AI435" s="212"/>
      <c r="AJ435" s="212"/>
      <c r="AK435" s="212"/>
      <c r="AL435" s="212"/>
      <c r="AM435" s="212"/>
      <c r="AN435" s="212"/>
      <c r="AO435" s="212"/>
      <c r="AP435" s="212"/>
      <c r="AQ435" s="212"/>
      <c r="AR435" s="212"/>
      <c r="AS435" s="212"/>
      <c r="AT435" s="212"/>
      <c r="AU435" s="212"/>
      <c r="AV435" s="212"/>
      <c r="AW435" s="212"/>
      <c r="AX435" s="212"/>
      <c r="AY435" s="212"/>
      <c r="AZ435" s="212"/>
      <c r="BA435" s="212"/>
      <c r="BB435" s="212"/>
      <c r="BC435" s="212"/>
      <c r="BD435" s="212"/>
      <c r="BE435" s="212"/>
      <c r="BF435" s="212"/>
      <c r="BG435" s="212"/>
      <c r="BH435" s="212"/>
    </row>
    <row r="436" spans="1:60" outlineLevel="2" x14ac:dyDescent="0.2">
      <c r="A436" s="219"/>
      <c r="B436" s="220"/>
      <c r="C436" s="246" t="s">
        <v>154</v>
      </c>
      <c r="D436" s="223"/>
      <c r="E436" s="224"/>
      <c r="F436" s="222"/>
      <c r="G436" s="222"/>
      <c r="H436" s="222"/>
      <c r="I436" s="222"/>
      <c r="J436" s="222"/>
      <c r="K436" s="222"/>
      <c r="L436" s="222"/>
      <c r="M436" s="222"/>
      <c r="N436" s="221"/>
      <c r="O436" s="221"/>
      <c r="P436" s="221"/>
      <c r="Q436" s="221"/>
      <c r="R436" s="222"/>
      <c r="S436" s="222"/>
      <c r="T436" s="222"/>
      <c r="U436" s="222"/>
      <c r="V436" s="222"/>
      <c r="W436" s="222"/>
      <c r="X436" s="222"/>
      <c r="Y436" s="222"/>
      <c r="Z436" s="212"/>
      <c r="AA436" s="212"/>
      <c r="AB436" s="212"/>
      <c r="AC436" s="212"/>
      <c r="AD436" s="212"/>
      <c r="AE436" s="212"/>
      <c r="AF436" s="212"/>
      <c r="AG436" s="212" t="s">
        <v>155</v>
      </c>
      <c r="AH436" s="212">
        <v>0</v>
      </c>
      <c r="AI436" s="212"/>
      <c r="AJ436" s="212"/>
      <c r="AK436" s="212"/>
      <c r="AL436" s="212"/>
      <c r="AM436" s="212"/>
      <c r="AN436" s="212"/>
      <c r="AO436" s="212"/>
      <c r="AP436" s="212"/>
      <c r="AQ436" s="212"/>
      <c r="AR436" s="212"/>
      <c r="AS436" s="212"/>
      <c r="AT436" s="212"/>
      <c r="AU436" s="212"/>
      <c r="AV436" s="212"/>
      <c r="AW436" s="212"/>
      <c r="AX436" s="212"/>
      <c r="AY436" s="212"/>
      <c r="AZ436" s="212"/>
      <c r="BA436" s="212"/>
      <c r="BB436" s="212"/>
      <c r="BC436" s="212"/>
      <c r="BD436" s="212"/>
      <c r="BE436" s="212"/>
      <c r="BF436" s="212"/>
      <c r="BG436" s="212"/>
      <c r="BH436" s="212"/>
    </row>
    <row r="437" spans="1:60" outlineLevel="3" x14ac:dyDescent="0.2">
      <c r="A437" s="219"/>
      <c r="B437" s="220"/>
      <c r="C437" s="246" t="s">
        <v>912</v>
      </c>
      <c r="D437" s="223"/>
      <c r="E437" s="224">
        <v>1</v>
      </c>
      <c r="F437" s="222"/>
      <c r="G437" s="222"/>
      <c r="H437" s="222"/>
      <c r="I437" s="222"/>
      <c r="J437" s="222"/>
      <c r="K437" s="222"/>
      <c r="L437" s="222"/>
      <c r="M437" s="222"/>
      <c r="N437" s="221"/>
      <c r="O437" s="221"/>
      <c r="P437" s="221"/>
      <c r="Q437" s="221"/>
      <c r="R437" s="222"/>
      <c r="S437" s="222"/>
      <c r="T437" s="222"/>
      <c r="U437" s="222"/>
      <c r="V437" s="222"/>
      <c r="W437" s="222"/>
      <c r="X437" s="222"/>
      <c r="Y437" s="222"/>
      <c r="Z437" s="212"/>
      <c r="AA437" s="212"/>
      <c r="AB437" s="212"/>
      <c r="AC437" s="212"/>
      <c r="AD437" s="212"/>
      <c r="AE437" s="212"/>
      <c r="AF437" s="212"/>
      <c r="AG437" s="212" t="s">
        <v>155</v>
      </c>
      <c r="AH437" s="212">
        <v>0</v>
      </c>
      <c r="AI437" s="212"/>
      <c r="AJ437" s="212"/>
      <c r="AK437" s="212"/>
      <c r="AL437" s="212"/>
      <c r="AM437" s="212"/>
      <c r="AN437" s="212"/>
      <c r="AO437" s="212"/>
      <c r="AP437" s="212"/>
      <c r="AQ437" s="212"/>
      <c r="AR437" s="212"/>
      <c r="AS437" s="212"/>
      <c r="AT437" s="212"/>
      <c r="AU437" s="212"/>
      <c r="AV437" s="212"/>
      <c r="AW437" s="212"/>
      <c r="AX437" s="212"/>
      <c r="AY437" s="212"/>
      <c r="AZ437" s="212"/>
      <c r="BA437" s="212"/>
      <c r="BB437" s="212"/>
      <c r="BC437" s="212"/>
      <c r="BD437" s="212"/>
      <c r="BE437" s="212"/>
      <c r="BF437" s="212"/>
      <c r="BG437" s="212"/>
      <c r="BH437" s="212"/>
    </row>
    <row r="438" spans="1:60" ht="33.75" outlineLevel="1" x14ac:dyDescent="0.2">
      <c r="A438" s="233">
        <v>101</v>
      </c>
      <c r="B438" s="234" t="s">
        <v>1191</v>
      </c>
      <c r="C438" s="244" t="s">
        <v>1192</v>
      </c>
      <c r="D438" s="235" t="s">
        <v>909</v>
      </c>
      <c r="E438" s="236">
        <v>2</v>
      </c>
      <c r="F438" s="237"/>
      <c r="G438" s="238">
        <f>ROUND(E438*F438,2)</f>
        <v>0</v>
      </c>
      <c r="H438" s="237"/>
      <c r="I438" s="238">
        <f>ROUND(E438*H438,2)</f>
        <v>0</v>
      </c>
      <c r="J438" s="237"/>
      <c r="K438" s="238">
        <f>ROUND(E438*J438,2)</f>
        <v>0</v>
      </c>
      <c r="L438" s="238">
        <v>21</v>
      </c>
      <c r="M438" s="238">
        <f>G438*(1+L438/100)</f>
        <v>0</v>
      </c>
      <c r="N438" s="236">
        <v>0</v>
      </c>
      <c r="O438" s="236">
        <f>ROUND(E438*N438,2)</f>
        <v>0</v>
      </c>
      <c r="P438" s="236">
        <v>0</v>
      </c>
      <c r="Q438" s="236">
        <f>ROUND(E438*P438,2)</f>
        <v>0</v>
      </c>
      <c r="R438" s="238"/>
      <c r="S438" s="238" t="s">
        <v>197</v>
      </c>
      <c r="T438" s="239" t="s">
        <v>198</v>
      </c>
      <c r="U438" s="222">
        <v>0</v>
      </c>
      <c r="V438" s="222">
        <f>ROUND(E438*U438,2)</f>
        <v>0</v>
      </c>
      <c r="W438" s="222"/>
      <c r="X438" s="222" t="s">
        <v>149</v>
      </c>
      <c r="Y438" s="222" t="s">
        <v>150</v>
      </c>
      <c r="Z438" s="212"/>
      <c r="AA438" s="212"/>
      <c r="AB438" s="212"/>
      <c r="AC438" s="212"/>
      <c r="AD438" s="212"/>
      <c r="AE438" s="212"/>
      <c r="AF438" s="212"/>
      <c r="AG438" s="212" t="s">
        <v>151</v>
      </c>
      <c r="AH438" s="212"/>
      <c r="AI438" s="212"/>
      <c r="AJ438" s="212"/>
      <c r="AK438" s="212"/>
      <c r="AL438" s="212"/>
      <c r="AM438" s="212"/>
      <c r="AN438" s="212"/>
      <c r="AO438" s="212"/>
      <c r="AP438" s="212"/>
      <c r="AQ438" s="212"/>
      <c r="AR438" s="212"/>
      <c r="AS438" s="212"/>
      <c r="AT438" s="212"/>
      <c r="AU438" s="212"/>
      <c r="AV438" s="212"/>
      <c r="AW438" s="212"/>
      <c r="AX438" s="212"/>
      <c r="AY438" s="212"/>
      <c r="AZ438" s="212"/>
      <c r="BA438" s="212"/>
      <c r="BB438" s="212"/>
      <c r="BC438" s="212"/>
      <c r="BD438" s="212"/>
      <c r="BE438" s="212"/>
      <c r="BF438" s="212"/>
      <c r="BG438" s="212"/>
      <c r="BH438" s="212"/>
    </row>
    <row r="439" spans="1:60" outlineLevel="2" x14ac:dyDescent="0.2">
      <c r="A439" s="219"/>
      <c r="B439" s="220"/>
      <c r="C439" s="247" t="s">
        <v>1140</v>
      </c>
      <c r="D439" s="242"/>
      <c r="E439" s="242"/>
      <c r="F439" s="242"/>
      <c r="G439" s="242"/>
      <c r="H439" s="222"/>
      <c r="I439" s="222"/>
      <c r="J439" s="222"/>
      <c r="K439" s="222"/>
      <c r="L439" s="222"/>
      <c r="M439" s="222"/>
      <c r="N439" s="221"/>
      <c r="O439" s="221"/>
      <c r="P439" s="221"/>
      <c r="Q439" s="221"/>
      <c r="R439" s="222"/>
      <c r="S439" s="222"/>
      <c r="T439" s="222"/>
      <c r="U439" s="222"/>
      <c r="V439" s="222"/>
      <c r="W439" s="222"/>
      <c r="X439" s="222"/>
      <c r="Y439" s="222"/>
      <c r="Z439" s="212"/>
      <c r="AA439" s="212"/>
      <c r="AB439" s="212"/>
      <c r="AC439" s="212"/>
      <c r="AD439" s="212"/>
      <c r="AE439" s="212"/>
      <c r="AF439" s="212"/>
      <c r="AG439" s="212" t="s">
        <v>481</v>
      </c>
      <c r="AH439" s="212"/>
      <c r="AI439" s="212"/>
      <c r="AJ439" s="212"/>
      <c r="AK439" s="212"/>
      <c r="AL439" s="212"/>
      <c r="AM439" s="212"/>
      <c r="AN439" s="212"/>
      <c r="AO439" s="212"/>
      <c r="AP439" s="212"/>
      <c r="AQ439" s="212"/>
      <c r="AR439" s="212"/>
      <c r="AS439" s="212"/>
      <c r="AT439" s="212"/>
      <c r="AU439" s="212"/>
      <c r="AV439" s="212"/>
      <c r="AW439" s="212"/>
      <c r="AX439" s="212"/>
      <c r="AY439" s="212"/>
      <c r="AZ439" s="212"/>
      <c r="BA439" s="212"/>
      <c r="BB439" s="212"/>
      <c r="BC439" s="212"/>
      <c r="BD439" s="212"/>
      <c r="BE439" s="212"/>
      <c r="BF439" s="212"/>
      <c r="BG439" s="212"/>
      <c r="BH439" s="212"/>
    </row>
    <row r="440" spans="1:60" outlineLevel="2" x14ac:dyDescent="0.2">
      <c r="A440" s="219"/>
      <c r="B440" s="220"/>
      <c r="C440" s="246" t="s">
        <v>154</v>
      </c>
      <c r="D440" s="223"/>
      <c r="E440" s="224"/>
      <c r="F440" s="222"/>
      <c r="G440" s="222"/>
      <c r="H440" s="222"/>
      <c r="I440" s="222"/>
      <c r="J440" s="222"/>
      <c r="K440" s="222"/>
      <c r="L440" s="222"/>
      <c r="M440" s="222"/>
      <c r="N440" s="221"/>
      <c r="O440" s="221"/>
      <c r="P440" s="221"/>
      <c r="Q440" s="221"/>
      <c r="R440" s="222"/>
      <c r="S440" s="222"/>
      <c r="T440" s="222"/>
      <c r="U440" s="222"/>
      <c r="V440" s="222"/>
      <c r="W440" s="222"/>
      <c r="X440" s="222"/>
      <c r="Y440" s="222"/>
      <c r="Z440" s="212"/>
      <c r="AA440" s="212"/>
      <c r="AB440" s="212"/>
      <c r="AC440" s="212"/>
      <c r="AD440" s="212"/>
      <c r="AE440" s="212"/>
      <c r="AF440" s="212"/>
      <c r="AG440" s="212" t="s">
        <v>155</v>
      </c>
      <c r="AH440" s="212">
        <v>0</v>
      </c>
      <c r="AI440" s="212"/>
      <c r="AJ440" s="212"/>
      <c r="AK440" s="212"/>
      <c r="AL440" s="212"/>
      <c r="AM440" s="212"/>
      <c r="AN440" s="212"/>
      <c r="AO440" s="212"/>
      <c r="AP440" s="212"/>
      <c r="AQ440" s="212"/>
      <c r="AR440" s="212"/>
      <c r="AS440" s="212"/>
      <c r="AT440" s="212"/>
      <c r="AU440" s="212"/>
      <c r="AV440" s="212"/>
      <c r="AW440" s="212"/>
      <c r="AX440" s="212"/>
      <c r="AY440" s="212"/>
      <c r="AZ440" s="212"/>
      <c r="BA440" s="212"/>
      <c r="BB440" s="212"/>
      <c r="BC440" s="212"/>
      <c r="BD440" s="212"/>
      <c r="BE440" s="212"/>
      <c r="BF440" s="212"/>
      <c r="BG440" s="212"/>
      <c r="BH440" s="212"/>
    </row>
    <row r="441" spans="1:60" outlineLevel="3" x14ac:dyDescent="0.2">
      <c r="A441" s="219"/>
      <c r="B441" s="220"/>
      <c r="C441" s="246" t="s">
        <v>552</v>
      </c>
      <c r="D441" s="223"/>
      <c r="E441" s="224">
        <v>2</v>
      </c>
      <c r="F441" s="222"/>
      <c r="G441" s="222"/>
      <c r="H441" s="222"/>
      <c r="I441" s="222"/>
      <c r="J441" s="222"/>
      <c r="K441" s="222"/>
      <c r="L441" s="222"/>
      <c r="M441" s="222"/>
      <c r="N441" s="221"/>
      <c r="O441" s="221"/>
      <c r="P441" s="221"/>
      <c r="Q441" s="221"/>
      <c r="R441" s="222"/>
      <c r="S441" s="222"/>
      <c r="T441" s="222"/>
      <c r="U441" s="222"/>
      <c r="V441" s="222"/>
      <c r="W441" s="222"/>
      <c r="X441" s="222"/>
      <c r="Y441" s="222"/>
      <c r="Z441" s="212"/>
      <c r="AA441" s="212"/>
      <c r="AB441" s="212"/>
      <c r="AC441" s="212"/>
      <c r="AD441" s="212"/>
      <c r="AE441" s="212"/>
      <c r="AF441" s="212"/>
      <c r="AG441" s="212" t="s">
        <v>155</v>
      </c>
      <c r="AH441" s="212">
        <v>0</v>
      </c>
      <c r="AI441" s="212"/>
      <c r="AJ441" s="212"/>
      <c r="AK441" s="212"/>
      <c r="AL441" s="212"/>
      <c r="AM441" s="212"/>
      <c r="AN441" s="212"/>
      <c r="AO441" s="212"/>
      <c r="AP441" s="212"/>
      <c r="AQ441" s="212"/>
      <c r="AR441" s="212"/>
      <c r="AS441" s="212"/>
      <c r="AT441" s="212"/>
      <c r="AU441" s="212"/>
      <c r="AV441" s="212"/>
      <c r="AW441" s="212"/>
      <c r="AX441" s="212"/>
      <c r="AY441" s="212"/>
      <c r="AZ441" s="212"/>
      <c r="BA441" s="212"/>
      <c r="BB441" s="212"/>
      <c r="BC441" s="212"/>
      <c r="BD441" s="212"/>
      <c r="BE441" s="212"/>
      <c r="BF441" s="212"/>
      <c r="BG441" s="212"/>
      <c r="BH441" s="212"/>
    </row>
    <row r="442" spans="1:60" ht="33.75" outlineLevel="1" x14ac:dyDescent="0.2">
      <c r="A442" s="233">
        <v>102</v>
      </c>
      <c r="B442" s="234" t="s">
        <v>1193</v>
      </c>
      <c r="C442" s="244" t="s">
        <v>1194</v>
      </c>
      <c r="D442" s="235" t="s">
        <v>909</v>
      </c>
      <c r="E442" s="236">
        <v>4</v>
      </c>
      <c r="F442" s="237"/>
      <c r="G442" s="238">
        <f>ROUND(E442*F442,2)</f>
        <v>0</v>
      </c>
      <c r="H442" s="237"/>
      <c r="I442" s="238">
        <f>ROUND(E442*H442,2)</f>
        <v>0</v>
      </c>
      <c r="J442" s="237"/>
      <c r="K442" s="238">
        <f>ROUND(E442*J442,2)</f>
        <v>0</v>
      </c>
      <c r="L442" s="238">
        <v>21</v>
      </c>
      <c r="M442" s="238">
        <f>G442*(1+L442/100)</f>
        <v>0</v>
      </c>
      <c r="N442" s="236">
        <v>0</v>
      </c>
      <c r="O442" s="236">
        <f>ROUND(E442*N442,2)</f>
        <v>0</v>
      </c>
      <c r="P442" s="236">
        <v>0</v>
      </c>
      <c r="Q442" s="236">
        <f>ROUND(E442*P442,2)</f>
        <v>0</v>
      </c>
      <c r="R442" s="238"/>
      <c r="S442" s="238" t="s">
        <v>197</v>
      </c>
      <c r="T442" s="239" t="s">
        <v>198</v>
      </c>
      <c r="U442" s="222">
        <v>0</v>
      </c>
      <c r="V442" s="222">
        <f>ROUND(E442*U442,2)</f>
        <v>0</v>
      </c>
      <c r="W442" s="222"/>
      <c r="X442" s="222" t="s">
        <v>149</v>
      </c>
      <c r="Y442" s="222" t="s">
        <v>150</v>
      </c>
      <c r="Z442" s="212"/>
      <c r="AA442" s="212"/>
      <c r="AB442" s="212"/>
      <c r="AC442" s="212"/>
      <c r="AD442" s="212"/>
      <c r="AE442" s="212"/>
      <c r="AF442" s="212"/>
      <c r="AG442" s="212" t="s">
        <v>151</v>
      </c>
      <c r="AH442" s="212"/>
      <c r="AI442" s="212"/>
      <c r="AJ442" s="212"/>
      <c r="AK442" s="212"/>
      <c r="AL442" s="212"/>
      <c r="AM442" s="212"/>
      <c r="AN442" s="212"/>
      <c r="AO442" s="212"/>
      <c r="AP442" s="212"/>
      <c r="AQ442" s="212"/>
      <c r="AR442" s="212"/>
      <c r="AS442" s="212"/>
      <c r="AT442" s="212"/>
      <c r="AU442" s="212"/>
      <c r="AV442" s="212"/>
      <c r="AW442" s="212"/>
      <c r="AX442" s="212"/>
      <c r="AY442" s="212"/>
      <c r="AZ442" s="212"/>
      <c r="BA442" s="212"/>
      <c r="BB442" s="212"/>
      <c r="BC442" s="212"/>
      <c r="BD442" s="212"/>
      <c r="BE442" s="212"/>
      <c r="BF442" s="212"/>
      <c r="BG442" s="212"/>
      <c r="BH442" s="212"/>
    </row>
    <row r="443" spans="1:60" outlineLevel="2" x14ac:dyDescent="0.2">
      <c r="A443" s="219"/>
      <c r="B443" s="220"/>
      <c r="C443" s="247" t="s">
        <v>1140</v>
      </c>
      <c r="D443" s="242"/>
      <c r="E443" s="242"/>
      <c r="F443" s="242"/>
      <c r="G443" s="242"/>
      <c r="H443" s="222"/>
      <c r="I443" s="222"/>
      <c r="J443" s="222"/>
      <c r="K443" s="222"/>
      <c r="L443" s="222"/>
      <c r="M443" s="222"/>
      <c r="N443" s="221"/>
      <c r="O443" s="221"/>
      <c r="P443" s="221"/>
      <c r="Q443" s="221"/>
      <c r="R443" s="222"/>
      <c r="S443" s="222"/>
      <c r="T443" s="222"/>
      <c r="U443" s="222"/>
      <c r="V443" s="222"/>
      <c r="W443" s="222"/>
      <c r="X443" s="222"/>
      <c r="Y443" s="222"/>
      <c r="Z443" s="212"/>
      <c r="AA443" s="212"/>
      <c r="AB443" s="212"/>
      <c r="AC443" s="212"/>
      <c r="AD443" s="212"/>
      <c r="AE443" s="212"/>
      <c r="AF443" s="212"/>
      <c r="AG443" s="212" t="s">
        <v>481</v>
      </c>
      <c r="AH443" s="212"/>
      <c r="AI443" s="212"/>
      <c r="AJ443" s="212"/>
      <c r="AK443" s="212"/>
      <c r="AL443" s="212"/>
      <c r="AM443" s="212"/>
      <c r="AN443" s="212"/>
      <c r="AO443" s="212"/>
      <c r="AP443" s="212"/>
      <c r="AQ443" s="212"/>
      <c r="AR443" s="212"/>
      <c r="AS443" s="212"/>
      <c r="AT443" s="212"/>
      <c r="AU443" s="212"/>
      <c r="AV443" s="212"/>
      <c r="AW443" s="212"/>
      <c r="AX443" s="212"/>
      <c r="AY443" s="212"/>
      <c r="AZ443" s="212"/>
      <c r="BA443" s="212"/>
      <c r="BB443" s="212"/>
      <c r="BC443" s="212"/>
      <c r="BD443" s="212"/>
      <c r="BE443" s="212"/>
      <c r="BF443" s="212"/>
      <c r="BG443" s="212"/>
      <c r="BH443" s="212"/>
    </row>
    <row r="444" spans="1:60" outlineLevel="2" x14ac:dyDescent="0.2">
      <c r="A444" s="219"/>
      <c r="B444" s="220"/>
      <c r="C444" s="246" t="s">
        <v>154</v>
      </c>
      <c r="D444" s="223"/>
      <c r="E444" s="224"/>
      <c r="F444" s="222"/>
      <c r="G444" s="222"/>
      <c r="H444" s="222"/>
      <c r="I444" s="222"/>
      <c r="J444" s="222"/>
      <c r="K444" s="222"/>
      <c r="L444" s="222"/>
      <c r="M444" s="222"/>
      <c r="N444" s="221"/>
      <c r="O444" s="221"/>
      <c r="P444" s="221"/>
      <c r="Q444" s="221"/>
      <c r="R444" s="222"/>
      <c r="S444" s="222"/>
      <c r="T444" s="222"/>
      <c r="U444" s="222"/>
      <c r="V444" s="222"/>
      <c r="W444" s="222"/>
      <c r="X444" s="222"/>
      <c r="Y444" s="222"/>
      <c r="Z444" s="212"/>
      <c r="AA444" s="212"/>
      <c r="AB444" s="212"/>
      <c r="AC444" s="212"/>
      <c r="AD444" s="212"/>
      <c r="AE444" s="212"/>
      <c r="AF444" s="212"/>
      <c r="AG444" s="212" t="s">
        <v>155</v>
      </c>
      <c r="AH444" s="212">
        <v>0</v>
      </c>
      <c r="AI444" s="212"/>
      <c r="AJ444" s="212"/>
      <c r="AK444" s="212"/>
      <c r="AL444" s="212"/>
      <c r="AM444" s="212"/>
      <c r="AN444" s="212"/>
      <c r="AO444" s="212"/>
      <c r="AP444" s="212"/>
      <c r="AQ444" s="212"/>
      <c r="AR444" s="212"/>
      <c r="AS444" s="212"/>
      <c r="AT444" s="212"/>
      <c r="AU444" s="212"/>
      <c r="AV444" s="212"/>
      <c r="AW444" s="212"/>
      <c r="AX444" s="212"/>
      <c r="AY444" s="212"/>
      <c r="AZ444" s="212"/>
      <c r="BA444" s="212"/>
      <c r="BB444" s="212"/>
      <c r="BC444" s="212"/>
      <c r="BD444" s="212"/>
      <c r="BE444" s="212"/>
      <c r="BF444" s="212"/>
      <c r="BG444" s="212"/>
      <c r="BH444" s="212"/>
    </row>
    <row r="445" spans="1:60" outlineLevel="3" x14ac:dyDescent="0.2">
      <c r="A445" s="219"/>
      <c r="B445" s="220"/>
      <c r="C445" s="246" t="s">
        <v>957</v>
      </c>
      <c r="D445" s="223"/>
      <c r="E445" s="224">
        <v>4</v>
      </c>
      <c r="F445" s="222"/>
      <c r="G445" s="222"/>
      <c r="H445" s="222"/>
      <c r="I445" s="222"/>
      <c r="J445" s="222"/>
      <c r="K445" s="222"/>
      <c r="L445" s="222"/>
      <c r="M445" s="222"/>
      <c r="N445" s="221"/>
      <c r="O445" s="221"/>
      <c r="P445" s="221"/>
      <c r="Q445" s="221"/>
      <c r="R445" s="222"/>
      <c r="S445" s="222"/>
      <c r="T445" s="222"/>
      <c r="U445" s="222"/>
      <c r="V445" s="222"/>
      <c r="W445" s="222"/>
      <c r="X445" s="222"/>
      <c r="Y445" s="222"/>
      <c r="Z445" s="212"/>
      <c r="AA445" s="212"/>
      <c r="AB445" s="212"/>
      <c r="AC445" s="212"/>
      <c r="AD445" s="212"/>
      <c r="AE445" s="212"/>
      <c r="AF445" s="212"/>
      <c r="AG445" s="212" t="s">
        <v>155</v>
      </c>
      <c r="AH445" s="212">
        <v>0</v>
      </c>
      <c r="AI445" s="212"/>
      <c r="AJ445" s="212"/>
      <c r="AK445" s="212"/>
      <c r="AL445" s="212"/>
      <c r="AM445" s="212"/>
      <c r="AN445" s="212"/>
      <c r="AO445" s="212"/>
      <c r="AP445" s="212"/>
      <c r="AQ445" s="212"/>
      <c r="AR445" s="212"/>
      <c r="AS445" s="212"/>
      <c r="AT445" s="212"/>
      <c r="AU445" s="212"/>
      <c r="AV445" s="212"/>
      <c r="AW445" s="212"/>
      <c r="AX445" s="212"/>
      <c r="AY445" s="212"/>
      <c r="AZ445" s="212"/>
      <c r="BA445" s="212"/>
      <c r="BB445" s="212"/>
      <c r="BC445" s="212"/>
      <c r="BD445" s="212"/>
      <c r="BE445" s="212"/>
      <c r="BF445" s="212"/>
      <c r="BG445" s="212"/>
      <c r="BH445" s="212"/>
    </row>
    <row r="446" spans="1:60" ht="33.75" outlineLevel="1" x14ac:dyDescent="0.2">
      <c r="A446" s="233">
        <v>103</v>
      </c>
      <c r="B446" s="234" t="s">
        <v>1195</v>
      </c>
      <c r="C446" s="244" t="s">
        <v>1196</v>
      </c>
      <c r="D446" s="235" t="s">
        <v>909</v>
      </c>
      <c r="E446" s="236">
        <v>1</v>
      </c>
      <c r="F446" s="237"/>
      <c r="G446" s="238">
        <f>ROUND(E446*F446,2)</f>
        <v>0</v>
      </c>
      <c r="H446" s="237"/>
      <c r="I446" s="238">
        <f>ROUND(E446*H446,2)</f>
        <v>0</v>
      </c>
      <c r="J446" s="237"/>
      <c r="K446" s="238">
        <f>ROUND(E446*J446,2)</f>
        <v>0</v>
      </c>
      <c r="L446" s="238">
        <v>21</v>
      </c>
      <c r="M446" s="238">
        <f>G446*(1+L446/100)</f>
        <v>0</v>
      </c>
      <c r="N446" s="236">
        <v>0</v>
      </c>
      <c r="O446" s="236">
        <f>ROUND(E446*N446,2)</f>
        <v>0</v>
      </c>
      <c r="P446" s="236">
        <v>0</v>
      </c>
      <c r="Q446" s="236">
        <f>ROUND(E446*P446,2)</f>
        <v>0</v>
      </c>
      <c r="R446" s="238"/>
      <c r="S446" s="238" t="s">
        <v>197</v>
      </c>
      <c r="T446" s="239" t="s">
        <v>198</v>
      </c>
      <c r="U446" s="222">
        <v>0</v>
      </c>
      <c r="V446" s="222">
        <f>ROUND(E446*U446,2)</f>
        <v>0</v>
      </c>
      <c r="W446" s="222"/>
      <c r="X446" s="222" t="s">
        <v>149</v>
      </c>
      <c r="Y446" s="222" t="s">
        <v>150</v>
      </c>
      <c r="Z446" s="212"/>
      <c r="AA446" s="212"/>
      <c r="AB446" s="212"/>
      <c r="AC446" s="212"/>
      <c r="AD446" s="212"/>
      <c r="AE446" s="212"/>
      <c r="AF446" s="212"/>
      <c r="AG446" s="212" t="s">
        <v>151</v>
      </c>
      <c r="AH446" s="212"/>
      <c r="AI446" s="212"/>
      <c r="AJ446" s="212"/>
      <c r="AK446" s="212"/>
      <c r="AL446" s="212"/>
      <c r="AM446" s="212"/>
      <c r="AN446" s="212"/>
      <c r="AO446" s="212"/>
      <c r="AP446" s="212"/>
      <c r="AQ446" s="212"/>
      <c r="AR446" s="212"/>
      <c r="AS446" s="212"/>
      <c r="AT446" s="212"/>
      <c r="AU446" s="212"/>
      <c r="AV446" s="212"/>
      <c r="AW446" s="212"/>
      <c r="AX446" s="212"/>
      <c r="AY446" s="212"/>
      <c r="AZ446" s="212"/>
      <c r="BA446" s="212"/>
      <c r="BB446" s="212"/>
      <c r="BC446" s="212"/>
      <c r="BD446" s="212"/>
      <c r="BE446" s="212"/>
      <c r="BF446" s="212"/>
      <c r="BG446" s="212"/>
      <c r="BH446" s="212"/>
    </row>
    <row r="447" spans="1:60" outlineLevel="2" x14ac:dyDescent="0.2">
      <c r="A447" s="219"/>
      <c r="B447" s="220"/>
      <c r="C447" s="246" t="s">
        <v>154</v>
      </c>
      <c r="D447" s="223"/>
      <c r="E447" s="224"/>
      <c r="F447" s="222"/>
      <c r="G447" s="222"/>
      <c r="H447" s="222"/>
      <c r="I447" s="222"/>
      <c r="J447" s="222"/>
      <c r="K447" s="222"/>
      <c r="L447" s="222"/>
      <c r="M447" s="222"/>
      <c r="N447" s="221"/>
      <c r="O447" s="221"/>
      <c r="P447" s="221"/>
      <c r="Q447" s="221"/>
      <c r="R447" s="222"/>
      <c r="S447" s="222"/>
      <c r="T447" s="222"/>
      <c r="U447" s="222"/>
      <c r="V447" s="222"/>
      <c r="W447" s="222"/>
      <c r="X447" s="222"/>
      <c r="Y447" s="222"/>
      <c r="Z447" s="212"/>
      <c r="AA447" s="212"/>
      <c r="AB447" s="212"/>
      <c r="AC447" s="212"/>
      <c r="AD447" s="212"/>
      <c r="AE447" s="212"/>
      <c r="AF447" s="212"/>
      <c r="AG447" s="212" t="s">
        <v>155</v>
      </c>
      <c r="AH447" s="212">
        <v>0</v>
      </c>
      <c r="AI447" s="212"/>
      <c r="AJ447" s="212"/>
      <c r="AK447" s="212"/>
      <c r="AL447" s="212"/>
      <c r="AM447" s="212"/>
      <c r="AN447" s="212"/>
      <c r="AO447" s="212"/>
      <c r="AP447" s="212"/>
      <c r="AQ447" s="212"/>
      <c r="AR447" s="212"/>
      <c r="AS447" s="212"/>
      <c r="AT447" s="212"/>
      <c r="AU447" s="212"/>
      <c r="AV447" s="212"/>
      <c r="AW447" s="212"/>
      <c r="AX447" s="212"/>
      <c r="AY447" s="212"/>
      <c r="AZ447" s="212"/>
      <c r="BA447" s="212"/>
      <c r="BB447" s="212"/>
      <c r="BC447" s="212"/>
      <c r="BD447" s="212"/>
      <c r="BE447" s="212"/>
      <c r="BF447" s="212"/>
      <c r="BG447" s="212"/>
      <c r="BH447" s="212"/>
    </row>
    <row r="448" spans="1:60" outlineLevel="3" x14ac:dyDescent="0.2">
      <c r="A448" s="219"/>
      <c r="B448" s="220"/>
      <c r="C448" s="246" t="s">
        <v>912</v>
      </c>
      <c r="D448" s="223"/>
      <c r="E448" s="224">
        <v>1</v>
      </c>
      <c r="F448" s="222"/>
      <c r="G448" s="222"/>
      <c r="H448" s="222"/>
      <c r="I448" s="222"/>
      <c r="J448" s="222"/>
      <c r="K448" s="222"/>
      <c r="L448" s="222"/>
      <c r="M448" s="222"/>
      <c r="N448" s="221"/>
      <c r="O448" s="221"/>
      <c r="P448" s="221"/>
      <c r="Q448" s="221"/>
      <c r="R448" s="222"/>
      <c r="S448" s="222"/>
      <c r="T448" s="222"/>
      <c r="U448" s="222"/>
      <c r="V448" s="222"/>
      <c r="W448" s="222"/>
      <c r="X448" s="222"/>
      <c r="Y448" s="222"/>
      <c r="Z448" s="212"/>
      <c r="AA448" s="212"/>
      <c r="AB448" s="212"/>
      <c r="AC448" s="212"/>
      <c r="AD448" s="212"/>
      <c r="AE448" s="212"/>
      <c r="AF448" s="212"/>
      <c r="AG448" s="212" t="s">
        <v>155</v>
      </c>
      <c r="AH448" s="212">
        <v>0</v>
      </c>
      <c r="AI448" s="212"/>
      <c r="AJ448" s="212"/>
      <c r="AK448" s="212"/>
      <c r="AL448" s="212"/>
      <c r="AM448" s="212"/>
      <c r="AN448" s="212"/>
      <c r="AO448" s="212"/>
      <c r="AP448" s="212"/>
      <c r="AQ448" s="212"/>
      <c r="AR448" s="212"/>
      <c r="AS448" s="212"/>
      <c r="AT448" s="212"/>
      <c r="AU448" s="212"/>
      <c r="AV448" s="212"/>
      <c r="AW448" s="212"/>
      <c r="AX448" s="212"/>
      <c r="AY448" s="212"/>
      <c r="AZ448" s="212"/>
      <c r="BA448" s="212"/>
      <c r="BB448" s="212"/>
      <c r="BC448" s="212"/>
      <c r="BD448" s="212"/>
      <c r="BE448" s="212"/>
      <c r="BF448" s="212"/>
      <c r="BG448" s="212"/>
      <c r="BH448" s="212"/>
    </row>
    <row r="449" spans="1:60" ht="33.75" outlineLevel="1" x14ac:dyDescent="0.2">
      <c r="A449" s="233">
        <v>104</v>
      </c>
      <c r="B449" s="234" t="s">
        <v>1197</v>
      </c>
      <c r="C449" s="244" t="s">
        <v>1198</v>
      </c>
      <c r="D449" s="235" t="s">
        <v>909</v>
      </c>
      <c r="E449" s="236">
        <v>1</v>
      </c>
      <c r="F449" s="237"/>
      <c r="G449" s="238">
        <f>ROUND(E449*F449,2)</f>
        <v>0</v>
      </c>
      <c r="H449" s="237"/>
      <c r="I449" s="238">
        <f>ROUND(E449*H449,2)</f>
        <v>0</v>
      </c>
      <c r="J449" s="237"/>
      <c r="K449" s="238">
        <f>ROUND(E449*J449,2)</f>
        <v>0</v>
      </c>
      <c r="L449" s="238">
        <v>21</v>
      </c>
      <c r="M449" s="238">
        <f>G449*(1+L449/100)</f>
        <v>0</v>
      </c>
      <c r="N449" s="236">
        <v>0</v>
      </c>
      <c r="O449" s="236">
        <f>ROUND(E449*N449,2)</f>
        <v>0</v>
      </c>
      <c r="P449" s="236">
        <v>0</v>
      </c>
      <c r="Q449" s="236">
        <f>ROUND(E449*P449,2)</f>
        <v>0</v>
      </c>
      <c r="R449" s="238"/>
      <c r="S449" s="238" t="s">
        <v>197</v>
      </c>
      <c r="T449" s="239" t="s">
        <v>198</v>
      </c>
      <c r="U449" s="222">
        <v>0</v>
      </c>
      <c r="V449" s="222">
        <f>ROUND(E449*U449,2)</f>
        <v>0</v>
      </c>
      <c r="W449" s="222"/>
      <c r="X449" s="222" t="s">
        <v>149</v>
      </c>
      <c r="Y449" s="222" t="s">
        <v>150</v>
      </c>
      <c r="Z449" s="212"/>
      <c r="AA449" s="212"/>
      <c r="AB449" s="212"/>
      <c r="AC449" s="212"/>
      <c r="AD449" s="212"/>
      <c r="AE449" s="212"/>
      <c r="AF449" s="212"/>
      <c r="AG449" s="212" t="s">
        <v>151</v>
      </c>
      <c r="AH449" s="212"/>
      <c r="AI449" s="212"/>
      <c r="AJ449" s="212"/>
      <c r="AK449" s="212"/>
      <c r="AL449" s="212"/>
      <c r="AM449" s="212"/>
      <c r="AN449" s="212"/>
      <c r="AO449" s="212"/>
      <c r="AP449" s="212"/>
      <c r="AQ449" s="212"/>
      <c r="AR449" s="212"/>
      <c r="AS449" s="212"/>
      <c r="AT449" s="212"/>
      <c r="AU449" s="212"/>
      <c r="AV449" s="212"/>
      <c r="AW449" s="212"/>
      <c r="AX449" s="212"/>
      <c r="AY449" s="212"/>
      <c r="AZ449" s="212"/>
      <c r="BA449" s="212"/>
      <c r="BB449" s="212"/>
      <c r="BC449" s="212"/>
      <c r="BD449" s="212"/>
      <c r="BE449" s="212"/>
      <c r="BF449" s="212"/>
      <c r="BG449" s="212"/>
      <c r="BH449" s="212"/>
    </row>
    <row r="450" spans="1:60" outlineLevel="2" x14ac:dyDescent="0.2">
      <c r="A450" s="219"/>
      <c r="B450" s="220"/>
      <c r="C450" s="246" t="s">
        <v>154</v>
      </c>
      <c r="D450" s="223"/>
      <c r="E450" s="224"/>
      <c r="F450" s="222"/>
      <c r="G450" s="222"/>
      <c r="H450" s="222"/>
      <c r="I450" s="222"/>
      <c r="J450" s="222"/>
      <c r="K450" s="222"/>
      <c r="L450" s="222"/>
      <c r="M450" s="222"/>
      <c r="N450" s="221"/>
      <c r="O450" s="221"/>
      <c r="P450" s="221"/>
      <c r="Q450" s="221"/>
      <c r="R450" s="222"/>
      <c r="S450" s="222"/>
      <c r="T450" s="222"/>
      <c r="U450" s="222"/>
      <c r="V450" s="222"/>
      <c r="W450" s="222"/>
      <c r="X450" s="222"/>
      <c r="Y450" s="222"/>
      <c r="Z450" s="212"/>
      <c r="AA450" s="212"/>
      <c r="AB450" s="212"/>
      <c r="AC450" s="212"/>
      <c r="AD450" s="212"/>
      <c r="AE450" s="212"/>
      <c r="AF450" s="212"/>
      <c r="AG450" s="212" t="s">
        <v>155</v>
      </c>
      <c r="AH450" s="212">
        <v>0</v>
      </c>
      <c r="AI450" s="212"/>
      <c r="AJ450" s="212"/>
      <c r="AK450" s="212"/>
      <c r="AL450" s="212"/>
      <c r="AM450" s="212"/>
      <c r="AN450" s="212"/>
      <c r="AO450" s="212"/>
      <c r="AP450" s="212"/>
      <c r="AQ450" s="212"/>
      <c r="AR450" s="212"/>
      <c r="AS450" s="212"/>
      <c r="AT450" s="212"/>
      <c r="AU450" s="212"/>
      <c r="AV450" s="212"/>
      <c r="AW450" s="212"/>
      <c r="AX450" s="212"/>
      <c r="AY450" s="212"/>
      <c r="AZ450" s="212"/>
      <c r="BA450" s="212"/>
      <c r="BB450" s="212"/>
      <c r="BC450" s="212"/>
      <c r="BD450" s="212"/>
      <c r="BE450" s="212"/>
      <c r="BF450" s="212"/>
      <c r="BG450" s="212"/>
      <c r="BH450" s="212"/>
    </row>
    <row r="451" spans="1:60" outlineLevel="3" x14ac:dyDescent="0.2">
      <c r="A451" s="219"/>
      <c r="B451" s="220"/>
      <c r="C451" s="246" t="s">
        <v>912</v>
      </c>
      <c r="D451" s="223"/>
      <c r="E451" s="224">
        <v>1</v>
      </c>
      <c r="F451" s="222"/>
      <c r="G451" s="222"/>
      <c r="H451" s="222"/>
      <c r="I451" s="222"/>
      <c r="J451" s="222"/>
      <c r="K451" s="222"/>
      <c r="L451" s="222"/>
      <c r="M451" s="222"/>
      <c r="N451" s="221"/>
      <c r="O451" s="221"/>
      <c r="P451" s="221"/>
      <c r="Q451" s="221"/>
      <c r="R451" s="222"/>
      <c r="S451" s="222"/>
      <c r="T451" s="222"/>
      <c r="U451" s="222"/>
      <c r="V451" s="222"/>
      <c r="W451" s="222"/>
      <c r="X451" s="222"/>
      <c r="Y451" s="222"/>
      <c r="Z451" s="212"/>
      <c r="AA451" s="212"/>
      <c r="AB451" s="212"/>
      <c r="AC451" s="212"/>
      <c r="AD451" s="212"/>
      <c r="AE451" s="212"/>
      <c r="AF451" s="212"/>
      <c r="AG451" s="212" t="s">
        <v>155</v>
      </c>
      <c r="AH451" s="212">
        <v>0</v>
      </c>
      <c r="AI451" s="212"/>
      <c r="AJ451" s="212"/>
      <c r="AK451" s="212"/>
      <c r="AL451" s="212"/>
      <c r="AM451" s="212"/>
      <c r="AN451" s="212"/>
      <c r="AO451" s="212"/>
      <c r="AP451" s="212"/>
      <c r="AQ451" s="212"/>
      <c r="AR451" s="212"/>
      <c r="AS451" s="212"/>
      <c r="AT451" s="212"/>
      <c r="AU451" s="212"/>
      <c r="AV451" s="212"/>
      <c r="AW451" s="212"/>
      <c r="AX451" s="212"/>
      <c r="AY451" s="212"/>
      <c r="AZ451" s="212"/>
      <c r="BA451" s="212"/>
      <c r="BB451" s="212"/>
      <c r="BC451" s="212"/>
      <c r="BD451" s="212"/>
      <c r="BE451" s="212"/>
      <c r="BF451" s="212"/>
      <c r="BG451" s="212"/>
      <c r="BH451" s="212"/>
    </row>
    <row r="452" spans="1:60" ht="33.75" outlineLevel="1" x14ac:dyDescent="0.2">
      <c r="A452" s="233">
        <v>105</v>
      </c>
      <c r="B452" s="234" t="s">
        <v>1199</v>
      </c>
      <c r="C452" s="244" t="s">
        <v>1200</v>
      </c>
      <c r="D452" s="235" t="s">
        <v>909</v>
      </c>
      <c r="E452" s="236">
        <v>1</v>
      </c>
      <c r="F452" s="237"/>
      <c r="G452" s="238">
        <f>ROUND(E452*F452,2)</f>
        <v>0</v>
      </c>
      <c r="H452" s="237"/>
      <c r="I452" s="238">
        <f>ROUND(E452*H452,2)</f>
        <v>0</v>
      </c>
      <c r="J452" s="237"/>
      <c r="K452" s="238">
        <f>ROUND(E452*J452,2)</f>
        <v>0</v>
      </c>
      <c r="L452" s="238">
        <v>21</v>
      </c>
      <c r="M452" s="238">
        <f>G452*(1+L452/100)</f>
        <v>0</v>
      </c>
      <c r="N452" s="236">
        <v>0</v>
      </c>
      <c r="O452" s="236">
        <f>ROUND(E452*N452,2)</f>
        <v>0</v>
      </c>
      <c r="P452" s="236">
        <v>0</v>
      </c>
      <c r="Q452" s="236">
        <f>ROUND(E452*P452,2)</f>
        <v>0</v>
      </c>
      <c r="R452" s="238"/>
      <c r="S452" s="238" t="s">
        <v>197</v>
      </c>
      <c r="T452" s="239" t="s">
        <v>198</v>
      </c>
      <c r="U452" s="222">
        <v>0</v>
      </c>
      <c r="V452" s="222">
        <f>ROUND(E452*U452,2)</f>
        <v>0</v>
      </c>
      <c r="W452" s="222"/>
      <c r="X452" s="222" t="s">
        <v>149</v>
      </c>
      <c r="Y452" s="222" t="s">
        <v>150</v>
      </c>
      <c r="Z452" s="212"/>
      <c r="AA452" s="212"/>
      <c r="AB452" s="212"/>
      <c r="AC452" s="212"/>
      <c r="AD452" s="212"/>
      <c r="AE452" s="212"/>
      <c r="AF452" s="212"/>
      <c r="AG452" s="212" t="s">
        <v>151</v>
      </c>
      <c r="AH452" s="212"/>
      <c r="AI452" s="212"/>
      <c r="AJ452" s="212"/>
      <c r="AK452" s="212"/>
      <c r="AL452" s="212"/>
      <c r="AM452" s="212"/>
      <c r="AN452" s="212"/>
      <c r="AO452" s="212"/>
      <c r="AP452" s="212"/>
      <c r="AQ452" s="212"/>
      <c r="AR452" s="212"/>
      <c r="AS452" s="212"/>
      <c r="AT452" s="212"/>
      <c r="AU452" s="212"/>
      <c r="AV452" s="212"/>
      <c r="AW452" s="212"/>
      <c r="AX452" s="212"/>
      <c r="AY452" s="212"/>
      <c r="AZ452" s="212"/>
      <c r="BA452" s="212"/>
      <c r="BB452" s="212"/>
      <c r="BC452" s="212"/>
      <c r="BD452" s="212"/>
      <c r="BE452" s="212"/>
      <c r="BF452" s="212"/>
      <c r="BG452" s="212"/>
      <c r="BH452" s="212"/>
    </row>
    <row r="453" spans="1:60" outlineLevel="2" x14ac:dyDescent="0.2">
      <c r="A453" s="219"/>
      <c r="B453" s="220"/>
      <c r="C453" s="246" t="s">
        <v>154</v>
      </c>
      <c r="D453" s="223"/>
      <c r="E453" s="224"/>
      <c r="F453" s="222"/>
      <c r="G453" s="222"/>
      <c r="H453" s="222"/>
      <c r="I453" s="222"/>
      <c r="J453" s="222"/>
      <c r="K453" s="222"/>
      <c r="L453" s="222"/>
      <c r="M453" s="222"/>
      <c r="N453" s="221"/>
      <c r="O453" s="221"/>
      <c r="P453" s="221"/>
      <c r="Q453" s="221"/>
      <c r="R453" s="222"/>
      <c r="S453" s="222"/>
      <c r="T453" s="222"/>
      <c r="U453" s="222"/>
      <c r="V453" s="222"/>
      <c r="W453" s="222"/>
      <c r="X453" s="222"/>
      <c r="Y453" s="222"/>
      <c r="Z453" s="212"/>
      <c r="AA453" s="212"/>
      <c r="AB453" s="212"/>
      <c r="AC453" s="212"/>
      <c r="AD453" s="212"/>
      <c r="AE453" s="212"/>
      <c r="AF453" s="212"/>
      <c r="AG453" s="212" t="s">
        <v>155</v>
      </c>
      <c r="AH453" s="212">
        <v>0</v>
      </c>
      <c r="AI453" s="212"/>
      <c r="AJ453" s="212"/>
      <c r="AK453" s="212"/>
      <c r="AL453" s="212"/>
      <c r="AM453" s="212"/>
      <c r="AN453" s="212"/>
      <c r="AO453" s="212"/>
      <c r="AP453" s="212"/>
      <c r="AQ453" s="212"/>
      <c r="AR453" s="212"/>
      <c r="AS453" s="212"/>
      <c r="AT453" s="212"/>
      <c r="AU453" s="212"/>
      <c r="AV453" s="212"/>
      <c r="AW453" s="212"/>
      <c r="AX453" s="212"/>
      <c r="AY453" s="212"/>
      <c r="AZ453" s="212"/>
      <c r="BA453" s="212"/>
      <c r="BB453" s="212"/>
      <c r="BC453" s="212"/>
      <c r="BD453" s="212"/>
      <c r="BE453" s="212"/>
      <c r="BF453" s="212"/>
      <c r="BG453" s="212"/>
      <c r="BH453" s="212"/>
    </row>
    <row r="454" spans="1:60" outlineLevel="3" x14ac:dyDescent="0.2">
      <c r="A454" s="219"/>
      <c r="B454" s="220"/>
      <c r="C454" s="246" t="s">
        <v>912</v>
      </c>
      <c r="D454" s="223"/>
      <c r="E454" s="224">
        <v>1</v>
      </c>
      <c r="F454" s="222"/>
      <c r="G454" s="222"/>
      <c r="H454" s="222"/>
      <c r="I454" s="222"/>
      <c r="J454" s="222"/>
      <c r="K454" s="222"/>
      <c r="L454" s="222"/>
      <c r="M454" s="222"/>
      <c r="N454" s="221"/>
      <c r="O454" s="221"/>
      <c r="P454" s="221"/>
      <c r="Q454" s="221"/>
      <c r="R454" s="222"/>
      <c r="S454" s="222"/>
      <c r="T454" s="222"/>
      <c r="U454" s="222"/>
      <c r="V454" s="222"/>
      <c r="W454" s="222"/>
      <c r="X454" s="222"/>
      <c r="Y454" s="222"/>
      <c r="Z454" s="212"/>
      <c r="AA454" s="212"/>
      <c r="AB454" s="212"/>
      <c r="AC454" s="212"/>
      <c r="AD454" s="212"/>
      <c r="AE454" s="212"/>
      <c r="AF454" s="212"/>
      <c r="AG454" s="212" t="s">
        <v>155</v>
      </c>
      <c r="AH454" s="212">
        <v>0</v>
      </c>
      <c r="AI454" s="212"/>
      <c r="AJ454" s="212"/>
      <c r="AK454" s="212"/>
      <c r="AL454" s="212"/>
      <c r="AM454" s="212"/>
      <c r="AN454" s="212"/>
      <c r="AO454" s="212"/>
      <c r="AP454" s="212"/>
      <c r="AQ454" s="212"/>
      <c r="AR454" s="212"/>
      <c r="AS454" s="212"/>
      <c r="AT454" s="212"/>
      <c r="AU454" s="212"/>
      <c r="AV454" s="212"/>
      <c r="AW454" s="212"/>
      <c r="AX454" s="212"/>
      <c r="AY454" s="212"/>
      <c r="AZ454" s="212"/>
      <c r="BA454" s="212"/>
      <c r="BB454" s="212"/>
      <c r="BC454" s="212"/>
      <c r="BD454" s="212"/>
      <c r="BE454" s="212"/>
      <c r="BF454" s="212"/>
      <c r="BG454" s="212"/>
      <c r="BH454" s="212"/>
    </row>
    <row r="455" spans="1:60" ht="33.75" outlineLevel="1" x14ac:dyDescent="0.2">
      <c r="A455" s="233">
        <v>106</v>
      </c>
      <c r="B455" s="234" t="s">
        <v>1201</v>
      </c>
      <c r="C455" s="244" t="s">
        <v>1202</v>
      </c>
      <c r="D455" s="235" t="s">
        <v>909</v>
      </c>
      <c r="E455" s="236">
        <v>2</v>
      </c>
      <c r="F455" s="237"/>
      <c r="G455" s="238">
        <f>ROUND(E455*F455,2)</f>
        <v>0</v>
      </c>
      <c r="H455" s="237"/>
      <c r="I455" s="238">
        <f>ROUND(E455*H455,2)</f>
        <v>0</v>
      </c>
      <c r="J455" s="237"/>
      <c r="K455" s="238">
        <f>ROUND(E455*J455,2)</f>
        <v>0</v>
      </c>
      <c r="L455" s="238">
        <v>21</v>
      </c>
      <c r="M455" s="238">
        <f>G455*(1+L455/100)</f>
        <v>0</v>
      </c>
      <c r="N455" s="236">
        <v>0</v>
      </c>
      <c r="O455" s="236">
        <f>ROUND(E455*N455,2)</f>
        <v>0</v>
      </c>
      <c r="P455" s="236">
        <v>0</v>
      </c>
      <c r="Q455" s="236">
        <f>ROUND(E455*P455,2)</f>
        <v>0</v>
      </c>
      <c r="R455" s="238"/>
      <c r="S455" s="238" t="s">
        <v>197</v>
      </c>
      <c r="T455" s="239" t="s">
        <v>198</v>
      </c>
      <c r="U455" s="222">
        <v>0</v>
      </c>
      <c r="V455" s="222">
        <f>ROUND(E455*U455,2)</f>
        <v>0</v>
      </c>
      <c r="W455" s="222"/>
      <c r="X455" s="222" t="s">
        <v>149</v>
      </c>
      <c r="Y455" s="222" t="s">
        <v>150</v>
      </c>
      <c r="Z455" s="212"/>
      <c r="AA455" s="212"/>
      <c r="AB455" s="212"/>
      <c r="AC455" s="212"/>
      <c r="AD455" s="212"/>
      <c r="AE455" s="212"/>
      <c r="AF455" s="212"/>
      <c r="AG455" s="212" t="s">
        <v>151</v>
      </c>
      <c r="AH455" s="212"/>
      <c r="AI455" s="212"/>
      <c r="AJ455" s="212"/>
      <c r="AK455" s="212"/>
      <c r="AL455" s="212"/>
      <c r="AM455" s="212"/>
      <c r="AN455" s="212"/>
      <c r="AO455" s="212"/>
      <c r="AP455" s="212"/>
      <c r="AQ455" s="212"/>
      <c r="AR455" s="212"/>
      <c r="AS455" s="212"/>
      <c r="AT455" s="212"/>
      <c r="AU455" s="212"/>
      <c r="AV455" s="212"/>
      <c r="AW455" s="212"/>
      <c r="AX455" s="212"/>
      <c r="AY455" s="212"/>
      <c r="AZ455" s="212"/>
      <c r="BA455" s="212"/>
      <c r="BB455" s="212"/>
      <c r="BC455" s="212"/>
      <c r="BD455" s="212"/>
      <c r="BE455" s="212"/>
      <c r="BF455" s="212"/>
      <c r="BG455" s="212"/>
      <c r="BH455" s="212"/>
    </row>
    <row r="456" spans="1:60" outlineLevel="2" x14ac:dyDescent="0.2">
      <c r="A456" s="219"/>
      <c r="B456" s="220"/>
      <c r="C456" s="247" t="s">
        <v>1140</v>
      </c>
      <c r="D456" s="242"/>
      <c r="E456" s="242"/>
      <c r="F456" s="242"/>
      <c r="G456" s="242"/>
      <c r="H456" s="222"/>
      <c r="I456" s="222"/>
      <c r="J456" s="222"/>
      <c r="K456" s="222"/>
      <c r="L456" s="222"/>
      <c r="M456" s="222"/>
      <c r="N456" s="221"/>
      <c r="O456" s="221"/>
      <c r="P456" s="221"/>
      <c r="Q456" s="221"/>
      <c r="R456" s="222"/>
      <c r="S456" s="222"/>
      <c r="T456" s="222"/>
      <c r="U456" s="222"/>
      <c r="V456" s="222"/>
      <c r="W456" s="222"/>
      <c r="X456" s="222"/>
      <c r="Y456" s="222"/>
      <c r="Z456" s="212"/>
      <c r="AA456" s="212"/>
      <c r="AB456" s="212"/>
      <c r="AC456" s="212"/>
      <c r="AD456" s="212"/>
      <c r="AE456" s="212"/>
      <c r="AF456" s="212"/>
      <c r="AG456" s="212" t="s">
        <v>481</v>
      </c>
      <c r="AH456" s="212"/>
      <c r="AI456" s="212"/>
      <c r="AJ456" s="212"/>
      <c r="AK456" s="212"/>
      <c r="AL456" s="212"/>
      <c r="AM456" s="212"/>
      <c r="AN456" s="212"/>
      <c r="AO456" s="212"/>
      <c r="AP456" s="212"/>
      <c r="AQ456" s="212"/>
      <c r="AR456" s="212"/>
      <c r="AS456" s="212"/>
      <c r="AT456" s="212"/>
      <c r="AU456" s="212"/>
      <c r="AV456" s="212"/>
      <c r="AW456" s="212"/>
      <c r="AX456" s="212"/>
      <c r="AY456" s="212"/>
      <c r="AZ456" s="212"/>
      <c r="BA456" s="212"/>
      <c r="BB456" s="212"/>
      <c r="BC456" s="212"/>
      <c r="BD456" s="212"/>
      <c r="BE456" s="212"/>
      <c r="BF456" s="212"/>
      <c r="BG456" s="212"/>
      <c r="BH456" s="212"/>
    </row>
    <row r="457" spans="1:60" outlineLevel="2" x14ac:dyDescent="0.2">
      <c r="A457" s="219"/>
      <c r="B457" s="220"/>
      <c r="C457" s="246" t="s">
        <v>154</v>
      </c>
      <c r="D457" s="223"/>
      <c r="E457" s="224"/>
      <c r="F457" s="222"/>
      <c r="G457" s="222"/>
      <c r="H457" s="222"/>
      <c r="I457" s="222"/>
      <c r="J457" s="222"/>
      <c r="K457" s="222"/>
      <c r="L457" s="222"/>
      <c r="M457" s="222"/>
      <c r="N457" s="221"/>
      <c r="O457" s="221"/>
      <c r="P457" s="221"/>
      <c r="Q457" s="221"/>
      <c r="R457" s="222"/>
      <c r="S457" s="222"/>
      <c r="T457" s="222"/>
      <c r="U457" s="222"/>
      <c r="V457" s="222"/>
      <c r="W457" s="222"/>
      <c r="X457" s="222"/>
      <c r="Y457" s="222"/>
      <c r="Z457" s="212"/>
      <c r="AA457" s="212"/>
      <c r="AB457" s="212"/>
      <c r="AC457" s="212"/>
      <c r="AD457" s="212"/>
      <c r="AE457" s="212"/>
      <c r="AF457" s="212"/>
      <c r="AG457" s="212" t="s">
        <v>155</v>
      </c>
      <c r="AH457" s="212">
        <v>0</v>
      </c>
      <c r="AI457" s="212"/>
      <c r="AJ457" s="212"/>
      <c r="AK457" s="212"/>
      <c r="AL457" s="212"/>
      <c r="AM457" s="212"/>
      <c r="AN457" s="212"/>
      <c r="AO457" s="212"/>
      <c r="AP457" s="212"/>
      <c r="AQ457" s="212"/>
      <c r="AR457" s="212"/>
      <c r="AS457" s="212"/>
      <c r="AT457" s="212"/>
      <c r="AU457" s="212"/>
      <c r="AV457" s="212"/>
      <c r="AW457" s="212"/>
      <c r="AX457" s="212"/>
      <c r="AY457" s="212"/>
      <c r="AZ457" s="212"/>
      <c r="BA457" s="212"/>
      <c r="BB457" s="212"/>
      <c r="BC457" s="212"/>
      <c r="BD457" s="212"/>
      <c r="BE457" s="212"/>
      <c r="BF457" s="212"/>
      <c r="BG457" s="212"/>
      <c r="BH457" s="212"/>
    </row>
    <row r="458" spans="1:60" outlineLevel="3" x14ac:dyDescent="0.2">
      <c r="A458" s="219"/>
      <c r="B458" s="220"/>
      <c r="C458" s="246" t="s">
        <v>552</v>
      </c>
      <c r="D458" s="223"/>
      <c r="E458" s="224">
        <v>2</v>
      </c>
      <c r="F458" s="222"/>
      <c r="G458" s="222"/>
      <c r="H458" s="222"/>
      <c r="I458" s="222"/>
      <c r="J458" s="222"/>
      <c r="K458" s="222"/>
      <c r="L458" s="222"/>
      <c r="M458" s="222"/>
      <c r="N458" s="221"/>
      <c r="O458" s="221"/>
      <c r="P458" s="221"/>
      <c r="Q458" s="221"/>
      <c r="R458" s="222"/>
      <c r="S458" s="222"/>
      <c r="T458" s="222"/>
      <c r="U458" s="222"/>
      <c r="V458" s="222"/>
      <c r="W458" s="222"/>
      <c r="X458" s="222"/>
      <c r="Y458" s="222"/>
      <c r="Z458" s="212"/>
      <c r="AA458" s="212"/>
      <c r="AB458" s="212"/>
      <c r="AC458" s="212"/>
      <c r="AD458" s="212"/>
      <c r="AE458" s="212"/>
      <c r="AF458" s="212"/>
      <c r="AG458" s="212" t="s">
        <v>155</v>
      </c>
      <c r="AH458" s="212">
        <v>0</v>
      </c>
      <c r="AI458" s="212"/>
      <c r="AJ458" s="212"/>
      <c r="AK458" s="212"/>
      <c r="AL458" s="212"/>
      <c r="AM458" s="212"/>
      <c r="AN458" s="212"/>
      <c r="AO458" s="212"/>
      <c r="AP458" s="212"/>
      <c r="AQ458" s="212"/>
      <c r="AR458" s="212"/>
      <c r="AS458" s="212"/>
      <c r="AT458" s="212"/>
      <c r="AU458" s="212"/>
      <c r="AV458" s="212"/>
      <c r="AW458" s="212"/>
      <c r="AX458" s="212"/>
      <c r="AY458" s="212"/>
      <c r="AZ458" s="212"/>
      <c r="BA458" s="212"/>
      <c r="BB458" s="212"/>
      <c r="BC458" s="212"/>
      <c r="BD458" s="212"/>
      <c r="BE458" s="212"/>
      <c r="BF458" s="212"/>
      <c r="BG458" s="212"/>
      <c r="BH458" s="212"/>
    </row>
    <row r="459" spans="1:60" ht="33.75" outlineLevel="1" x14ac:dyDescent="0.2">
      <c r="A459" s="233">
        <v>107</v>
      </c>
      <c r="B459" s="234" t="s">
        <v>1203</v>
      </c>
      <c r="C459" s="244" t="s">
        <v>1204</v>
      </c>
      <c r="D459" s="235" t="s">
        <v>909</v>
      </c>
      <c r="E459" s="236">
        <v>2</v>
      </c>
      <c r="F459" s="237"/>
      <c r="G459" s="238">
        <f>ROUND(E459*F459,2)</f>
        <v>0</v>
      </c>
      <c r="H459" s="237"/>
      <c r="I459" s="238">
        <f>ROUND(E459*H459,2)</f>
        <v>0</v>
      </c>
      <c r="J459" s="237"/>
      <c r="K459" s="238">
        <f>ROUND(E459*J459,2)</f>
        <v>0</v>
      </c>
      <c r="L459" s="238">
        <v>21</v>
      </c>
      <c r="M459" s="238">
        <f>G459*(1+L459/100)</f>
        <v>0</v>
      </c>
      <c r="N459" s="236">
        <v>0</v>
      </c>
      <c r="O459" s="236">
        <f>ROUND(E459*N459,2)</f>
        <v>0</v>
      </c>
      <c r="P459" s="236">
        <v>0</v>
      </c>
      <c r="Q459" s="236">
        <f>ROUND(E459*P459,2)</f>
        <v>0</v>
      </c>
      <c r="R459" s="238"/>
      <c r="S459" s="238" t="s">
        <v>197</v>
      </c>
      <c r="T459" s="239" t="s">
        <v>198</v>
      </c>
      <c r="U459" s="222">
        <v>0</v>
      </c>
      <c r="V459" s="222">
        <f>ROUND(E459*U459,2)</f>
        <v>0</v>
      </c>
      <c r="W459" s="222"/>
      <c r="X459" s="222" t="s">
        <v>149</v>
      </c>
      <c r="Y459" s="222" t="s">
        <v>150</v>
      </c>
      <c r="Z459" s="212"/>
      <c r="AA459" s="212"/>
      <c r="AB459" s="212"/>
      <c r="AC459" s="212"/>
      <c r="AD459" s="212"/>
      <c r="AE459" s="212"/>
      <c r="AF459" s="212"/>
      <c r="AG459" s="212" t="s">
        <v>151</v>
      </c>
      <c r="AH459" s="212"/>
      <c r="AI459" s="212"/>
      <c r="AJ459" s="212"/>
      <c r="AK459" s="212"/>
      <c r="AL459" s="212"/>
      <c r="AM459" s="212"/>
      <c r="AN459" s="212"/>
      <c r="AO459" s="212"/>
      <c r="AP459" s="212"/>
      <c r="AQ459" s="212"/>
      <c r="AR459" s="212"/>
      <c r="AS459" s="212"/>
      <c r="AT459" s="212"/>
      <c r="AU459" s="212"/>
      <c r="AV459" s="212"/>
      <c r="AW459" s="212"/>
      <c r="AX459" s="212"/>
      <c r="AY459" s="212"/>
      <c r="AZ459" s="212"/>
      <c r="BA459" s="212"/>
      <c r="BB459" s="212"/>
      <c r="BC459" s="212"/>
      <c r="BD459" s="212"/>
      <c r="BE459" s="212"/>
      <c r="BF459" s="212"/>
      <c r="BG459" s="212"/>
      <c r="BH459" s="212"/>
    </row>
    <row r="460" spans="1:60" outlineLevel="2" x14ac:dyDescent="0.2">
      <c r="A460" s="219"/>
      <c r="B460" s="220"/>
      <c r="C460" s="246" t="s">
        <v>154</v>
      </c>
      <c r="D460" s="223"/>
      <c r="E460" s="224"/>
      <c r="F460" s="222"/>
      <c r="G460" s="222"/>
      <c r="H460" s="222"/>
      <c r="I460" s="222"/>
      <c r="J460" s="222"/>
      <c r="K460" s="222"/>
      <c r="L460" s="222"/>
      <c r="M460" s="222"/>
      <c r="N460" s="221"/>
      <c r="O460" s="221"/>
      <c r="P460" s="221"/>
      <c r="Q460" s="221"/>
      <c r="R460" s="222"/>
      <c r="S460" s="222"/>
      <c r="T460" s="222"/>
      <c r="U460" s="222"/>
      <c r="V460" s="222"/>
      <c r="W460" s="222"/>
      <c r="X460" s="222"/>
      <c r="Y460" s="222"/>
      <c r="Z460" s="212"/>
      <c r="AA460" s="212"/>
      <c r="AB460" s="212"/>
      <c r="AC460" s="212"/>
      <c r="AD460" s="212"/>
      <c r="AE460" s="212"/>
      <c r="AF460" s="212"/>
      <c r="AG460" s="212" t="s">
        <v>155</v>
      </c>
      <c r="AH460" s="212">
        <v>0</v>
      </c>
      <c r="AI460" s="212"/>
      <c r="AJ460" s="212"/>
      <c r="AK460" s="212"/>
      <c r="AL460" s="212"/>
      <c r="AM460" s="212"/>
      <c r="AN460" s="212"/>
      <c r="AO460" s="212"/>
      <c r="AP460" s="212"/>
      <c r="AQ460" s="212"/>
      <c r="AR460" s="212"/>
      <c r="AS460" s="212"/>
      <c r="AT460" s="212"/>
      <c r="AU460" s="212"/>
      <c r="AV460" s="212"/>
      <c r="AW460" s="212"/>
      <c r="AX460" s="212"/>
      <c r="AY460" s="212"/>
      <c r="AZ460" s="212"/>
      <c r="BA460" s="212"/>
      <c r="BB460" s="212"/>
      <c r="BC460" s="212"/>
      <c r="BD460" s="212"/>
      <c r="BE460" s="212"/>
      <c r="BF460" s="212"/>
      <c r="BG460" s="212"/>
      <c r="BH460" s="212"/>
    </row>
    <row r="461" spans="1:60" outlineLevel="3" x14ac:dyDescent="0.2">
      <c r="A461" s="219"/>
      <c r="B461" s="220"/>
      <c r="C461" s="246" t="s">
        <v>552</v>
      </c>
      <c r="D461" s="223"/>
      <c r="E461" s="224">
        <v>2</v>
      </c>
      <c r="F461" s="222"/>
      <c r="G461" s="222"/>
      <c r="H461" s="222"/>
      <c r="I461" s="222"/>
      <c r="J461" s="222"/>
      <c r="K461" s="222"/>
      <c r="L461" s="222"/>
      <c r="M461" s="222"/>
      <c r="N461" s="221"/>
      <c r="O461" s="221"/>
      <c r="P461" s="221"/>
      <c r="Q461" s="221"/>
      <c r="R461" s="222"/>
      <c r="S461" s="222"/>
      <c r="T461" s="222"/>
      <c r="U461" s="222"/>
      <c r="V461" s="222"/>
      <c r="W461" s="222"/>
      <c r="X461" s="222"/>
      <c r="Y461" s="222"/>
      <c r="Z461" s="212"/>
      <c r="AA461" s="212"/>
      <c r="AB461" s="212"/>
      <c r="AC461" s="212"/>
      <c r="AD461" s="212"/>
      <c r="AE461" s="212"/>
      <c r="AF461" s="212"/>
      <c r="AG461" s="212" t="s">
        <v>155</v>
      </c>
      <c r="AH461" s="212">
        <v>0</v>
      </c>
      <c r="AI461" s="212"/>
      <c r="AJ461" s="212"/>
      <c r="AK461" s="212"/>
      <c r="AL461" s="212"/>
      <c r="AM461" s="212"/>
      <c r="AN461" s="212"/>
      <c r="AO461" s="212"/>
      <c r="AP461" s="212"/>
      <c r="AQ461" s="212"/>
      <c r="AR461" s="212"/>
      <c r="AS461" s="212"/>
      <c r="AT461" s="212"/>
      <c r="AU461" s="212"/>
      <c r="AV461" s="212"/>
      <c r="AW461" s="212"/>
      <c r="AX461" s="212"/>
      <c r="AY461" s="212"/>
      <c r="AZ461" s="212"/>
      <c r="BA461" s="212"/>
      <c r="BB461" s="212"/>
      <c r="BC461" s="212"/>
      <c r="BD461" s="212"/>
      <c r="BE461" s="212"/>
      <c r="BF461" s="212"/>
      <c r="BG461" s="212"/>
      <c r="BH461" s="212"/>
    </row>
    <row r="462" spans="1:60" ht="33.75" outlineLevel="1" x14ac:dyDescent="0.2">
      <c r="A462" s="233">
        <v>108</v>
      </c>
      <c r="B462" s="234" t="s">
        <v>1205</v>
      </c>
      <c r="C462" s="244" t="s">
        <v>1206</v>
      </c>
      <c r="D462" s="235" t="s">
        <v>909</v>
      </c>
      <c r="E462" s="236">
        <v>1</v>
      </c>
      <c r="F462" s="237"/>
      <c r="G462" s="238">
        <f>ROUND(E462*F462,2)</f>
        <v>0</v>
      </c>
      <c r="H462" s="237"/>
      <c r="I462" s="238">
        <f>ROUND(E462*H462,2)</f>
        <v>0</v>
      </c>
      <c r="J462" s="237"/>
      <c r="K462" s="238">
        <f>ROUND(E462*J462,2)</f>
        <v>0</v>
      </c>
      <c r="L462" s="238">
        <v>21</v>
      </c>
      <c r="M462" s="238">
        <f>G462*(1+L462/100)</f>
        <v>0</v>
      </c>
      <c r="N462" s="236">
        <v>0</v>
      </c>
      <c r="O462" s="236">
        <f>ROUND(E462*N462,2)</f>
        <v>0</v>
      </c>
      <c r="P462" s="236">
        <v>0</v>
      </c>
      <c r="Q462" s="236">
        <f>ROUND(E462*P462,2)</f>
        <v>0</v>
      </c>
      <c r="R462" s="238"/>
      <c r="S462" s="238" t="s">
        <v>197</v>
      </c>
      <c r="T462" s="239" t="s">
        <v>198</v>
      </c>
      <c r="U462" s="222">
        <v>0</v>
      </c>
      <c r="V462" s="222">
        <f>ROUND(E462*U462,2)</f>
        <v>0</v>
      </c>
      <c r="W462" s="222"/>
      <c r="X462" s="222" t="s">
        <v>149</v>
      </c>
      <c r="Y462" s="222" t="s">
        <v>150</v>
      </c>
      <c r="Z462" s="212"/>
      <c r="AA462" s="212"/>
      <c r="AB462" s="212"/>
      <c r="AC462" s="212"/>
      <c r="AD462" s="212"/>
      <c r="AE462" s="212"/>
      <c r="AF462" s="212"/>
      <c r="AG462" s="212" t="s">
        <v>151</v>
      </c>
      <c r="AH462" s="212"/>
      <c r="AI462" s="212"/>
      <c r="AJ462" s="212"/>
      <c r="AK462" s="212"/>
      <c r="AL462" s="212"/>
      <c r="AM462" s="212"/>
      <c r="AN462" s="212"/>
      <c r="AO462" s="212"/>
      <c r="AP462" s="212"/>
      <c r="AQ462" s="212"/>
      <c r="AR462" s="212"/>
      <c r="AS462" s="212"/>
      <c r="AT462" s="212"/>
      <c r="AU462" s="212"/>
      <c r="AV462" s="212"/>
      <c r="AW462" s="212"/>
      <c r="AX462" s="212"/>
      <c r="AY462" s="212"/>
      <c r="AZ462" s="212"/>
      <c r="BA462" s="212"/>
      <c r="BB462" s="212"/>
      <c r="BC462" s="212"/>
      <c r="BD462" s="212"/>
      <c r="BE462" s="212"/>
      <c r="BF462" s="212"/>
      <c r="BG462" s="212"/>
      <c r="BH462" s="212"/>
    </row>
    <row r="463" spans="1:60" outlineLevel="2" x14ac:dyDescent="0.2">
      <c r="A463" s="219"/>
      <c r="B463" s="220"/>
      <c r="C463" s="246" t="s">
        <v>154</v>
      </c>
      <c r="D463" s="223"/>
      <c r="E463" s="224"/>
      <c r="F463" s="222"/>
      <c r="G463" s="222"/>
      <c r="H463" s="222"/>
      <c r="I463" s="222"/>
      <c r="J463" s="222"/>
      <c r="K463" s="222"/>
      <c r="L463" s="222"/>
      <c r="M463" s="222"/>
      <c r="N463" s="221"/>
      <c r="O463" s="221"/>
      <c r="P463" s="221"/>
      <c r="Q463" s="221"/>
      <c r="R463" s="222"/>
      <c r="S463" s="222"/>
      <c r="T463" s="222"/>
      <c r="U463" s="222"/>
      <c r="V463" s="222"/>
      <c r="W463" s="222"/>
      <c r="X463" s="222"/>
      <c r="Y463" s="222"/>
      <c r="Z463" s="212"/>
      <c r="AA463" s="212"/>
      <c r="AB463" s="212"/>
      <c r="AC463" s="212"/>
      <c r="AD463" s="212"/>
      <c r="AE463" s="212"/>
      <c r="AF463" s="212"/>
      <c r="AG463" s="212" t="s">
        <v>155</v>
      </c>
      <c r="AH463" s="212">
        <v>0</v>
      </c>
      <c r="AI463" s="212"/>
      <c r="AJ463" s="212"/>
      <c r="AK463" s="212"/>
      <c r="AL463" s="212"/>
      <c r="AM463" s="212"/>
      <c r="AN463" s="212"/>
      <c r="AO463" s="212"/>
      <c r="AP463" s="212"/>
      <c r="AQ463" s="212"/>
      <c r="AR463" s="212"/>
      <c r="AS463" s="212"/>
      <c r="AT463" s="212"/>
      <c r="AU463" s="212"/>
      <c r="AV463" s="212"/>
      <c r="AW463" s="212"/>
      <c r="AX463" s="212"/>
      <c r="AY463" s="212"/>
      <c r="AZ463" s="212"/>
      <c r="BA463" s="212"/>
      <c r="BB463" s="212"/>
      <c r="BC463" s="212"/>
      <c r="BD463" s="212"/>
      <c r="BE463" s="212"/>
      <c r="BF463" s="212"/>
      <c r="BG463" s="212"/>
      <c r="BH463" s="212"/>
    </row>
    <row r="464" spans="1:60" outlineLevel="3" x14ac:dyDescent="0.2">
      <c r="A464" s="219"/>
      <c r="B464" s="220"/>
      <c r="C464" s="246" t="s">
        <v>912</v>
      </c>
      <c r="D464" s="223"/>
      <c r="E464" s="224">
        <v>1</v>
      </c>
      <c r="F464" s="222"/>
      <c r="G464" s="222"/>
      <c r="H464" s="222"/>
      <c r="I464" s="222"/>
      <c r="J464" s="222"/>
      <c r="K464" s="222"/>
      <c r="L464" s="222"/>
      <c r="M464" s="222"/>
      <c r="N464" s="221"/>
      <c r="O464" s="221"/>
      <c r="P464" s="221"/>
      <c r="Q464" s="221"/>
      <c r="R464" s="222"/>
      <c r="S464" s="222"/>
      <c r="T464" s="222"/>
      <c r="U464" s="222"/>
      <c r="V464" s="222"/>
      <c r="W464" s="222"/>
      <c r="X464" s="222"/>
      <c r="Y464" s="222"/>
      <c r="Z464" s="212"/>
      <c r="AA464" s="212"/>
      <c r="AB464" s="212"/>
      <c r="AC464" s="212"/>
      <c r="AD464" s="212"/>
      <c r="AE464" s="212"/>
      <c r="AF464" s="212"/>
      <c r="AG464" s="212" t="s">
        <v>155</v>
      </c>
      <c r="AH464" s="212">
        <v>0</v>
      </c>
      <c r="AI464" s="212"/>
      <c r="AJ464" s="212"/>
      <c r="AK464" s="212"/>
      <c r="AL464" s="212"/>
      <c r="AM464" s="212"/>
      <c r="AN464" s="212"/>
      <c r="AO464" s="212"/>
      <c r="AP464" s="212"/>
      <c r="AQ464" s="212"/>
      <c r="AR464" s="212"/>
      <c r="AS464" s="212"/>
      <c r="AT464" s="212"/>
      <c r="AU464" s="212"/>
      <c r="AV464" s="212"/>
      <c r="AW464" s="212"/>
      <c r="AX464" s="212"/>
      <c r="AY464" s="212"/>
      <c r="AZ464" s="212"/>
      <c r="BA464" s="212"/>
      <c r="BB464" s="212"/>
      <c r="BC464" s="212"/>
      <c r="BD464" s="212"/>
      <c r="BE464" s="212"/>
      <c r="BF464" s="212"/>
      <c r="BG464" s="212"/>
      <c r="BH464" s="212"/>
    </row>
    <row r="465" spans="1:60" ht="22.5" outlineLevel="1" x14ac:dyDescent="0.2">
      <c r="A465" s="233">
        <v>109</v>
      </c>
      <c r="B465" s="234" t="s">
        <v>1207</v>
      </c>
      <c r="C465" s="244" t="s">
        <v>1208</v>
      </c>
      <c r="D465" s="235" t="s">
        <v>285</v>
      </c>
      <c r="E465" s="236">
        <v>6</v>
      </c>
      <c r="F465" s="237"/>
      <c r="G465" s="238">
        <f>ROUND(E465*F465,2)</f>
        <v>0</v>
      </c>
      <c r="H465" s="237"/>
      <c r="I465" s="238">
        <f>ROUND(E465*H465,2)</f>
        <v>0</v>
      </c>
      <c r="J465" s="237"/>
      <c r="K465" s="238">
        <f>ROUND(E465*J465,2)</f>
        <v>0</v>
      </c>
      <c r="L465" s="238">
        <v>21</v>
      </c>
      <c r="M465" s="238">
        <f>G465*(1+L465/100)</f>
        <v>0</v>
      </c>
      <c r="N465" s="236">
        <v>0</v>
      </c>
      <c r="O465" s="236">
        <f>ROUND(E465*N465,2)</f>
        <v>0</v>
      </c>
      <c r="P465" s="236">
        <v>0</v>
      </c>
      <c r="Q465" s="236">
        <f>ROUND(E465*P465,2)</f>
        <v>0</v>
      </c>
      <c r="R465" s="238"/>
      <c r="S465" s="238" t="s">
        <v>197</v>
      </c>
      <c r="T465" s="239" t="s">
        <v>198</v>
      </c>
      <c r="U465" s="222">
        <v>0</v>
      </c>
      <c r="V465" s="222">
        <f>ROUND(E465*U465,2)</f>
        <v>0</v>
      </c>
      <c r="W465" s="222"/>
      <c r="X465" s="222" t="s">
        <v>149</v>
      </c>
      <c r="Y465" s="222" t="s">
        <v>150</v>
      </c>
      <c r="Z465" s="212"/>
      <c r="AA465" s="212"/>
      <c r="AB465" s="212"/>
      <c r="AC465" s="212"/>
      <c r="AD465" s="212"/>
      <c r="AE465" s="212"/>
      <c r="AF465" s="212"/>
      <c r="AG465" s="212" t="s">
        <v>151</v>
      </c>
      <c r="AH465" s="212"/>
      <c r="AI465" s="212"/>
      <c r="AJ465" s="212"/>
      <c r="AK465" s="212"/>
      <c r="AL465" s="212"/>
      <c r="AM465" s="212"/>
      <c r="AN465" s="212"/>
      <c r="AO465" s="212"/>
      <c r="AP465" s="212"/>
      <c r="AQ465" s="212"/>
      <c r="AR465" s="212"/>
      <c r="AS465" s="212"/>
      <c r="AT465" s="212"/>
      <c r="AU465" s="212"/>
      <c r="AV465" s="212"/>
      <c r="AW465" s="212"/>
      <c r="AX465" s="212"/>
      <c r="AY465" s="212"/>
      <c r="AZ465" s="212"/>
      <c r="BA465" s="212"/>
      <c r="BB465" s="212"/>
      <c r="BC465" s="212"/>
      <c r="BD465" s="212"/>
      <c r="BE465" s="212"/>
      <c r="BF465" s="212"/>
      <c r="BG465" s="212"/>
      <c r="BH465" s="212"/>
    </row>
    <row r="466" spans="1:60" outlineLevel="2" x14ac:dyDescent="0.2">
      <c r="A466" s="219"/>
      <c r="B466" s="220"/>
      <c r="C466" s="246" t="s">
        <v>154</v>
      </c>
      <c r="D466" s="223"/>
      <c r="E466" s="224"/>
      <c r="F466" s="222"/>
      <c r="G466" s="222"/>
      <c r="H466" s="222"/>
      <c r="I466" s="222"/>
      <c r="J466" s="222"/>
      <c r="K466" s="222"/>
      <c r="L466" s="222"/>
      <c r="M466" s="222"/>
      <c r="N466" s="221"/>
      <c r="O466" s="221"/>
      <c r="P466" s="221"/>
      <c r="Q466" s="221"/>
      <c r="R466" s="222"/>
      <c r="S466" s="222"/>
      <c r="T466" s="222"/>
      <c r="U466" s="222"/>
      <c r="V466" s="222"/>
      <c r="W466" s="222"/>
      <c r="X466" s="222"/>
      <c r="Y466" s="222"/>
      <c r="Z466" s="212"/>
      <c r="AA466" s="212"/>
      <c r="AB466" s="212"/>
      <c r="AC466" s="212"/>
      <c r="AD466" s="212"/>
      <c r="AE466" s="212"/>
      <c r="AF466" s="212"/>
      <c r="AG466" s="212" t="s">
        <v>155</v>
      </c>
      <c r="AH466" s="212">
        <v>0</v>
      </c>
      <c r="AI466" s="212"/>
      <c r="AJ466" s="212"/>
      <c r="AK466" s="212"/>
      <c r="AL466" s="212"/>
      <c r="AM466" s="212"/>
      <c r="AN466" s="212"/>
      <c r="AO466" s="212"/>
      <c r="AP466" s="212"/>
      <c r="AQ466" s="212"/>
      <c r="AR466" s="212"/>
      <c r="AS466" s="212"/>
      <c r="AT466" s="212"/>
      <c r="AU466" s="212"/>
      <c r="AV466" s="212"/>
      <c r="AW466" s="212"/>
      <c r="AX466" s="212"/>
      <c r="AY466" s="212"/>
      <c r="AZ466" s="212"/>
      <c r="BA466" s="212"/>
      <c r="BB466" s="212"/>
      <c r="BC466" s="212"/>
      <c r="BD466" s="212"/>
      <c r="BE466" s="212"/>
      <c r="BF466" s="212"/>
      <c r="BG466" s="212"/>
      <c r="BH466" s="212"/>
    </row>
    <row r="467" spans="1:60" outlineLevel="3" x14ac:dyDescent="0.2">
      <c r="A467" s="219"/>
      <c r="B467" s="220"/>
      <c r="C467" s="246" t="s">
        <v>74</v>
      </c>
      <c r="D467" s="223"/>
      <c r="E467" s="224">
        <v>6</v>
      </c>
      <c r="F467" s="222"/>
      <c r="G467" s="222"/>
      <c r="H467" s="222"/>
      <c r="I467" s="222"/>
      <c r="J467" s="222"/>
      <c r="K467" s="222"/>
      <c r="L467" s="222"/>
      <c r="M467" s="222"/>
      <c r="N467" s="221"/>
      <c r="O467" s="221"/>
      <c r="P467" s="221"/>
      <c r="Q467" s="221"/>
      <c r="R467" s="222"/>
      <c r="S467" s="222"/>
      <c r="T467" s="222"/>
      <c r="U467" s="222"/>
      <c r="V467" s="222"/>
      <c r="W467" s="222"/>
      <c r="X467" s="222"/>
      <c r="Y467" s="222"/>
      <c r="Z467" s="212"/>
      <c r="AA467" s="212"/>
      <c r="AB467" s="212"/>
      <c r="AC467" s="212"/>
      <c r="AD467" s="212"/>
      <c r="AE467" s="212"/>
      <c r="AF467" s="212"/>
      <c r="AG467" s="212" t="s">
        <v>155</v>
      </c>
      <c r="AH467" s="212">
        <v>0</v>
      </c>
      <c r="AI467" s="212"/>
      <c r="AJ467" s="212"/>
      <c r="AK467" s="212"/>
      <c r="AL467" s="212"/>
      <c r="AM467" s="212"/>
      <c r="AN467" s="212"/>
      <c r="AO467" s="212"/>
      <c r="AP467" s="212"/>
      <c r="AQ467" s="212"/>
      <c r="AR467" s="212"/>
      <c r="AS467" s="212"/>
      <c r="AT467" s="212"/>
      <c r="AU467" s="212"/>
      <c r="AV467" s="212"/>
      <c r="AW467" s="212"/>
      <c r="AX467" s="212"/>
      <c r="AY467" s="212"/>
      <c r="AZ467" s="212"/>
      <c r="BA467" s="212"/>
      <c r="BB467" s="212"/>
      <c r="BC467" s="212"/>
      <c r="BD467" s="212"/>
      <c r="BE467" s="212"/>
      <c r="BF467" s="212"/>
      <c r="BG467" s="212"/>
      <c r="BH467" s="212"/>
    </row>
    <row r="468" spans="1:60" ht="22.5" outlineLevel="1" x14ac:dyDescent="0.2">
      <c r="A468" s="233">
        <v>110</v>
      </c>
      <c r="B468" s="234" t="s">
        <v>1209</v>
      </c>
      <c r="C468" s="244" t="s">
        <v>1210</v>
      </c>
      <c r="D468" s="235" t="s">
        <v>285</v>
      </c>
      <c r="E468" s="236">
        <v>3.5</v>
      </c>
      <c r="F468" s="237"/>
      <c r="G468" s="238">
        <f>ROUND(E468*F468,2)</f>
        <v>0</v>
      </c>
      <c r="H468" s="237"/>
      <c r="I468" s="238">
        <f>ROUND(E468*H468,2)</f>
        <v>0</v>
      </c>
      <c r="J468" s="237"/>
      <c r="K468" s="238">
        <f>ROUND(E468*J468,2)</f>
        <v>0</v>
      </c>
      <c r="L468" s="238">
        <v>21</v>
      </c>
      <c r="M468" s="238">
        <f>G468*(1+L468/100)</f>
        <v>0</v>
      </c>
      <c r="N468" s="236">
        <v>0</v>
      </c>
      <c r="O468" s="236">
        <f>ROUND(E468*N468,2)</f>
        <v>0</v>
      </c>
      <c r="P468" s="236">
        <v>0</v>
      </c>
      <c r="Q468" s="236">
        <f>ROUND(E468*P468,2)</f>
        <v>0</v>
      </c>
      <c r="R468" s="238"/>
      <c r="S468" s="238" t="s">
        <v>197</v>
      </c>
      <c r="T468" s="239" t="s">
        <v>198</v>
      </c>
      <c r="U468" s="222">
        <v>0</v>
      </c>
      <c r="V468" s="222">
        <f>ROUND(E468*U468,2)</f>
        <v>0</v>
      </c>
      <c r="W468" s="222"/>
      <c r="X468" s="222" t="s">
        <v>149</v>
      </c>
      <c r="Y468" s="222" t="s">
        <v>150</v>
      </c>
      <c r="Z468" s="212"/>
      <c r="AA468" s="212"/>
      <c r="AB468" s="212"/>
      <c r="AC468" s="212"/>
      <c r="AD468" s="212"/>
      <c r="AE468" s="212"/>
      <c r="AF468" s="212"/>
      <c r="AG468" s="212" t="s">
        <v>151</v>
      </c>
      <c r="AH468" s="212"/>
      <c r="AI468" s="212"/>
      <c r="AJ468" s="212"/>
      <c r="AK468" s="212"/>
      <c r="AL468" s="212"/>
      <c r="AM468" s="212"/>
      <c r="AN468" s="212"/>
      <c r="AO468" s="212"/>
      <c r="AP468" s="212"/>
      <c r="AQ468" s="212"/>
      <c r="AR468" s="212"/>
      <c r="AS468" s="212"/>
      <c r="AT468" s="212"/>
      <c r="AU468" s="212"/>
      <c r="AV468" s="212"/>
      <c r="AW468" s="212"/>
      <c r="AX468" s="212"/>
      <c r="AY468" s="212"/>
      <c r="AZ468" s="212"/>
      <c r="BA468" s="212"/>
      <c r="BB468" s="212"/>
      <c r="BC468" s="212"/>
      <c r="BD468" s="212"/>
      <c r="BE468" s="212"/>
      <c r="BF468" s="212"/>
      <c r="BG468" s="212"/>
      <c r="BH468" s="212"/>
    </row>
    <row r="469" spans="1:60" outlineLevel="2" x14ac:dyDescent="0.2">
      <c r="A469" s="219"/>
      <c r="B469" s="220"/>
      <c r="C469" s="246" t="s">
        <v>154</v>
      </c>
      <c r="D469" s="223"/>
      <c r="E469" s="224"/>
      <c r="F469" s="222"/>
      <c r="G469" s="222"/>
      <c r="H469" s="222"/>
      <c r="I469" s="222"/>
      <c r="J469" s="222"/>
      <c r="K469" s="222"/>
      <c r="L469" s="222"/>
      <c r="M469" s="222"/>
      <c r="N469" s="221"/>
      <c r="O469" s="221"/>
      <c r="P469" s="221"/>
      <c r="Q469" s="221"/>
      <c r="R469" s="222"/>
      <c r="S469" s="222"/>
      <c r="T469" s="222"/>
      <c r="U469" s="222"/>
      <c r="V469" s="222"/>
      <c r="W469" s="222"/>
      <c r="X469" s="222"/>
      <c r="Y469" s="222"/>
      <c r="Z469" s="212"/>
      <c r="AA469" s="212"/>
      <c r="AB469" s="212"/>
      <c r="AC469" s="212"/>
      <c r="AD469" s="212"/>
      <c r="AE469" s="212"/>
      <c r="AF469" s="212"/>
      <c r="AG469" s="212" t="s">
        <v>155</v>
      </c>
      <c r="AH469" s="212">
        <v>0</v>
      </c>
      <c r="AI469" s="212"/>
      <c r="AJ469" s="212"/>
      <c r="AK469" s="212"/>
      <c r="AL469" s="212"/>
      <c r="AM469" s="212"/>
      <c r="AN469" s="212"/>
      <c r="AO469" s="212"/>
      <c r="AP469" s="212"/>
      <c r="AQ469" s="212"/>
      <c r="AR469" s="212"/>
      <c r="AS469" s="212"/>
      <c r="AT469" s="212"/>
      <c r="AU469" s="212"/>
      <c r="AV469" s="212"/>
      <c r="AW469" s="212"/>
      <c r="AX469" s="212"/>
      <c r="AY469" s="212"/>
      <c r="AZ469" s="212"/>
      <c r="BA469" s="212"/>
      <c r="BB469" s="212"/>
      <c r="BC469" s="212"/>
      <c r="BD469" s="212"/>
      <c r="BE469" s="212"/>
      <c r="BF469" s="212"/>
      <c r="BG469" s="212"/>
      <c r="BH469" s="212"/>
    </row>
    <row r="470" spans="1:60" outlineLevel="3" x14ac:dyDescent="0.2">
      <c r="A470" s="219"/>
      <c r="B470" s="220"/>
      <c r="C470" s="246" t="s">
        <v>1211</v>
      </c>
      <c r="D470" s="223"/>
      <c r="E470" s="224">
        <v>3.5</v>
      </c>
      <c r="F470" s="222"/>
      <c r="G470" s="222"/>
      <c r="H470" s="222"/>
      <c r="I470" s="222"/>
      <c r="J470" s="222"/>
      <c r="K470" s="222"/>
      <c r="L470" s="222"/>
      <c r="M470" s="222"/>
      <c r="N470" s="221"/>
      <c r="O470" s="221"/>
      <c r="P470" s="221"/>
      <c r="Q470" s="221"/>
      <c r="R470" s="222"/>
      <c r="S470" s="222"/>
      <c r="T470" s="222"/>
      <c r="U470" s="222"/>
      <c r="V470" s="222"/>
      <c r="W470" s="222"/>
      <c r="X470" s="222"/>
      <c r="Y470" s="222"/>
      <c r="Z470" s="212"/>
      <c r="AA470" s="212"/>
      <c r="AB470" s="212"/>
      <c r="AC470" s="212"/>
      <c r="AD470" s="212"/>
      <c r="AE470" s="212"/>
      <c r="AF470" s="212"/>
      <c r="AG470" s="212" t="s">
        <v>155</v>
      </c>
      <c r="AH470" s="212">
        <v>0</v>
      </c>
      <c r="AI470" s="212"/>
      <c r="AJ470" s="212"/>
      <c r="AK470" s="212"/>
      <c r="AL470" s="212"/>
      <c r="AM470" s="212"/>
      <c r="AN470" s="212"/>
      <c r="AO470" s="212"/>
      <c r="AP470" s="212"/>
      <c r="AQ470" s="212"/>
      <c r="AR470" s="212"/>
      <c r="AS470" s="212"/>
      <c r="AT470" s="212"/>
      <c r="AU470" s="212"/>
      <c r="AV470" s="212"/>
      <c r="AW470" s="212"/>
      <c r="AX470" s="212"/>
      <c r="AY470" s="212"/>
      <c r="AZ470" s="212"/>
      <c r="BA470" s="212"/>
      <c r="BB470" s="212"/>
      <c r="BC470" s="212"/>
      <c r="BD470" s="212"/>
      <c r="BE470" s="212"/>
      <c r="BF470" s="212"/>
      <c r="BG470" s="212"/>
      <c r="BH470" s="212"/>
    </row>
    <row r="471" spans="1:60" x14ac:dyDescent="0.2">
      <c r="A471" s="226" t="s">
        <v>142</v>
      </c>
      <c r="B471" s="227" t="s">
        <v>98</v>
      </c>
      <c r="C471" s="243" t="s">
        <v>99</v>
      </c>
      <c r="D471" s="228"/>
      <c r="E471" s="229"/>
      <c r="F471" s="230"/>
      <c r="G471" s="230">
        <f>SUMIF(AG472:AG483,"&lt;&gt;NOR",G472:G483)</f>
        <v>0</v>
      </c>
      <c r="H471" s="230"/>
      <c r="I471" s="230">
        <f>SUM(I472:I483)</f>
        <v>0</v>
      </c>
      <c r="J471" s="230"/>
      <c r="K471" s="230">
        <f>SUM(K472:K483)</f>
        <v>0</v>
      </c>
      <c r="L471" s="230"/>
      <c r="M471" s="230">
        <f>SUM(M472:M483)</f>
        <v>0</v>
      </c>
      <c r="N471" s="229"/>
      <c r="O471" s="229">
        <f>SUM(O472:O483)</f>
        <v>0</v>
      </c>
      <c r="P471" s="229"/>
      <c r="Q471" s="229">
        <f>SUM(Q472:Q483)</f>
        <v>0</v>
      </c>
      <c r="R471" s="230"/>
      <c r="S471" s="230"/>
      <c r="T471" s="231"/>
      <c r="U471" s="225"/>
      <c r="V471" s="225">
        <f>SUM(V472:V483)</f>
        <v>0</v>
      </c>
      <c r="W471" s="225"/>
      <c r="X471" s="225"/>
      <c r="Y471" s="225"/>
      <c r="AG471" t="s">
        <v>143</v>
      </c>
    </row>
    <row r="472" spans="1:60" ht="22.5" outlineLevel="1" x14ac:dyDescent="0.2">
      <c r="A472" s="233">
        <v>111</v>
      </c>
      <c r="B472" s="234" t="s">
        <v>1212</v>
      </c>
      <c r="C472" s="244" t="s">
        <v>1213</v>
      </c>
      <c r="D472" s="235" t="s">
        <v>909</v>
      </c>
      <c r="E472" s="236">
        <v>6</v>
      </c>
      <c r="F472" s="237"/>
      <c r="G472" s="238">
        <f>ROUND(E472*F472,2)</f>
        <v>0</v>
      </c>
      <c r="H472" s="237"/>
      <c r="I472" s="238">
        <f>ROUND(E472*H472,2)</f>
        <v>0</v>
      </c>
      <c r="J472" s="237"/>
      <c r="K472" s="238">
        <f>ROUND(E472*J472,2)</f>
        <v>0</v>
      </c>
      <c r="L472" s="238">
        <v>21</v>
      </c>
      <c r="M472" s="238">
        <f>G472*(1+L472/100)</f>
        <v>0</v>
      </c>
      <c r="N472" s="236">
        <v>0</v>
      </c>
      <c r="O472" s="236">
        <f>ROUND(E472*N472,2)</f>
        <v>0</v>
      </c>
      <c r="P472" s="236">
        <v>0</v>
      </c>
      <c r="Q472" s="236">
        <f>ROUND(E472*P472,2)</f>
        <v>0</v>
      </c>
      <c r="R472" s="238"/>
      <c r="S472" s="238" t="s">
        <v>197</v>
      </c>
      <c r="T472" s="239" t="s">
        <v>198</v>
      </c>
      <c r="U472" s="222">
        <v>0</v>
      </c>
      <c r="V472" s="222">
        <f>ROUND(E472*U472,2)</f>
        <v>0</v>
      </c>
      <c r="W472" s="222"/>
      <c r="X472" s="222" t="s">
        <v>149</v>
      </c>
      <c r="Y472" s="222" t="s">
        <v>150</v>
      </c>
      <c r="Z472" s="212"/>
      <c r="AA472" s="212"/>
      <c r="AB472" s="212"/>
      <c r="AC472" s="212"/>
      <c r="AD472" s="212"/>
      <c r="AE472" s="212"/>
      <c r="AF472" s="212"/>
      <c r="AG472" s="212" t="s">
        <v>151</v>
      </c>
      <c r="AH472" s="212"/>
      <c r="AI472" s="212"/>
      <c r="AJ472" s="212"/>
      <c r="AK472" s="212"/>
      <c r="AL472" s="212"/>
      <c r="AM472" s="212"/>
      <c r="AN472" s="212"/>
      <c r="AO472" s="212"/>
      <c r="AP472" s="212"/>
      <c r="AQ472" s="212"/>
      <c r="AR472" s="212"/>
      <c r="AS472" s="212"/>
      <c r="AT472" s="212"/>
      <c r="AU472" s="212"/>
      <c r="AV472" s="212"/>
      <c r="AW472" s="212"/>
      <c r="AX472" s="212"/>
      <c r="AY472" s="212"/>
      <c r="AZ472" s="212"/>
      <c r="BA472" s="212"/>
      <c r="BB472" s="212"/>
      <c r="BC472" s="212"/>
      <c r="BD472" s="212"/>
      <c r="BE472" s="212"/>
      <c r="BF472" s="212"/>
      <c r="BG472" s="212"/>
      <c r="BH472" s="212"/>
    </row>
    <row r="473" spans="1:60" outlineLevel="2" x14ac:dyDescent="0.2">
      <c r="A473" s="219"/>
      <c r="B473" s="220"/>
      <c r="C473" s="246" t="s">
        <v>154</v>
      </c>
      <c r="D473" s="223"/>
      <c r="E473" s="224"/>
      <c r="F473" s="222"/>
      <c r="G473" s="222"/>
      <c r="H473" s="222"/>
      <c r="I473" s="222"/>
      <c r="J473" s="222"/>
      <c r="K473" s="222"/>
      <c r="L473" s="222"/>
      <c r="M473" s="222"/>
      <c r="N473" s="221"/>
      <c r="O473" s="221"/>
      <c r="P473" s="221"/>
      <c r="Q473" s="221"/>
      <c r="R473" s="222"/>
      <c r="S473" s="222"/>
      <c r="T473" s="222"/>
      <c r="U473" s="222"/>
      <c r="V473" s="222"/>
      <c r="W473" s="222"/>
      <c r="X473" s="222"/>
      <c r="Y473" s="222"/>
      <c r="Z473" s="212"/>
      <c r="AA473" s="212"/>
      <c r="AB473" s="212"/>
      <c r="AC473" s="212"/>
      <c r="AD473" s="212"/>
      <c r="AE473" s="212"/>
      <c r="AF473" s="212"/>
      <c r="AG473" s="212" t="s">
        <v>155</v>
      </c>
      <c r="AH473" s="212">
        <v>0</v>
      </c>
      <c r="AI473" s="212"/>
      <c r="AJ473" s="212"/>
      <c r="AK473" s="212"/>
      <c r="AL473" s="212"/>
      <c r="AM473" s="212"/>
      <c r="AN473" s="212"/>
      <c r="AO473" s="212"/>
      <c r="AP473" s="212"/>
      <c r="AQ473" s="212"/>
      <c r="AR473" s="212"/>
      <c r="AS473" s="212"/>
      <c r="AT473" s="212"/>
      <c r="AU473" s="212"/>
      <c r="AV473" s="212"/>
      <c r="AW473" s="212"/>
      <c r="AX473" s="212"/>
      <c r="AY473" s="212"/>
      <c r="AZ473" s="212"/>
      <c r="BA473" s="212"/>
      <c r="BB473" s="212"/>
      <c r="BC473" s="212"/>
      <c r="BD473" s="212"/>
      <c r="BE473" s="212"/>
      <c r="BF473" s="212"/>
      <c r="BG473" s="212"/>
      <c r="BH473" s="212"/>
    </row>
    <row r="474" spans="1:60" outlineLevel="3" x14ac:dyDescent="0.2">
      <c r="A474" s="219"/>
      <c r="B474" s="220"/>
      <c r="C474" s="246" t="s">
        <v>74</v>
      </c>
      <c r="D474" s="223"/>
      <c r="E474" s="224">
        <v>6</v>
      </c>
      <c r="F474" s="222"/>
      <c r="G474" s="222"/>
      <c r="H474" s="222"/>
      <c r="I474" s="222"/>
      <c r="J474" s="222"/>
      <c r="K474" s="222"/>
      <c r="L474" s="222"/>
      <c r="M474" s="222"/>
      <c r="N474" s="221"/>
      <c r="O474" s="221"/>
      <c r="P474" s="221"/>
      <c r="Q474" s="221"/>
      <c r="R474" s="222"/>
      <c r="S474" s="222"/>
      <c r="T474" s="222"/>
      <c r="U474" s="222"/>
      <c r="V474" s="222"/>
      <c r="W474" s="222"/>
      <c r="X474" s="222"/>
      <c r="Y474" s="222"/>
      <c r="Z474" s="212"/>
      <c r="AA474" s="212"/>
      <c r="AB474" s="212"/>
      <c r="AC474" s="212"/>
      <c r="AD474" s="212"/>
      <c r="AE474" s="212"/>
      <c r="AF474" s="212"/>
      <c r="AG474" s="212" t="s">
        <v>155</v>
      </c>
      <c r="AH474" s="212">
        <v>0</v>
      </c>
      <c r="AI474" s="212"/>
      <c r="AJ474" s="212"/>
      <c r="AK474" s="212"/>
      <c r="AL474" s="212"/>
      <c r="AM474" s="212"/>
      <c r="AN474" s="212"/>
      <c r="AO474" s="212"/>
      <c r="AP474" s="212"/>
      <c r="AQ474" s="212"/>
      <c r="AR474" s="212"/>
      <c r="AS474" s="212"/>
      <c r="AT474" s="212"/>
      <c r="AU474" s="212"/>
      <c r="AV474" s="212"/>
      <c r="AW474" s="212"/>
      <c r="AX474" s="212"/>
      <c r="AY474" s="212"/>
      <c r="AZ474" s="212"/>
      <c r="BA474" s="212"/>
      <c r="BB474" s="212"/>
      <c r="BC474" s="212"/>
      <c r="BD474" s="212"/>
      <c r="BE474" s="212"/>
      <c r="BF474" s="212"/>
      <c r="BG474" s="212"/>
      <c r="BH474" s="212"/>
    </row>
    <row r="475" spans="1:60" ht="22.5" outlineLevel="1" x14ac:dyDescent="0.2">
      <c r="A475" s="233">
        <v>112</v>
      </c>
      <c r="B475" s="234" t="s">
        <v>1214</v>
      </c>
      <c r="C475" s="244" t="s">
        <v>1215</v>
      </c>
      <c r="D475" s="235" t="s">
        <v>909</v>
      </c>
      <c r="E475" s="236">
        <v>1</v>
      </c>
      <c r="F475" s="237"/>
      <c r="G475" s="238">
        <f>ROUND(E475*F475,2)</f>
        <v>0</v>
      </c>
      <c r="H475" s="237"/>
      <c r="I475" s="238">
        <f>ROUND(E475*H475,2)</f>
        <v>0</v>
      </c>
      <c r="J475" s="237"/>
      <c r="K475" s="238">
        <f>ROUND(E475*J475,2)</f>
        <v>0</v>
      </c>
      <c r="L475" s="238">
        <v>21</v>
      </c>
      <c r="M475" s="238">
        <f>G475*(1+L475/100)</f>
        <v>0</v>
      </c>
      <c r="N475" s="236">
        <v>0</v>
      </c>
      <c r="O475" s="236">
        <f>ROUND(E475*N475,2)</f>
        <v>0</v>
      </c>
      <c r="P475" s="236">
        <v>0</v>
      </c>
      <c r="Q475" s="236">
        <f>ROUND(E475*P475,2)</f>
        <v>0</v>
      </c>
      <c r="R475" s="238"/>
      <c r="S475" s="238" t="s">
        <v>197</v>
      </c>
      <c r="T475" s="239" t="s">
        <v>198</v>
      </c>
      <c r="U475" s="222">
        <v>0</v>
      </c>
      <c r="V475" s="222">
        <f>ROUND(E475*U475,2)</f>
        <v>0</v>
      </c>
      <c r="W475" s="222"/>
      <c r="X475" s="222" t="s">
        <v>149</v>
      </c>
      <c r="Y475" s="222" t="s">
        <v>150</v>
      </c>
      <c r="Z475" s="212"/>
      <c r="AA475" s="212"/>
      <c r="AB475" s="212"/>
      <c r="AC475" s="212"/>
      <c r="AD475" s="212"/>
      <c r="AE475" s="212"/>
      <c r="AF475" s="212"/>
      <c r="AG475" s="212" t="s">
        <v>151</v>
      </c>
      <c r="AH475" s="212"/>
      <c r="AI475" s="212"/>
      <c r="AJ475" s="212"/>
      <c r="AK475" s="212"/>
      <c r="AL475" s="212"/>
      <c r="AM475" s="212"/>
      <c r="AN475" s="212"/>
      <c r="AO475" s="212"/>
      <c r="AP475" s="212"/>
      <c r="AQ475" s="212"/>
      <c r="AR475" s="212"/>
      <c r="AS475" s="212"/>
      <c r="AT475" s="212"/>
      <c r="AU475" s="212"/>
      <c r="AV475" s="212"/>
      <c r="AW475" s="212"/>
      <c r="AX475" s="212"/>
      <c r="AY475" s="212"/>
      <c r="AZ475" s="212"/>
      <c r="BA475" s="212"/>
      <c r="BB475" s="212"/>
      <c r="BC475" s="212"/>
      <c r="BD475" s="212"/>
      <c r="BE475" s="212"/>
      <c r="BF475" s="212"/>
      <c r="BG475" s="212"/>
      <c r="BH475" s="212"/>
    </row>
    <row r="476" spans="1:60" outlineLevel="2" x14ac:dyDescent="0.2">
      <c r="A476" s="219"/>
      <c r="B476" s="220"/>
      <c r="C476" s="246" t="s">
        <v>154</v>
      </c>
      <c r="D476" s="223"/>
      <c r="E476" s="224"/>
      <c r="F476" s="222"/>
      <c r="G476" s="222"/>
      <c r="H476" s="222"/>
      <c r="I476" s="222"/>
      <c r="J476" s="222"/>
      <c r="K476" s="222"/>
      <c r="L476" s="222"/>
      <c r="M476" s="222"/>
      <c r="N476" s="221"/>
      <c r="O476" s="221"/>
      <c r="P476" s="221"/>
      <c r="Q476" s="221"/>
      <c r="R476" s="222"/>
      <c r="S476" s="222"/>
      <c r="T476" s="222"/>
      <c r="U476" s="222"/>
      <c r="V476" s="222"/>
      <c r="W476" s="222"/>
      <c r="X476" s="222"/>
      <c r="Y476" s="222"/>
      <c r="Z476" s="212"/>
      <c r="AA476" s="212"/>
      <c r="AB476" s="212"/>
      <c r="AC476" s="212"/>
      <c r="AD476" s="212"/>
      <c r="AE476" s="212"/>
      <c r="AF476" s="212"/>
      <c r="AG476" s="212" t="s">
        <v>155</v>
      </c>
      <c r="AH476" s="212">
        <v>0</v>
      </c>
      <c r="AI476" s="212"/>
      <c r="AJ476" s="212"/>
      <c r="AK476" s="212"/>
      <c r="AL476" s="212"/>
      <c r="AM476" s="212"/>
      <c r="AN476" s="212"/>
      <c r="AO476" s="212"/>
      <c r="AP476" s="212"/>
      <c r="AQ476" s="212"/>
      <c r="AR476" s="212"/>
      <c r="AS476" s="212"/>
      <c r="AT476" s="212"/>
      <c r="AU476" s="212"/>
      <c r="AV476" s="212"/>
      <c r="AW476" s="212"/>
      <c r="AX476" s="212"/>
      <c r="AY476" s="212"/>
      <c r="AZ476" s="212"/>
      <c r="BA476" s="212"/>
      <c r="BB476" s="212"/>
      <c r="BC476" s="212"/>
      <c r="BD476" s="212"/>
      <c r="BE476" s="212"/>
      <c r="BF476" s="212"/>
      <c r="BG476" s="212"/>
      <c r="BH476" s="212"/>
    </row>
    <row r="477" spans="1:60" outlineLevel="3" x14ac:dyDescent="0.2">
      <c r="A477" s="219"/>
      <c r="B477" s="220"/>
      <c r="C477" s="246" t="s">
        <v>912</v>
      </c>
      <c r="D477" s="223"/>
      <c r="E477" s="224">
        <v>1</v>
      </c>
      <c r="F477" s="222"/>
      <c r="G477" s="222"/>
      <c r="H477" s="222"/>
      <c r="I477" s="222"/>
      <c r="J477" s="222"/>
      <c r="K477" s="222"/>
      <c r="L477" s="222"/>
      <c r="M477" s="222"/>
      <c r="N477" s="221"/>
      <c r="O477" s="221"/>
      <c r="P477" s="221"/>
      <c r="Q477" s="221"/>
      <c r="R477" s="222"/>
      <c r="S477" s="222"/>
      <c r="T477" s="222"/>
      <c r="U477" s="222"/>
      <c r="V477" s="222"/>
      <c r="W477" s="222"/>
      <c r="X477" s="222"/>
      <c r="Y477" s="222"/>
      <c r="Z477" s="212"/>
      <c r="AA477" s="212"/>
      <c r="AB477" s="212"/>
      <c r="AC477" s="212"/>
      <c r="AD477" s="212"/>
      <c r="AE477" s="212"/>
      <c r="AF477" s="212"/>
      <c r="AG477" s="212" t="s">
        <v>155</v>
      </c>
      <c r="AH477" s="212">
        <v>0</v>
      </c>
      <c r="AI477" s="212"/>
      <c r="AJ477" s="212"/>
      <c r="AK477" s="212"/>
      <c r="AL477" s="212"/>
      <c r="AM477" s="212"/>
      <c r="AN477" s="212"/>
      <c r="AO477" s="212"/>
      <c r="AP477" s="212"/>
      <c r="AQ477" s="212"/>
      <c r="AR477" s="212"/>
      <c r="AS477" s="212"/>
      <c r="AT477" s="212"/>
      <c r="AU477" s="212"/>
      <c r="AV477" s="212"/>
      <c r="AW477" s="212"/>
      <c r="AX477" s="212"/>
      <c r="AY477" s="212"/>
      <c r="AZ477" s="212"/>
      <c r="BA477" s="212"/>
      <c r="BB477" s="212"/>
      <c r="BC477" s="212"/>
      <c r="BD477" s="212"/>
      <c r="BE477" s="212"/>
      <c r="BF477" s="212"/>
      <c r="BG477" s="212"/>
      <c r="BH477" s="212"/>
    </row>
    <row r="478" spans="1:60" ht="22.5" outlineLevel="1" x14ac:dyDescent="0.2">
      <c r="A478" s="233">
        <v>113</v>
      </c>
      <c r="B478" s="234" t="s">
        <v>1216</v>
      </c>
      <c r="C478" s="244" t="s">
        <v>1217</v>
      </c>
      <c r="D478" s="235" t="s">
        <v>909</v>
      </c>
      <c r="E478" s="236">
        <v>3</v>
      </c>
      <c r="F478" s="237"/>
      <c r="G478" s="238">
        <f>ROUND(E478*F478,2)</f>
        <v>0</v>
      </c>
      <c r="H478" s="237"/>
      <c r="I478" s="238">
        <f>ROUND(E478*H478,2)</f>
        <v>0</v>
      </c>
      <c r="J478" s="237"/>
      <c r="K478" s="238">
        <f>ROUND(E478*J478,2)</f>
        <v>0</v>
      </c>
      <c r="L478" s="238">
        <v>21</v>
      </c>
      <c r="M478" s="238">
        <f>G478*(1+L478/100)</f>
        <v>0</v>
      </c>
      <c r="N478" s="236">
        <v>0</v>
      </c>
      <c r="O478" s="236">
        <f>ROUND(E478*N478,2)</f>
        <v>0</v>
      </c>
      <c r="P478" s="236">
        <v>0</v>
      </c>
      <c r="Q478" s="236">
        <f>ROUND(E478*P478,2)</f>
        <v>0</v>
      </c>
      <c r="R478" s="238"/>
      <c r="S478" s="238" t="s">
        <v>197</v>
      </c>
      <c r="T478" s="239" t="s">
        <v>198</v>
      </c>
      <c r="U478" s="222">
        <v>0</v>
      </c>
      <c r="V478" s="222">
        <f>ROUND(E478*U478,2)</f>
        <v>0</v>
      </c>
      <c r="W478" s="222"/>
      <c r="X478" s="222" t="s">
        <v>149</v>
      </c>
      <c r="Y478" s="222" t="s">
        <v>150</v>
      </c>
      <c r="Z478" s="212"/>
      <c r="AA478" s="212"/>
      <c r="AB478" s="212"/>
      <c r="AC478" s="212"/>
      <c r="AD478" s="212"/>
      <c r="AE478" s="212"/>
      <c r="AF478" s="212"/>
      <c r="AG478" s="212" t="s">
        <v>151</v>
      </c>
      <c r="AH478" s="212"/>
      <c r="AI478" s="212"/>
      <c r="AJ478" s="212"/>
      <c r="AK478" s="212"/>
      <c r="AL478" s="212"/>
      <c r="AM478" s="212"/>
      <c r="AN478" s="212"/>
      <c r="AO478" s="212"/>
      <c r="AP478" s="212"/>
      <c r="AQ478" s="212"/>
      <c r="AR478" s="212"/>
      <c r="AS478" s="212"/>
      <c r="AT478" s="212"/>
      <c r="AU478" s="212"/>
      <c r="AV478" s="212"/>
      <c r="AW478" s="212"/>
      <c r="AX478" s="212"/>
      <c r="AY478" s="212"/>
      <c r="AZ478" s="212"/>
      <c r="BA478" s="212"/>
      <c r="BB478" s="212"/>
      <c r="BC478" s="212"/>
      <c r="BD478" s="212"/>
      <c r="BE478" s="212"/>
      <c r="BF478" s="212"/>
      <c r="BG478" s="212"/>
      <c r="BH478" s="212"/>
    </row>
    <row r="479" spans="1:60" outlineLevel="2" x14ac:dyDescent="0.2">
      <c r="A479" s="219"/>
      <c r="B479" s="220"/>
      <c r="C479" s="246" t="s">
        <v>154</v>
      </c>
      <c r="D479" s="223"/>
      <c r="E479" s="224"/>
      <c r="F479" s="222"/>
      <c r="G479" s="222"/>
      <c r="H479" s="222"/>
      <c r="I479" s="222"/>
      <c r="J479" s="222"/>
      <c r="K479" s="222"/>
      <c r="L479" s="222"/>
      <c r="M479" s="222"/>
      <c r="N479" s="221"/>
      <c r="O479" s="221"/>
      <c r="P479" s="221"/>
      <c r="Q479" s="221"/>
      <c r="R479" s="222"/>
      <c r="S479" s="222"/>
      <c r="T479" s="222"/>
      <c r="U479" s="222"/>
      <c r="V479" s="222"/>
      <c r="W479" s="222"/>
      <c r="X479" s="222"/>
      <c r="Y479" s="222"/>
      <c r="Z479" s="212"/>
      <c r="AA479" s="212"/>
      <c r="AB479" s="212"/>
      <c r="AC479" s="212"/>
      <c r="AD479" s="212"/>
      <c r="AE479" s="212"/>
      <c r="AF479" s="212"/>
      <c r="AG479" s="212" t="s">
        <v>155</v>
      </c>
      <c r="AH479" s="212">
        <v>0</v>
      </c>
      <c r="AI479" s="212"/>
      <c r="AJ479" s="212"/>
      <c r="AK479" s="212"/>
      <c r="AL479" s="212"/>
      <c r="AM479" s="212"/>
      <c r="AN479" s="212"/>
      <c r="AO479" s="212"/>
      <c r="AP479" s="212"/>
      <c r="AQ479" s="212"/>
      <c r="AR479" s="212"/>
      <c r="AS479" s="212"/>
      <c r="AT479" s="212"/>
      <c r="AU479" s="212"/>
      <c r="AV479" s="212"/>
      <c r="AW479" s="212"/>
      <c r="AX479" s="212"/>
      <c r="AY479" s="212"/>
      <c r="AZ479" s="212"/>
      <c r="BA479" s="212"/>
      <c r="BB479" s="212"/>
      <c r="BC479" s="212"/>
      <c r="BD479" s="212"/>
      <c r="BE479" s="212"/>
      <c r="BF479" s="212"/>
      <c r="BG479" s="212"/>
      <c r="BH479" s="212"/>
    </row>
    <row r="480" spans="1:60" outlineLevel="3" x14ac:dyDescent="0.2">
      <c r="A480" s="219"/>
      <c r="B480" s="220"/>
      <c r="C480" s="246" t="s">
        <v>72</v>
      </c>
      <c r="D480" s="223"/>
      <c r="E480" s="224">
        <v>3</v>
      </c>
      <c r="F480" s="222"/>
      <c r="G480" s="222"/>
      <c r="H480" s="222"/>
      <c r="I480" s="222"/>
      <c r="J480" s="222"/>
      <c r="K480" s="222"/>
      <c r="L480" s="222"/>
      <c r="M480" s="222"/>
      <c r="N480" s="221"/>
      <c r="O480" s="221"/>
      <c r="P480" s="221"/>
      <c r="Q480" s="221"/>
      <c r="R480" s="222"/>
      <c r="S480" s="222"/>
      <c r="T480" s="222"/>
      <c r="U480" s="222"/>
      <c r="V480" s="222"/>
      <c r="W480" s="222"/>
      <c r="X480" s="222"/>
      <c r="Y480" s="222"/>
      <c r="Z480" s="212"/>
      <c r="AA480" s="212"/>
      <c r="AB480" s="212"/>
      <c r="AC480" s="212"/>
      <c r="AD480" s="212"/>
      <c r="AE480" s="212"/>
      <c r="AF480" s="212"/>
      <c r="AG480" s="212" t="s">
        <v>155</v>
      </c>
      <c r="AH480" s="212">
        <v>0</v>
      </c>
      <c r="AI480" s="212"/>
      <c r="AJ480" s="212"/>
      <c r="AK480" s="212"/>
      <c r="AL480" s="212"/>
      <c r="AM480" s="212"/>
      <c r="AN480" s="212"/>
      <c r="AO480" s="212"/>
      <c r="AP480" s="212"/>
      <c r="AQ480" s="212"/>
      <c r="AR480" s="212"/>
      <c r="AS480" s="212"/>
      <c r="AT480" s="212"/>
      <c r="AU480" s="212"/>
      <c r="AV480" s="212"/>
      <c r="AW480" s="212"/>
      <c r="AX480" s="212"/>
      <c r="AY480" s="212"/>
      <c r="AZ480" s="212"/>
      <c r="BA480" s="212"/>
      <c r="BB480" s="212"/>
      <c r="BC480" s="212"/>
      <c r="BD480" s="212"/>
      <c r="BE480" s="212"/>
      <c r="BF480" s="212"/>
      <c r="BG480" s="212"/>
      <c r="BH480" s="212"/>
    </row>
    <row r="481" spans="1:60" ht="22.5" outlineLevel="1" x14ac:dyDescent="0.2">
      <c r="A481" s="233">
        <v>114</v>
      </c>
      <c r="B481" s="234" t="s">
        <v>1218</v>
      </c>
      <c r="C481" s="244" t="s">
        <v>1219</v>
      </c>
      <c r="D481" s="235" t="s">
        <v>909</v>
      </c>
      <c r="E481" s="236">
        <v>3</v>
      </c>
      <c r="F481" s="237"/>
      <c r="G481" s="238">
        <f>ROUND(E481*F481,2)</f>
        <v>0</v>
      </c>
      <c r="H481" s="237"/>
      <c r="I481" s="238">
        <f>ROUND(E481*H481,2)</f>
        <v>0</v>
      </c>
      <c r="J481" s="237"/>
      <c r="K481" s="238">
        <f>ROUND(E481*J481,2)</f>
        <v>0</v>
      </c>
      <c r="L481" s="238">
        <v>21</v>
      </c>
      <c r="M481" s="238">
        <f>G481*(1+L481/100)</f>
        <v>0</v>
      </c>
      <c r="N481" s="236">
        <v>0</v>
      </c>
      <c r="O481" s="236">
        <f>ROUND(E481*N481,2)</f>
        <v>0</v>
      </c>
      <c r="P481" s="236">
        <v>0</v>
      </c>
      <c r="Q481" s="236">
        <f>ROUND(E481*P481,2)</f>
        <v>0</v>
      </c>
      <c r="R481" s="238"/>
      <c r="S481" s="238" t="s">
        <v>197</v>
      </c>
      <c r="T481" s="239" t="s">
        <v>198</v>
      </c>
      <c r="U481" s="222">
        <v>0</v>
      </c>
      <c r="V481" s="222">
        <f>ROUND(E481*U481,2)</f>
        <v>0</v>
      </c>
      <c r="W481" s="222"/>
      <c r="X481" s="222" t="s">
        <v>149</v>
      </c>
      <c r="Y481" s="222" t="s">
        <v>150</v>
      </c>
      <c r="Z481" s="212"/>
      <c r="AA481" s="212"/>
      <c r="AB481" s="212"/>
      <c r="AC481" s="212"/>
      <c r="AD481" s="212"/>
      <c r="AE481" s="212"/>
      <c r="AF481" s="212"/>
      <c r="AG481" s="212" t="s">
        <v>151</v>
      </c>
      <c r="AH481" s="212"/>
      <c r="AI481" s="212"/>
      <c r="AJ481" s="212"/>
      <c r="AK481" s="212"/>
      <c r="AL481" s="212"/>
      <c r="AM481" s="212"/>
      <c r="AN481" s="212"/>
      <c r="AO481" s="212"/>
      <c r="AP481" s="212"/>
      <c r="AQ481" s="212"/>
      <c r="AR481" s="212"/>
      <c r="AS481" s="212"/>
      <c r="AT481" s="212"/>
      <c r="AU481" s="212"/>
      <c r="AV481" s="212"/>
      <c r="AW481" s="212"/>
      <c r="AX481" s="212"/>
      <c r="AY481" s="212"/>
      <c r="AZ481" s="212"/>
      <c r="BA481" s="212"/>
      <c r="BB481" s="212"/>
      <c r="BC481" s="212"/>
      <c r="BD481" s="212"/>
      <c r="BE481" s="212"/>
      <c r="BF481" s="212"/>
      <c r="BG481" s="212"/>
      <c r="BH481" s="212"/>
    </row>
    <row r="482" spans="1:60" outlineLevel="2" x14ac:dyDescent="0.2">
      <c r="A482" s="219"/>
      <c r="B482" s="220"/>
      <c r="C482" s="246" t="s">
        <v>154</v>
      </c>
      <c r="D482" s="223"/>
      <c r="E482" s="224"/>
      <c r="F482" s="222"/>
      <c r="G482" s="222"/>
      <c r="H482" s="222"/>
      <c r="I482" s="222"/>
      <c r="J482" s="222"/>
      <c r="K482" s="222"/>
      <c r="L482" s="222"/>
      <c r="M482" s="222"/>
      <c r="N482" s="221"/>
      <c r="O482" s="221"/>
      <c r="P482" s="221"/>
      <c r="Q482" s="221"/>
      <c r="R482" s="222"/>
      <c r="S482" s="222"/>
      <c r="T482" s="222"/>
      <c r="U482" s="222"/>
      <c r="V482" s="222"/>
      <c r="W482" s="222"/>
      <c r="X482" s="222"/>
      <c r="Y482" s="222"/>
      <c r="Z482" s="212"/>
      <c r="AA482" s="212"/>
      <c r="AB482" s="212"/>
      <c r="AC482" s="212"/>
      <c r="AD482" s="212"/>
      <c r="AE482" s="212"/>
      <c r="AF482" s="212"/>
      <c r="AG482" s="212" t="s">
        <v>155</v>
      </c>
      <c r="AH482" s="212">
        <v>0</v>
      </c>
      <c r="AI482" s="212"/>
      <c r="AJ482" s="212"/>
      <c r="AK482" s="212"/>
      <c r="AL482" s="212"/>
      <c r="AM482" s="212"/>
      <c r="AN482" s="212"/>
      <c r="AO482" s="212"/>
      <c r="AP482" s="212"/>
      <c r="AQ482" s="212"/>
      <c r="AR482" s="212"/>
      <c r="AS482" s="212"/>
      <c r="AT482" s="212"/>
      <c r="AU482" s="212"/>
      <c r="AV482" s="212"/>
      <c r="AW482" s="212"/>
      <c r="AX482" s="212"/>
      <c r="AY482" s="212"/>
      <c r="AZ482" s="212"/>
      <c r="BA482" s="212"/>
      <c r="BB482" s="212"/>
      <c r="BC482" s="212"/>
      <c r="BD482" s="212"/>
      <c r="BE482" s="212"/>
      <c r="BF482" s="212"/>
      <c r="BG482" s="212"/>
      <c r="BH482" s="212"/>
    </row>
    <row r="483" spans="1:60" outlineLevel="3" x14ac:dyDescent="0.2">
      <c r="A483" s="219"/>
      <c r="B483" s="220"/>
      <c r="C483" s="246" t="s">
        <v>72</v>
      </c>
      <c r="D483" s="223"/>
      <c r="E483" s="224">
        <v>3</v>
      </c>
      <c r="F483" s="222"/>
      <c r="G483" s="222"/>
      <c r="H483" s="222"/>
      <c r="I483" s="222"/>
      <c r="J483" s="222"/>
      <c r="K483" s="222"/>
      <c r="L483" s="222"/>
      <c r="M483" s="222"/>
      <c r="N483" s="221"/>
      <c r="O483" s="221"/>
      <c r="P483" s="221"/>
      <c r="Q483" s="221"/>
      <c r="R483" s="222"/>
      <c r="S483" s="222"/>
      <c r="T483" s="222"/>
      <c r="U483" s="222"/>
      <c r="V483" s="222"/>
      <c r="W483" s="222"/>
      <c r="X483" s="222"/>
      <c r="Y483" s="222"/>
      <c r="Z483" s="212"/>
      <c r="AA483" s="212"/>
      <c r="AB483" s="212"/>
      <c r="AC483" s="212"/>
      <c r="AD483" s="212"/>
      <c r="AE483" s="212"/>
      <c r="AF483" s="212"/>
      <c r="AG483" s="212" t="s">
        <v>155</v>
      </c>
      <c r="AH483" s="212">
        <v>0</v>
      </c>
      <c r="AI483" s="212"/>
      <c r="AJ483" s="212"/>
      <c r="AK483" s="212"/>
      <c r="AL483" s="212"/>
      <c r="AM483" s="212"/>
      <c r="AN483" s="212"/>
      <c r="AO483" s="212"/>
      <c r="AP483" s="212"/>
      <c r="AQ483" s="212"/>
      <c r="AR483" s="212"/>
      <c r="AS483" s="212"/>
      <c r="AT483" s="212"/>
      <c r="AU483" s="212"/>
      <c r="AV483" s="212"/>
      <c r="AW483" s="212"/>
      <c r="AX483" s="212"/>
      <c r="AY483" s="212"/>
      <c r="AZ483" s="212"/>
      <c r="BA483" s="212"/>
      <c r="BB483" s="212"/>
      <c r="BC483" s="212"/>
      <c r="BD483" s="212"/>
      <c r="BE483" s="212"/>
      <c r="BF483" s="212"/>
      <c r="BG483" s="212"/>
      <c r="BH483" s="212"/>
    </row>
    <row r="484" spans="1:60" x14ac:dyDescent="0.2">
      <c r="A484" s="226" t="s">
        <v>142</v>
      </c>
      <c r="B484" s="227" t="s">
        <v>108</v>
      </c>
      <c r="C484" s="243" t="s">
        <v>109</v>
      </c>
      <c r="D484" s="228"/>
      <c r="E484" s="229"/>
      <c r="F484" s="230"/>
      <c r="G484" s="230">
        <f>SUMIF(AG485:AG517,"&lt;&gt;NOR",G485:G517)</f>
        <v>0</v>
      </c>
      <c r="H484" s="230"/>
      <c r="I484" s="230">
        <f>SUM(I485:I517)</f>
        <v>0</v>
      </c>
      <c r="J484" s="230"/>
      <c r="K484" s="230">
        <f>SUM(K485:K517)</f>
        <v>0</v>
      </c>
      <c r="L484" s="230"/>
      <c r="M484" s="230">
        <f>SUM(M485:M517)</f>
        <v>0</v>
      </c>
      <c r="N484" s="229"/>
      <c r="O484" s="229">
        <f>SUM(O485:O517)</f>
        <v>1.59</v>
      </c>
      <c r="P484" s="229"/>
      <c r="Q484" s="229">
        <f>SUM(Q485:Q517)</f>
        <v>0</v>
      </c>
      <c r="R484" s="230"/>
      <c r="S484" s="230"/>
      <c r="T484" s="231"/>
      <c r="U484" s="225"/>
      <c r="V484" s="225">
        <f>SUM(V485:V517)</f>
        <v>124.61</v>
      </c>
      <c r="W484" s="225"/>
      <c r="X484" s="225"/>
      <c r="Y484" s="225"/>
      <c r="AG484" t="s">
        <v>143</v>
      </c>
    </row>
    <row r="485" spans="1:60" ht="22.5" outlineLevel="1" x14ac:dyDescent="0.2">
      <c r="A485" s="233">
        <v>115</v>
      </c>
      <c r="B485" s="234" t="s">
        <v>1220</v>
      </c>
      <c r="C485" s="244" t="s">
        <v>1221</v>
      </c>
      <c r="D485" s="235" t="s">
        <v>146</v>
      </c>
      <c r="E485" s="236">
        <v>415.36</v>
      </c>
      <c r="F485" s="237"/>
      <c r="G485" s="238">
        <f>ROUND(E485*F485,2)</f>
        <v>0</v>
      </c>
      <c r="H485" s="237"/>
      <c r="I485" s="238">
        <f>ROUND(E485*H485,2)</f>
        <v>0</v>
      </c>
      <c r="J485" s="237"/>
      <c r="K485" s="238">
        <f>ROUND(E485*J485,2)</f>
        <v>0</v>
      </c>
      <c r="L485" s="238">
        <v>21</v>
      </c>
      <c r="M485" s="238">
        <f>G485*(1+L485/100)</f>
        <v>0</v>
      </c>
      <c r="N485" s="236">
        <v>3.82E-3</v>
      </c>
      <c r="O485" s="236">
        <f>ROUND(E485*N485,2)</f>
        <v>1.59</v>
      </c>
      <c r="P485" s="236">
        <v>0</v>
      </c>
      <c r="Q485" s="236">
        <f>ROUND(E485*P485,2)</f>
        <v>0</v>
      </c>
      <c r="R485" s="238"/>
      <c r="S485" s="238" t="s">
        <v>197</v>
      </c>
      <c r="T485" s="239" t="s">
        <v>198</v>
      </c>
      <c r="U485" s="222">
        <v>0.3</v>
      </c>
      <c r="V485" s="222">
        <f>ROUND(E485*U485,2)</f>
        <v>124.61</v>
      </c>
      <c r="W485" s="222"/>
      <c r="X485" s="222" t="s">
        <v>149</v>
      </c>
      <c r="Y485" s="222" t="s">
        <v>150</v>
      </c>
      <c r="Z485" s="212"/>
      <c r="AA485" s="212"/>
      <c r="AB485" s="212"/>
      <c r="AC485" s="212"/>
      <c r="AD485" s="212"/>
      <c r="AE485" s="212"/>
      <c r="AF485" s="212"/>
      <c r="AG485" s="212" t="s">
        <v>151</v>
      </c>
      <c r="AH485" s="212"/>
      <c r="AI485" s="212"/>
      <c r="AJ485" s="212"/>
      <c r="AK485" s="212"/>
      <c r="AL485" s="212"/>
      <c r="AM485" s="212"/>
      <c r="AN485" s="212"/>
      <c r="AO485" s="212"/>
      <c r="AP485" s="212"/>
      <c r="AQ485" s="212"/>
      <c r="AR485" s="212"/>
      <c r="AS485" s="212"/>
      <c r="AT485" s="212"/>
      <c r="AU485" s="212"/>
      <c r="AV485" s="212"/>
      <c r="AW485" s="212"/>
      <c r="AX485" s="212"/>
      <c r="AY485" s="212"/>
      <c r="AZ485" s="212"/>
      <c r="BA485" s="212"/>
      <c r="BB485" s="212"/>
      <c r="BC485" s="212"/>
      <c r="BD485" s="212"/>
      <c r="BE485" s="212"/>
      <c r="BF485" s="212"/>
      <c r="BG485" s="212"/>
      <c r="BH485" s="212"/>
    </row>
    <row r="486" spans="1:60" outlineLevel="2" x14ac:dyDescent="0.2">
      <c r="A486" s="219"/>
      <c r="B486" s="220"/>
      <c r="C486" s="246" t="s">
        <v>154</v>
      </c>
      <c r="D486" s="223"/>
      <c r="E486" s="224"/>
      <c r="F486" s="222"/>
      <c r="G486" s="222"/>
      <c r="H486" s="222"/>
      <c r="I486" s="222"/>
      <c r="J486" s="222"/>
      <c r="K486" s="222"/>
      <c r="L486" s="222"/>
      <c r="M486" s="222"/>
      <c r="N486" s="221"/>
      <c r="O486" s="221"/>
      <c r="P486" s="221"/>
      <c r="Q486" s="221"/>
      <c r="R486" s="222"/>
      <c r="S486" s="222"/>
      <c r="T486" s="222"/>
      <c r="U486" s="222"/>
      <c r="V486" s="222"/>
      <c r="W486" s="222"/>
      <c r="X486" s="222"/>
      <c r="Y486" s="222"/>
      <c r="Z486" s="212"/>
      <c r="AA486" s="212"/>
      <c r="AB486" s="212"/>
      <c r="AC486" s="212"/>
      <c r="AD486" s="212"/>
      <c r="AE486" s="212"/>
      <c r="AF486" s="212"/>
      <c r="AG486" s="212" t="s">
        <v>155</v>
      </c>
      <c r="AH486" s="212">
        <v>0</v>
      </c>
      <c r="AI486" s="212"/>
      <c r="AJ486" s="212"/>
      <c r="AK486" s="212"/>
      <c r="AL486" s="212"/>
      <c r="AM486" s="212"/>
      <c r="AN486" s="212"/>
      <c r="AO486" s="212"/>
      <c r="AP486" s="212"/>
      <c r="AQ486" s="212"/>
      <c r="AR486" s="212"/>
      <c r="AS486" s="212"/>
      <c r="AT486" s="212"/>
      <c r="AU486" s="212"/>
      <c r="AV486" s="212"/>
      <c r="AW486" s="212"/>
      <c r="AX486" s="212"/>
      <c r="AY486" s="212"/>
      <c r="AZ486" s="212"/>
      <c r="BA486" s="212"/>
      <c r="BB486" s="212"/>
      <c r="BC486" s="212"/>
      <c r="BD486" s="212"/>
      <c r="BE486" s="212"/>
      <c r="BF486" s="212"/>
      <c r="BG486" s="212"/>
      <c r="BH486" s="212"/>
    </row>
    <row r="487" spans="1:60" outlineLevel="3" x14ac:dyDescent="0.2">
      <c r="A487" s="219"/>
      <c r="B487" s="220"/>
      <c r="C487" s="246" t="s">
        <v>1222</v>
      </c>
      <c r="D487" s="223"/>
      <c r="E487" s="224">
        <v>6.6</v>
      </c>
      <c r="F487" s="222"/>
      <c r="G487" s="222"/>
      <c r="H487" s="222"/>
      <c r="I487" s="222"/>
      <c r="J487" s="222"/>
      <c r="K487" s="222"/>
      <c r="L487" s="222"/>
      <c r="M487" s="222"/>
      <c r="N487" s="221"/>
      <c r="O487" s="221"/>
      <c r="P487" s="221"/>
      <c r="Q487" s="221"/>
      <c r="R487" s="222"/>
      <c r="S487" s="222"/>
      <c r="T487" s="222"/>
      <c r="U487" s="222"/>
      <c r="V487" s="222"/>
      <c r="W487" s="222"/>
      <c r="X487" s="222"/>
      <c r="Y487" s="222"/>
      <c r="Z487" s="212"/>
      <c r="AA487" s="212"/>
      <c r="AB487" s="212"/>
      <c r="AC487" s="212"/>
      <c r="AD487" s="212"/>
      <c r="AE487" s="212"/>
      <c r="AF487" s="212"/>
      <c r="AG487" s="212" t="s">
        <v>155</v>
      </c>
      <c r="AH487" s="212">
        <v>0</v>
      </c>
      <c r="AI487" s="212"/>
      <c r="AJ487" s="212"/>
      <c r="AK487" s="212"/>
      <c r="AL487" s="212"/>
      <c r="AM487" s="212"/>
      <c r="AN487" s="212"/>
      <c r="AO487" s="212"/>
      <c r="AP487" s="212"/>
      <c r="AQ487" s="212"/>
      <c r="AR487" s="212"/>
      <c r="AS487" s="212"/>
      <c r="AT487" s="212"/>
      <c r="AU487" s="212"/>
      <c r="AV487" s="212"/>
      <c r="AW487" s="212"/>
      <c r="AX487" s="212"/>
      <c r="AY487" s="212"/>
      <c r="AZ487" s="212"/>
      <c r="BA487" s="212"/>
      <c r="BB487" s="212"/>
      <c r="BC487" s="212"/>
      <c r="BD487" s="212"/>
      <c r="BE487" s="212"/>
      <c r="BF487" s="212"/>
      <c r="BG487" s="212"/>
      <c r="BH487" s="212"/>
    </row>
    <row r="488" spans="1:60" outlineLevel="3" x14ac:dyDescent="0.2">
      <c r="A488" s="219"/>
      <c r="B488" s="220"/>
      <c r="C488" s="246" t="s">
        <v>1223</v>
      </c>
      <c r="D488" s="223"/>
      <c r="E488" s="224">
        <v>1.4</v>
      </c>
      <c r="F488" s="222"/>
      <c r="G488" s="222"/>
      <c r="H488" s="222"/>
      <c r="I488" s="222"/>
      <c r="J488" s="222"/>
      <c r="K488" s="222"/>
      <c r="L488" s="222"/>
      <c r="M488" s="222"/>
      <c r="N488" s="221"/>
      <c r="O488" s="221"/>
      <c r="P488" s="221"/>
      <c r="Q488" s="221"/>
      <c r="R488" s="222"/>
      <c r="S488" s="222"/>
      <c r="T488" s="222"/>
      <c r="U488" s="222"/>
      <c r="V488" s="222"/>
      <c r="W488" s="222"/>
      <c r="X488" s="222"/>
      <c r="Y488" s="222"/>
      <c r="Z488" s="212"/>
      <c r="AA488" s="212"/>
      <c r="AB488" s="212"/>
      <c r="AC488" s="212"/>
      <c r="AD488" s="212"/>
      <c r="AE488" s="212"/>
      <c r="AF488" s="212"/>
      <c r="AG488" s="212" t="s">
        <v>155</v>
      </c>
      <c r="AH488" s="212">
        <v>0</v>
      </c>
      <c r="AI488" s="212"/>
      <c r="AJ488" s="212"/>
      <c r="AK488" s="212"/>
      <c r="AL488" s="212"/>
      <c r="AM488" s="212"/>
      <c r="AN488" s="212"/>
      <c r="AO488" s="212"/>
      <c r="AP488" s="212"/>
      <c r="AQ488" s="212"/>
      <c r="AR488" s="212"/>
      <c r="AS488" s="212"/>
      <c r="AT488" s="212"/>
      <c r="AU488" s="212"/>
      <c r="AV488" s="212"/>
      <c r="AW488" s="212"/>
      <c r="AX488" s="212"/>
      <c r="AY488" s="212"/>
      <c r="AZ488" s="212"/>
      <c r="BA488" s="212"/>
      <c r="BB488" s="212"/>
      <c r="BC488" s="212"/>
      <c r="BD488" s="212"/>
      <c r="BE488" s="212"/>
      <c r="BF488" s="212"/>
      <c r="BG488" s="212"/>
      <c r="BH488" s="212"/>
    </row>
    <row r="489" spans="1:60" outlineLevel="3" x14ac:dyDescent="0.2">
      <c r="A489" s="219"/>
      <c r="B489" s="220"/>
      <c r="C489" s="246" t="s">
        <v>1224</v>
      </c>
      <c r="D489" s="223"/>
      <c r="E489" s="224">
        <v>0.7</v>
      </c>
      <c r="F489" s="222"/>
      <c r="G489" s="222"/>
      <c r="H489" s="222"/>
      <c r="I489" s="222"/>
      <c r="J489" s="222"/>
      <c r="K489" s="222"/>
      <c r="L489" s="222"/>
      <c r="M489" s="222"/>
      <c r="N489" s="221"/>
      <c r="O489" s="221"/>
      <c r="P489" s="221"/>
      <c r="Q489" s="221"/>
      <c r="R489" s="222"/>
      <c r="S489" s="222"/>
      <c r="T489" s="222"/>
      <c r="U489" s="222"/>
      <c r="V489" s="222"/>
      <c r="W489" s="222"/>
      <c r="X489" s="222"/>
      <c r="Y489" s="222"/>
      <c r="Z489" s="212"/>
      <c r="AA489" s="212"/>
      <c r="AB489" s="212"/>
      <c r="AC489" s="212"/>
      <c r="AD489" s="212"/>
      <c r="AE489" s="212"/>
      <c r="AF489" s="212"/>
      <c r="AG489" s="212" t="s">
        <v>155</v>
      </c>
      <c r="AH489" s="212">
        <v>0</v>
      </c>
      <c r="AI489" s="212"/>
      <c r="AJ489" s="212"/>
      <c r="AK489" s="212"/>
      <c r="AL489" s="212"/>
      <c r="AM489" s="212"/>
      <c r="AN489" s="212"/>
      <c r="AO489" s="212"/>
      <c r="AP489" s="212"/>
      <c r="AQ489" s="212"/>
      <c r="AR489" s="212"/>
      <c r="AS489" s="212"/>
      <c r="AT489" s="212"/>
      <c r="AU489" s="212"/>
      <c r="AV489" s="212"/>
      <c r="AW489" s="212"/>
      <c r="AX489" s="212"/>
      <c r="AY489" s="212"/>
      <c r="AZ489" s="212"/>
      <c r="BA489" s="212"/>
      <c r="BB489" s="212"/>
      <c r="BC489" s="212"/>
      <c r="BD489" s="212"/>
      <c r="BE489" s="212"/>
      <c r="BF489" s="212"/>
      <c r="BG489" s="212"/>
      <c r="BH489" s="212"/>
    </row>
    <row r="490" spans="1:60" outlineLevel="3" x14ac:dyDescent="0.2">
      <c r="A490" s="219"/>
      <c r="B490" s="220"/>
      <c r="C490" s="246" t="s">
        <v>1225</v>
      </c>
      <c r="D490" s="223"/>
      <c r="E490" s="224">
        <v>1.22</v>
      </c>
      <c r="F490" s="222"/>
      <c r="G490" s="222"/>
      <c r="H490" s="222"/>
      <c r="I490" s="222"/>
      <c r="J490" s="222"/>
      <c r="K490" s="222"/>
      <c r="L490" s="222"/>
      <c r="M490" s="222"/>
      <c r="N490" s="221"/>
      <c r="O490" s="221"/>
      <c r="P490" s="221"/>
      <c r="Q490" s="221"/>
      <c r="R490" s="222"/>
      <c r="S490" s="222"/>
      <c r="T490" s="222"/>
      <c r="U490" s="222"/>
      <c r="V490" s="222"/>
      <c r="W490" s="222"/>
      <c r="X490" s="222"/>
      <c r="Y490" s="222"/>
      <c r="Z490" s="212"/>
      <c r="AA490" s="212"/>
      <c r="AB490" s="212"/>
      <c r="AC490" s="212"/>
      <c r="AD490" s="212"/>
      <c r="AE490" s="212"/>
      <c r="AF490" s="212"/>
      <c r="AG490" s="212" t="s">
        <v>155</v>
      </c>
      <c r="AH490" s="212">
        <v>0</v>
      </c>
      <c r="AI490" s="212"/>
      <c r="AJ490" s="212"/>
      <c r="AK490" s="212"/>
      <c r="AL490" s="212"/>
      <c r="AM490" s="212"/>
      <c r="AN490" s="212"/>
      <c r="AO490" s="212"/>
      <c r="AP490" s="212"/>
      <c r="AQ490" s="212"/>
      <c r="AR490" s="212"/>
      <c r="AS490" s="212"/>
      <c r="AT490" s="212"/>
      <c r="AU490" s="212"/>
      <c r="AV490" s="212"/>
      <c r="AW490" s="212"/>
      <c r="AX490" s="212"/>
      <c r="AY490" s="212"/>
      <c r="AZ490" s="212"/>
      <c r="BA490" s="212"/>
      <c r="BB490" s="212"/>
      <c r="BC490" s="212"/>
      <c r="BD490" s="212"/>
      <c r="BE490" s="212"/>
      <c r="BF490" s="212"/>
      <c r="BG490" s="212"/>
      <c r="BH490" s="212"/>
    </row>
    <row r="491" spans="1:60" outlineLevel="3" x14ac:dyDescent="0.2">
      <c r="A491" s="219"/>
      <c r="B491" s="220"/>
      <c r="C491" s="246" t="s">
        <v>1226</v>
      </c>
      <c r="D491" s="223"/>
      <c r="E491" s="224">
        <v>31.36</v>
      </c>
      <c r="F491" s="222"/>
      <c r="G491" s="222"/>
      <c r="H491" s="222"/>
      <c r="I491" s="222"/>
      <c r="J491" s="222"/>
      <c r="K491" s="222"/>
      <c r="L491" s="222"/>
      <c r="M491" s="222"/>
      <c r="N491" s="221"/>
      <c r="O491" s="221"/>
      <c r="P491" s="221"/>
      <c r="Q491" s="221"/>
      <c r="R491" s="222"/>
      <c r="S491" s="222"/>
      <c r="T491" s="222"/>
      <c r="U491" s="222"/>
      <c r="V491" s="222"/>
      <c r="W491" s="222"/>
      <c r="X491" s="222"/>
      <c r="Y491" s="222"/>
      <c r="Z491" s="212"/>
      <c r="AA491" s="212"/>
      <c r="AB491" s="212"/>
      <c r="AC491" s="212"/>
      <c r="AD491" s="212"/>
      <c r="AE491" s="212"/>
      <c r="AF491" s="212"/>
      <c r="AG491" s="212" t="s">
        <v>155</v>
      </c>
      <c r="AH491" s="212">
        <v>0</v>
      </c>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row>
    <row r="492" spans="1:60" outlineLevel="3" x14ac:dyDescent="0.2">
      <c r="A492" s="219"/>
      <c r="B492" s="220"/>
      <c r="C492" s="246" t="s">
        <v>1227</v>
      </c>
      <c r="D492" s="223"/>
      <c r="E492" s="224">
        <v>5.04</v>
      </c>
      <c r="F492" s="222"/>
      <c r="G492" s="222"/>
      <c r="H492" s="222"/>
      <c r="I492" s="222"/>
      <c r="J492" s="222"/>
      <c r="K492" s="222"/>
      <c r="L492" s="222"/>
      <c r="M492" s="222"/>
      <c r="N492" s="221"/>
      <c r="O492" s="221"/>
      <c r="P492" s="221"/>
      <c r="Q492" s="221"/>
      <c r="R492" s="222"/>
      <c r="S492" s="222"/>
      <c r="T492" s="222"/>
      <c r="U492" s="222"/>
      <c r="V492" s="222"/>
      <c r="W492" s="222"/>
      <c r="X492" s="222"/>
      <c r="Y492" s="222"/>
      <c r="Z492" s="212"/>
      <c r="AA492" s="212"/>
      <c r="AB492" s="212"/>
      <c r="AC492" s="212"/>
      <c r="AD492" s="212"/>
      <c r="AE492" s="212"/>
      <c r="AF492" s="212"/>
      <c r="AG492" s="212" t="s">
        <v>155</v>
      </c>
      <c r="AH492" s="212">
        <v>0</v>
      </c>
      <c r="AI492" s="212"/>
      <c r="AJ492" s="212"/>
      <c r="AK492" s="212"/>
      <c r="AL492" s="212"/>
      <c r="AM492" s="212"/>
      <c r="AN492" s="212"/>
      <c r="AO492" s="212"/>
      <c r="AP492" s="212"/>
      <c r="AQ492" s="212"/>
      <c r="AR492" s="212"/>
      <c r="AS492" s="212"/>
      <c r="AT492" s="212"/>
      <c r="AU492" s="212"/>
      <c r="AV492" s="212"/>
      <c r="AW492" s="212"/>
      <c r="AX492" s="212"/>
      <c r="AY492" s="212"/>
      <c r="AZ492" s="212"/>
      <c r="BA492" s="212"/>
      <c r="BB492" s="212"/>
      <c r="BC492" s="212"/>
      <c r="BD492" s="212"/>
      <c r="BE492" s="212"/>
      <c r="BF492" s="212"/>
      <c r="BG492" s="212"/>
      <c r="BH492" s="212"/>
    </row>
    <row r="493" spans="1:60" outlineLevel="3" x14ac:dyDescent="0.2">
      <c r="A493" s="219"/>
      <c r="B493" s="220"/>
      <c r="C493" s="246" t="s">
        <v>1228</v>
      </c>
      <c r="D493" s="223"/>
      <c r="E493" s="224">
        <v>5.04</v>
      </c>
      <c r="F493" s="222"/>
      <c r="G493" s="222"/>
      <c r="H493" s="222"/>
      <c r="I493" s="222"/>
      <c r="J493" s="222"/>
      <c r="K493" s="222"/>
      <c r="L493" s="222"/>
      <c r="M493" s="222"/>
      <c r="N493" s="221"/>
      <c r="O493" s="221"/>
      <c r="P493" s="221"/>
      <c r="Q493" s="221"/>
      <c r="R493" s="222"/>
      <c r="S493" s="222"/>
      <c r="T493" s="222"/>
      <c r="U493" s="222"/>
      <c r="V493" s="222"/>
      <c r="W493" s="222"/>
      <c r="X493" s="222"/>
      <c r="Y493" s="222"/>
      <c r="Z493" s="212"/>
      <c r="AA493" s="212"/>
      <c r="AB493" s="212"/>
      <c r="AC493" s="212"/>
      <c r="AD493" s="212"/>
      <c r="AE493" s="212"/>
      <c r="AF493" s="212"/>
      <c r="AG493" s="212" t="s">
        <v>155</v>
      </c>
      <c r="AH493" s="212">
        <v>0</v>
      </c>
      <c r="AI493" s="212"/>
      <c r="AJ493" s="212"/>
      <c r="AK493" s="212"/>
      <c r="AL493" s="212"/>
      <c r="AM493" s="212"/>
      <c r="AN493" s="212"/>
      <c r="AO493" s="212"/>
      <c r="AP493" s="212"/>
      <c r="AQ493" s="212"/>
      <c r="AR493" s="212"/>
      <c r="AS493" s="212"/>
      <c r="AT493" s="212"/>
      <c r="AU493" s="212"/>
      <c r="AV493" s="212"/>
      <c r="AW493" s="212"/>
      <c r="AX493" s="212"/>
      <c r="AY493" s="212"/>
      <c r="AZ493" s="212"/>
      <c r="BA493" s="212"/>
      <c r="BB493" s="212"/>
      <c r="BC493" s="212"/>
      <c r="BD493" s="212"/>
      <c r="BE493" s="212"/>
      <c r="BF493" s="212"/>
      <c r="BG493" s="212"/>
      <c r="BH493" s="212"/>
    </row>
    <row r="494" spans="1:60" outlineLevel="3" x14ac:dyDescent="0.2">
      <c r="A494" s="219"/>
      <c r="B494" s="220"/>
      <c r="C494" s="246" t="s">
        <v>1229</v>
      </c>
      <c r="D494" s="223"/>
      <c r="E494" s="224">
        <v>15.12</v>
      </c>
      <c r="F494" s="222"/>
      <c r="G494" s="222"/>
      <c r="H494" s="222"/>
      <c r="I494" s="222"/>
      <c r="J494" s="222"/>
      <c r="K494" s="222"/>
      <c r="L494" s="222"/>
      <c r="M494" s="222"/>
      <c r="N494" s="221"/>
      <c r="O494" s="221"/>
      <c r="P494" s="221"/>
      <c r="Q494" s="221"/>
      <c r="R494" s="222"/>
      <c r="S494" s="222"/>
      <c r="T494" s="222"/>
      <c r="U494" s="222"/>
      <c r="V494" s="222"/>
      <c r="W494" s="222"/>
      <c r="X494" s="222"/>
      <c r="Y494" s="222"/>
      <c r="Z494" s="212"/>
      <c r="AA494" s="212"/>
      <c r="AB494" s="212"/>
      <c r="AC494" s="212"/>
      <c r="AD494" s="212"/>
      <c r="AE494" s="212"/>
      <c r="AF494" s="212"/>
      <c r="AG494" s="212" t="s">
        <v>155</v>
      </c>
      <c r="AH494" s="212">
        <v>0</v>
      </c>
      <c r="AI494" s="212"/>
      <c r="AJ494" s="212"/>
      <c r="AK494" s="212"/>
      <c r="AL494" s="212"/>
      <c r="AM494" s="212"/>
      <c r="AN494" s="212"/>
      <c r="AO494" s="212"/>
      <c r="AP494" s="212"/>
      <c r="AQ494" s="212"/>
      <c r="AR494" s="212"/>
      <c r="AS494" s="212"/>
      <c r="AT494" s="212"/>
      <c r="AU494" s="212"/>
      <c r="AV494" s="212"/>
      <c r="AW494" s="212"/>
      <c r="AX494" s="212"/>
      <c r="AY494" s="212"/>
      <c r="AZ494" s="212"/>
      <c r="BA494" s="212"/>
      <c r="BB494" s="212"/>
      <c r="BC494" s="212"/>
      <c r="BD494" s="212"/>
      <c r="BE494" s="212"/>
      <c r="BF494" s="212"/>
      <c r="BG494" s="212"/>
      <c r="BH494" s="212"/>
    </row>
    <row r="495" spans="1:60" outlineLevel="3" x14ac:dyDescent="0.2">
      <c r="A495" s="219"/>
      <c r="B495" s="220"/>
      <c r="C495" s="246" t="s">
        <v>1230</v>
      </c>
      <c r="D495" s="223"/>
      <c r="E495" s="224">
        <v>2.7</v>
      </c>
      <c r="F495" s="222"/>
      <c r="G495" s="222"/>
      <c r="H495" s="222"/>
      <c r="I495" s="222"/>
      <c r="J495" s="222"/>
      <c r="K495" s="222"/>
      <c r="L495" s="222"/>
      <c r="M495" s="222"/>
      <c r="N495" s="221"/>
      <c r="O495" s="221"/>
      <c r="P495" s="221"/>
      <c r="Q495" s="221"/>
      <c r="R495" s="222"/>
      <c r="S495" s="222"/>
      <c r="T495" s="222"/>
      <c r="U495" s="222"/>
      <c r="V495" s="222"/>
      <c r="W495" s="222"/>
      <c r="X495" s="222"/>
      <c r="Y495" s="222"/>
      <c r="Z495" s="212"/>
      <c r="AA495" s="212"/>
      <c r="AB495" s="212"/>
      <c r="AC495" s="212"/>
      <c r="AD495" s="212"/>
      <c r="AE495" s="212"/>
      <c r="AF495" s="212"/>
      <c r="AG495" s="212" t="s">
        <v>155</v>
      </c>
      <c r="AH495" s="212">
        <v>0</v>
      </c>
      <c r="AI495" s="212"/>
      <c r="AJ495" s="212"/>
      <c r="AK495" s="212"/>
      <c r="AL495" s="212"/>
      <c r="AM495" s="212"/>
      <c r="AN495" s="212"/>
      <c r="AO495" s="212"/>
      <c r="AP495" s="212"/>
      <c r="AQ495" s="212"/>
      <c r="AR495" s="212"/>
      <c r="AS495" s="212"/>
      <c r="AT495" s="212"/>
      <c r="AU495" s="212"/>
      <c r="AV495" s="212"/>
      <c r="AW495" s="212"/>
      <c r="AX495" s="212"/>
      <c r="AY495" s="212"/>
      <c r="AZ495" s="212"/>
      <c r="BA495" s="212"/>
      <c r="BB495" s="212"/>
      <c r="BC495" s="212"/>
      <c r="BD495" s="212"/>
      <c r="BE495" s="212"/>
      <c r="BF495" s="212"/>
      <c r="BG495" s="212"/>
      <c r="BH495" s="212"/>
    </row>
    <row r="496" spans="1:60" outlineLevel="3" x14ac:dyDescent="0.2">
      <c r="A496" s="219"/>
      <c r="B496" s="220"/>
      <c r="C496" s="246" t="s">
        <v>1231</v>
      </c>
      <c r="D496" s="223"/>
      <c r="E496" s="224">
        <v>3</v>
      </c>
      <c r="F496" s="222"/>
      <c r="G496" s="222"/>
      <c r="H496" s="222"/>
      <c r="I496" s="222"/>
      <c r="J496" s="222"/>
      <c r="K496" s="222"/>
      <c r="L496" s="222"/>
      <c r="M496" s="222"/>
      <c r="N496" s="221"/>
      <c r="O496" s="221"/>
      <c r="P496" s="221"/>
      <c r="Q496" s="221"/>
      <c r="R496" s="222"/>
      <c r="S496" s="222"/>
      <c r="T496" s="222"/>
      <c r="U496" s="222"/>
      <c r="V496" s="222"/>
      <c r="W496" s="222"/>
      <c r="X496" s="222"/>
      <c r="Y496" s="222"/>
      <c r="Z496" s="212"/>
      <c r="AA496" s="212"/>
      <c r="AB496" s="212"/>
      <c r="AC496" s="212"/>
      <c r="AD496" s="212"/>
      <c r="AE496" s="212"/>
      <c r="AF496" s="212"/>
      <c r="AG496" s="212" t="s">
        <v>155</v>
      </c>
      <c r="AH496" s="212">
        <v>0</v>
      </c>
      <c r="AI496" s="212"/>
      <c r="AJ496" s="212"/>
      <c r="AK496" s="212"/>
      <c r="AL496" s="212"/>
      <c r="AM496" s="212"/>
      <c r="AN496" s="212"/>
      <c r="AO496" s="212"/>
      <c r="AP496" s="212"/>
      <c r="AQ496" s="212"/>
      <c r="AR496" s="212"/>
      <c r="AS496" s="212"/>
      <c r="AT496" s="212"/>
      <c r="AU496" s="212"/>
      <c r="AV496" s="212"/>
      <c r="AW496" s="212"/>
      <c r="AX496" s="212"/>
      <c r="AY496" s="212"/>
      <c r="AZ496" s="212"/>
      <c r="BA496" s="212"/>
      <c r="BB496" s="212"/>
      <c r="BC496" s="212"/>
      <c r="BD496" s="212"/>
      <c r="BE496" s="212"/>
      <c r="BF496" s="212"/>
      <c r="BG496" s="212"/>
      <c r="BH496" s="212"/>
    </row>
    <row r="497" spans="1:60" outlineLevel="3" x14ac:dyDescent="0.2">
      <c r="A497" s="219"/>
      <c r="B497" s="220"/>
      <c r="C497" s="246" t="s">
        <v>1232</v>
      </c>
      <c r="D497" s="223"/>
      <c r="E497" s="224">
        <v>8.16</v>
      </c>
      <c r="F497" s="222"/>
      <c r="G497" s="222"/>
      <c r="H497" s="222"/>
      <c r="I497" s="222"/>
      <c r="J497" s="222"/>
      <c r="K497" s="222"/>
      <c r="L497" s="222"/>
      <c r="M497" s="222"/>
      <c r="N497" s="221"/>
      <c r="O497" s="221"/>
      <c r="P497" s="221"/>
      <c r="Q497" s="221"/>
      <c r="R497" s="222"/>
      <c r="S497" s="222"/>
      <c r="T497" s="222"/>
      <c r="U497" s="222"/>
      <c r="V497" s="222"/>
      <c r="W497" s="222"/>
      <c r="X497" s="222"/>
      <c r="Y497" s="222"/>
      <c r="Z497" s="212"/>
      <c r="AA497" s="212"/>
      <c r="AB497" s="212"/>
      <c r="AC497" s="212"/>
      <c r="AD497" s="212"/>
      <c r="AE497" s="212"/>
      <c r="AF497" s="212"/>
      <c r="AG497" s="212" t="s">
        <v>155</v>
      </c>
      <c r="AH497" s="212">
        <v>0</v>
      </c>
      <c r="AI497" s="212"/>
      <c r="AJ497" s="212"/>
      <c r="AK497" s="212"/>
      <c r="AL497" s="212"/>
      <c r="AM497" s="212"/>
      <c r="AN497" s="212"/>
      <c r="AO497" s="212"/>
      <c r="AP497" s="212"/>
      <c r="AQ497" s="212"/>
      <c r="AR497" s="212"/>
      <c r="AS497" s="212"/>
      <c r="AT497" s="212"/>
      <c r="AU497" s="212"/>
      <c r="AV497" s="212"/>
      <c r="AW497" s="212"/>
      <c r="AX497" s="212"/>
      <c r="AY497" s="212"/>
      <c r="AZ497" s="212"/>
      <c r="BA497" s="212"/>
      <c r="BB497" s="212"/>
      <c r="BC497" s="212"/>
      <c r="BD497" s="212"/>
      <c r="BE497" s="212"/>
      <c r="BF497" s="212"/>
      <c r="BG497" s="212"/>
      <c r="BH497" s="212"/>
    </row>
    <row r="498" spans="1:60" outlineLevel="3" x14ac:dyDescent="0.2">
      <c r="A498" s="219"/>
      <c r="B498" s="220"/>
      <c r="C498" s="246" t="s">
        <v>1233</v>
      </c>
      <c r="D498" s="223"/>
      <c r="E498" s="224">
        <v>6.12</v>
      </c>
      <c r="F498" s="222"/>
      <c r="G498" s="222"/>
      <c r="H498" s="222"/>
      <c r="I498" s="222"/>
      <c r="J498" s="222"/>
      <c r="K498" s="222"/>
      <c r="L498" s="222"/>
      <c r="M498" s="222"/>
      <c r="N498" s="221"/>
      <c r="O498" s="221"/>
      <c r="P498" s="221"/>
      <c r="Q498" s="221"/>
      <c r="R498" s="222"/>
      <c r="S498" s="222"/>
      <c r="T498" s="222"/>
      <c r="U498" s="222"/>
      <c r="V498" s="222"/>
      <c r="W498" s="222"/>
      <c r="X498" s="222"/>
      <c r="Y498" s="222"/>
      <c r="Z498" s="212"/>
      <c r="AA498" s="212"/>
      <c r="AB498" s="212"/>
      <c r="AC498" s="212"/>
      <c r="AD498" s="212"/>
      <c r="AE498" s="212"/>
      <c r="AF498" s="212"/>
      <c r="AG498" s="212" t="s">
        <v>155</v>
      </c>
      <c r="AH498" s="212">
        <v>0</v>
      </c>
      <c r="AI498" s="212"/>
      <c r="AJ498" s="212"/>
      <c r="AK498" s="212"/>
      <c r="AL498" s="212"/>
      <c r="AM498" s="212"/>
      <c r="AN498" s="212"/>
      <c r="AO498" s="212"/>
      <c r="AP498" s="212"/>
      <c r="AQ498" s="212"/>
      <c r="AR498" s="212"/>
      <c r="AS498" s="212"/>
      <c r="AT498" s="212"/>
      <c r="AU498" s="212"/>
      <c r="AV498" s="212"/>
      <c r="AW498" s="212"/>
      <c r="AX498" s="212"/>
      <c r="AY498" s="212"/>
      <c r="AZ498" s="212"/>
      <c r="BA498" s="212"/>
      <c r="BB498" s="212"/>
      <c r="BC498" s="212"/>
      <c r="BD498" s="212"/>
      <c r="BE498" s="212"/>
      <c r="BF498" s="212"/>
      <c r="BG498" s="212"/>
      <c r="BH498" s="212"/>
    </row>
    <row r="499" spans="1:60" outlineLevel="3" x14ac:dyDescent="0.2">
      <c r="A499" s="219"/>
      <c r="B499" s="220"/>
      <c r="C499" s="246" t="s">
        <v>1234</v>
      </c>
      <c r="D499" s="223"/>
      <c r="E499" s="224">
        <v>30.24</v>
      </c>
      <c r="F499" s="222"/>
      <c r="G499" s="222"/>
      <c r="H499" s="222"/>
      <c r="I499" s="222"/>
      <c r="J499" s="222"/>
      <c r="K499" s="222"/>
      <c r="L499" s="222"/>
      <c r="M499" s="222"/>
      <c r="N499" s="221"/>
      <c r="O499" s="221"/>
      <c r="P499" s="221"/>
      <c r="Q499" s="221"/>
      <c r="R499" s="222"/>
      <c r="S499" s="222"/>
      <c r="T499" s="222"/>
      <c r="U499" s="222"/>
      <c r="V499" s="222"/>
      <c r="W499" s="222"/>
      <c r="X499" s="222"/>
      <c r="Y499" s="222"/>
      <c r="Z499" s="212"/>
      <c r="AA499" s="212"/>
      <c r="AB499" s="212"/>
      <c r="AC499" s="212"/>
      <c r="AD499" s="212"/>
      <c r="AE499" s="212"/>
      <c r="AF499" s="212"/>
      <c r="AG499" s="212" t="s">
        <v>155</v>
      </c>
      <c r="AH499" s="212">
        <v>0</v>
      </c>
      <c r="AI499" s="212"/>
      <c r="AJ499" s="212"/>
      <c r="AK499" s="212"/>
      <c r="AL499" s="212"/>
      <c r="AM499" s="212"/>
      <c r="AN499" s="212"/>
      <c r="AO499" s="212"/>
      <c r="AP499" s="212"/>
      <c r="AQ499" s="212"/>
      <c r="AR499" s="212"/>
      <c r="AS499" s="212"/>
      <c r="AT499" s="212"/>
      <c r="AU499" s="212"/>
      <c r="AV499" s="212"/>
      <c r="AW499" s="212"/>
      <c r="AX499" s="212"/>
      <c r="AY499" s="212"/>
      <c r="AZ499" s="212"/>
      <c r="BA499" s="212"/>
      <c r="BB499" s="212"/>
      <c r="BC499" s="212"/>
      <c r="BD499" s="212"/>
      <c r="BE499" s="212"/>
      <c r="BF499" s="212"/>
      <c r="BG499" s="212"/>
      <c r="BH499" s="212"/>
    </row>
    <row r="500" spans="1:60" outlineLevel="3" x14ac:dyDescent="0.2">
      <c r="A500" s="219"/>
      <c r="B500" s="220"/>
      <c r="C500" s="246" t="s">
        <v>1235</v>
      </c>
      <c r="D500" s="223"/>
      <c r="E500" s="224">
        <v>10.8</v>
      </c>
      <c r="F500" s="222"/>
      <c r="G500" s="222"/>
      <c r="H500" s="222"/>
      <c r="I500" s="222"/>
      <c r="J500" s="222"/>
      <c r="K500" s="222"/>
      <c r="L500" s="222"/>
      <c r="M500" s="222"/>
      <c r="N500" s="221"/>
      <c r="O500" s="221"/>
      <c r="P500" s="221"/>
      <c r="Q500" s="221"/>
      <c r="R500" s="222"/>
      <c r="S500" s="222"/>
      <c r="T500" s="222"/>
      <c r="U500" s="222"/>
      <c r="V500" s="222"/>
      <c r="W500" s="222"/>
      <c r="X500" s="222"/>
      <c r="Y500" s="222"/>
      <c r="Z500" s="212"/>
      <c r="AA500" s="212"/>
      <c r="AB500" s="212"/>
      <c r="AC500" s="212"/>
      <c r="AD500" s="212"/>
      <c r="AE500" s="212"/>
      <c r="AF500" s="212"/>
      <c r="AG500" s="212" t="s">
        <v>155</v>
      </c>
      <c r="AH500" s="212">
        <v>0</v>
      </c>
      <c r="AI500" s="212"/>
      <c r="AJ500" s="212"/>
      <c r="AK500" s="212"/>
      <c r="AL500" s="212"/>
      <c r="AM500" s="212"/>
      <c r="AN500" s="212"/>
      <c r="AO500" s="212"/>
      <c r="AP500" s="212"/>
      <c r="AQ500" s="212"/>
      <c r="AR500" s="212"/>
      <c r="AS500" s="212"/>
      <c r="AT500" s="212"/>
      <c r="AU500" s="212"/>
      <c r="AV500" s="212"/>
      <c r="AW500" s="212"/>
      <c r="AX500" s="212"/>
      <c r="AY500" s="212"/>
      <c r="AZ500" s="212"/>
      <c r="BA500" s="212"/>
      <c r="BB500" s="212"/>
      <c r="BC500" s="212"/>
      <c r="BD500" s="212"/>
      <c r="BE500" s="212"/>
      <c r="BF500" s="212"/>
      <c r="BG500" s="212"/>
      <c r="BH500" s="212"/>
    </row>
    <row r="501" spans="1:60" outlineLevel="3" x14ac:dyDescent="0.2">
      <c r="A501" s="219"/>
      <c r="B501" s="220"/>
      <c r="C501" s="246" t="s">
        <v>1236</v>
      </c>
      <c r="D501" s="223"/>
      <c r="E501" s="224">
        <v>15.3</v>
      </c>
      <c r="F501" s="222"/>
      <c r="G501" s="222"/>
      <c r="H501" s="222"/>
      <c r="I501" s="222"/>
      <c r="J501" s="222"/>
      <c r="K501" s="222"/>
      <c r="L501" s="222"/>
      <c r="M501" s="222"/>
      <c r="N501" s="221"/>
      <c r="O501" s="221"/>
      <c r="P501" s="221"/>
      <c r="Q501" s="221"/>
      <c r="R501" s="222"/>
      <c r="S501" s="222"/>
      <c r="T501" s="222"/>
      <c r="U501" s="222"/>
      <c r="V501" s="222"/>
      <c r="W501" s="222"/>
      <c r="X501" s="222"/>
      <c r="Y501" s="222"/>
      <c r="Z501" s="212"/>
      <c r="AA501" s="212"/>
      <c r="AB501" s="212"/>
      <c r="AC501" s="212"/>
      <c r="AD501" s="212"/>
      <c r="AE501" s="212"/>
      <c r="AF501" s="212"/>
      <c r="AG501" s="212" t="s">
        <v>155</v>
      </c>
      <c r="AH501" s="212">
        <v>0</v>
      </c>
      <c r="AI501" s="212"/>
      <c r="AJ501" s="212"/>
      <c r="AK501" s="212"/>
      <c r="AL501" s="212"/>
      <c r="AM501" s="212"/>
      <c r="AN501" s="212"/>
      <c r="AO501" s="212"/>
      <c r="AP501" s="212"/>
      <c r="AQ501" s="212"/>
      <c r="AR501" s="212"/>
      <c r="AS501" s="212"/>
      <c r="AT501" s="212"/>
      <c r="AU501" s="212"/>
      <c r="AV501" s="212"/>
      <c r="AW501" s="212"/>
      <c r="AX501" s="212"/>
      <c r="AY501" s="212"/>
      <c r="AZ501" s="212"/>
      <c r="BA501" s="212"/>
      <c r="BB501" s="212"/>
      <c r="BC501" s="212"/>
      <c r="BD501" s="212"/>
      <c r="BE501" s="212"/>
      <c r="BF501" s="212"/>
      <c r="BG501" s="212"/>
      <c r="BH501" s="212"/>
    </row>
    <row r="502" spans="1:60" outlineLevel="3" x14ac:dyDescent="0.2">
      <c r="A502" s="219"/>
      <c r="B502" s="220"/>
      <c r="C502" s="246" t="s">
        <v>1237</v>
      </c>
      <c r="D502" s="223"/>
      <c r="E502" s="224">
        <v>50.54</v>
      </c>
      <c r="F502" s="222"/>
      <c r="G502" s="222"/>
      <c r="H502" s="222"/>
      <c r="I502" s="222"/>
      <c r="J502" s="222"/>
      <c r="K502" s="222"/>
      <c r="L502" s="222"/>
      <c r="M502" s="222"/>
      <c r="N502" s="221"/>
      <c r="O502" s="221"/>
      <c r="P502" s="221"/>
      <c r="Q502" s="221"/>
      <c r="R502" s="222"/>
      <c r="S502" s="222"/>
      <c r="T502" s="222"/>
      <c r="U502" s="222"/>
      <c r="V502" s="222"/>
      <c r="W502" s="222"/>
      <c r="X502" s="222"/>
      <c r="Y502" s="222"/>
      <c r="Z502" s="212"/>
      <c r="AA502" s="212"/>
      <c r="AB502" s="212"/>
      <c r="AC502" s="212"/>
      <c r="AD502" s="212"/>
      <c r="AE502" s="212"/>
      <c r="AF502" s="212"/>
      <c r="AG502" s="212" t="s">
        <v>155</v>
      </c>
      <c r="AH502" s="212">
        <v>0</v>
      </c>
      <c r="AI502" s="212"/>
      <c r="AJ502" s="212"/>
      <c r="AK502" s="212"/>
      <c r="AL502" s="212"/>
      <c r="AM502" s="212"/>
      <c r="AN502" s="212"/>
      <c r="AO502" s="212"/>
      <c r="AP502" s="212"/>
      <c r="AQ502" s="212"/>
      <c r="AR502" s="212"/>
      <c r="AS502" s="212"/>
      <c r="AT502" s="212"/>
      <c r="AU502" s="212"/>
      <c r="AV502" s="212"/>
      <c r="AW502" s="212"/>
      <c r="AX502" s="212"/>
      <c r="AY502" s="212"/>
      <c r="AZ502" s="212"/>
      <c r="BA502" s="212"/>
      <c r="BB502" s="212"/>
      <c r="BC502" s="212"/>
      <c r="BD502" s="212"/>
      <c r="BE502" s="212"/>
      <c r="BF502" s="212"/>
      <c r="BG502" s="212"/>
      <c r="BH502" s="212"/>
    </row>
    <row r="503" spans="1:60" outlineLevel="3" x14ac:dyDescent="0.2">
      <c r="A503" s="219"/>
      <c r="B503" s="220"/>
      <c r="C503" s="246" t="s">
        <v>1238</v>
      </c>
      <c r="D503" s="223"/>
      <c r="E503" s="224">
        <v>5.4</v>
      </c>
      <c r="F503" s="222"/>
      <c r="G503" s="222"/>
      <c r="H503" s="222"/>
      <c r="I503" s="222"/>
      <c r="J503" s="222"/>
      <c r="K503" s="222"/>
      <c r="L503" s="222"/>
      <c r="M503" s="222"/>
      <c r="N503" s="221"/>
      <c r="O503" s="221"/>
      <c r="P503" s="221"/>
      <c r="Q503" s="221"/>
      <c r="R503" s="222"/>
      <c r="S503" s="222"/>
      <c r="T503" s="222"/>
      <c r="U503" s="222"/>
      <c r="V503" s="222"/>
      <c r="W503" s="222"/>
      <c r="X503" s="222"/>
      <c r="Y503" s="222"/>
      <c r="Z503" s="212"/>
      <c r="AA503" s="212"/>
      <c r="AB503" s="212"/>
      <c r="AC503" s="212"/>
      <c r="AD503" s="212"/>
      <c r="AE503" s="212"/>
      <c r="AF503" s="212"/>
      <c r="AG503" s="212" t="s">
        <v>155</v>
      </c>
      <c r="AH503" s="212">
        <v>0</v>
      </c>
      <c r="AI503" s="212"/>
      <c r="AJ503" s="212"/>
      <c r="AK503" s="212"/>
      <c r="AL503" s="212"/>
      <c r="AM503" s="212"/>
      <c r="AN503" s="212"/>
      <c r="AO503" s="212"/>
      <c r="AP503" s="212"/>
      <c r="AQ503" s="212"/>
      <c r="AR503" s="212"/>
      <c r="AS503" s="212"/>
      <c r="AT503" s="212"/>
      <c r="AU503" s="212"/>
      <c r="AV503" s="212"/>
      <c r="AW503" s="212"/>
      <c r="AX503" s="212"/>
      <c r="AY503" s="212"/>
      <c r="AZ503" s="212"/>
      <c r="BA503" s="212"/>
      <c r="BB503" s="212"/>
      <c r="BC503" s="212"/>
      <c r="BD503" s="212"/>
      <c r="BE503" s="212"/>
      <c r="BF503" s="212"/>
      <c r="BG503" s="212"/>
      <c r="BH503" s="212"/>
    </row>
    <row r="504" spans="1:60" outlineLevel="3" x14ac:dyDescent="0.2">
      <c r="A504" s="219"/>
      <c r="B504" s="220"/>
      <c r="C504" s="246" t="s">
        <v>1239</v>
      </c>
      <c r="D504" s="223"/>
      <c r="E504" s="224">
        <v>12.6</v>
      </c>
      <c r="F504" s="222"/>
      <c r="G504" s="222"/>
      <c r="H504" s="222"/>
      <c r="I504" s="222"/>
      <c r="J504" s="222"/>
      <c r="K504" s="222"/>
      <c r="L504" s="222"/>
      <c r="M504" s="222"/>
      <c r="N504" s="221"/>
      <c r="O504" s="221"/>
      <c r="P504" s="221"/>
      <c r="Q504" s="221"/>
      <c r="R504" s="222"/>
      <c r="S504" s="222"/>
      <c r="T504" s="222"/>
      <c r="U504" s="222"/>
      <c r="V504" s="222"/>
      <c r="W504" s="222"/>
      <c r="X504" s="222"/>
      <c r="Y504" s="222"/>
      <c r="Z504" s="212"/>
      <c r="AA504" s="212"/>
      <c r="AB504" s="212"/>
      <c r="AC504" s="212"/>
      <c r="AD504" s="212"/>
      <c r="AE504" s="212"/>
      <c r="AF504" s="212"/>
      <c r="AG504" s="212" t="s">
        <v>155</v>
      </c>
      <c r="AH504" s="212">
        <v>0</v>
      </c>
      <c r="AI504" s="212"/>
      <c r="AJ504" s="212"/>
      <c r="AK504" s="212"/>
      <c r="AL504" s="212"/>
      <c r="AM504" s="212"/>
      <c r="AN504" s="212"/>
      <c r="AO504" s="212"/>
      <c r="AP504" s="212"/>
      <c r="AQ504" s="212"/>
      <c r="AR504" s="212"/>
      <c r="AS504" s="212"/>
      <c r="AT504" s="212"/>
      <c r="AU504" s="212"/>
      <c r="AV504" s="212"/>
      <c r="AW504" s="212"/>
      <c r="AX504" s="212"/>
      <c r="AY504" s="212"/>
      <c r="AZ504" s="212"/>
      <c r="BA504" s="212"/>
      <c r="BB504" s="212"/>
      <c r="BC504" s="212"/>
      <c r="BD504" s="212"/>
      <c r="BE504" s="212"/>
      <c r="BF504" s="212"/>
      <c r="BG504" s="212"/>
      <c r="BH504" s="212"/>
    </row>
    <row r="505" spans="1:60" outlineLevel="3" x14ac:dyDescent="0.2">
      <c r="A505" s="219"/>
      <c r="B505" s="220"/>
      <c r="C505" s="246" t="s">
        <v>1240</v>
      </c>
      <c r="D505" s="223"/>
      <c r="E505" s="224">
        <v>8.16</v>
      </c>
      <c r="F505" s="222"/>
      <c r="G505" s="222"/>
      <c r="H505" s="222"/>
      <c r="I505" s="222"/>
      <c r="J505" s="222"/>
      <c r="K505" s="222"/>
      <c r="L505" s="222"/>
      <c r="M505" s="222"/>
      <c r="N505" s="221"/>
      <c r="O505" s="221"/>
      <c r="P505" s="221"/>
      <c r="Q505" s="221"/>
      <c r="R505" s="222"/>
      <c r="S505" s="222"/>
      <c r="T505" s="222"/>
      <c r="U505" s="222"/>
      <c r="V505" s="222"/>
      <c r="W505" s="222"/>
      <c r="X505" s="222"/>
      <c r="Y505" s="222"/>
      <c r="Z505" s="212"/>
      <c r="AA505" s="212"/>
      <c r="AB505" s="212"/>
      <c r="AC505" s="212"/>
      <c r="AD505" s="212"/>
      <c r="AE505" s="212"/>
      <c r="AF505" s="212"/>
      <c r="AG505" s="212" t="s">
        <v>155</v>
      </c>
      <c r="AH505" s="212">
        <v>0</v>
      </c>
      <c r="AI505" s="212"/>
      <c r="AJ505" s="212"/>
      <c r="AK505" s="212"/>
      <c r="AL505" s="212"/>
      <c r="AM505" s="212"/>
      <c r="AN505" s="212"/>
      <c r="AO505" s="212"/>
      <c r="AP505" s="212"/>
      <c r="AQ505" s="212"/>
      <c r="AR505" s="212"/>
      <c r="AS505" s="212"/>
      <c r="AT505" s="212"/>
      <c r="AU505" s="212"/>
      <c r="AV505" s="212"/>
      <c r="AW505" s="212"/>
      <c r="AX505" s="212"/>
      <c r="AY505" s="212"/>
      <c r="AZ505" s="212"/>
      <c r="BA505" s="212"/>
      <c r="BB505" s="212"/>
      <c r="BC505" s="212"/>
      <c r="BD505" s="212"/>
      <c r="BE505" s="212"/>
      <c r="BF505" s="212"/>
      <c r="BG505" s="212"/>
      <c r="BH505" s="212"/>
    </row>
    <row r="506" spans="1:60" outlineLevel="3" x14ac:dyDescent="0.2">
      <c r="A506" s="219"/>
      <c r="B506" s="220"/>
      <c r="C506" s="246" t="s">
        <v>1241</v>
      </c>
      <c r="D506" s="223"/>
      <c r="E506" s="224">
        <v>6.12</v>
      </c>
      <c r="F506" s="222"/>
      <c r="G506" s="222"/>
      <c r="H506" s="222"/>
      <c r="I506" s="222"/>
      <c r="J506" s="222"/>
      <c r="K506" s="222"/>
      <c r="L506" s="222"/>
      <c r="M506" s="222"/>
      <c r="N506" s="221"/>
      <c r="O506" s="221"/>
      <c r="P506" s="221"/>
      <c r="Q506" s="221"/>
      <c r="R506" s="222"/>
      <c r="S506" s="222"/>
      <c r="T506" s="222"/>
      <c r="U506" s="222"/>
      <c r="V506" s="222"/>
      <c r="W506" s="222"/>
      <c r="X506" s="222"/>
      <c r="Y506" s="222"/>
      <c r="Z506" s="212"/>
      <c r="AA506" s="212"/>
      <c r="AB506" s="212"/>
      <c r="AC506" s="212"/>
      <c r="AD506" s="212"/>
      <c r="AE506" s="212"/>
      <c r="AF506" s="212"/>
      <c r="AG506" s="212" t="s">
        <v>155</v>
      </c>
      <c r="AH506" s="212">
        <v>0</v>
      </c>
      <c r="AI506" s="212"/>
      <c r="AJ506" s="212"/>
      <c r="AK506" s="212"/>
      <c r="AL506" s="212"/>
      <c r="AM506" s="212"/>
      <c r="AN506" s="212"/>
      <c r="AO506" s="212"/>
      <c r="AP506" s="212"/>
      <c r="AQ506" s="212"/>
      <c r="AR506" s="212"/>
      <c r="AS506" s="212"/>
      <c r="AT506" s="212"/>
      <c r="AU506" s="212"/>
      <c r="AV506" s="212"/>
      <c r="AW506" s="212"/>
      <c r="AX506" s="212"/>
      <c r="AY506" s="212"/>
      <c r="AZ506" s="212"/>
      <c r="BA506" s="212"/>
      <c r="BB506" s="212"/>
      <c r="BC506" s="212"/>
      <c r="BD506" s="212"/>
      <c r="BE506" s="212"/>
      <c r="BF506" s="212"/>
      <c r="BG506" s="212"/>
      <c r="BH506" s="212"/>
    </row>
    <row r="507" spans="1:60" outlineLevel="3" x14ac:dyDescent="0.2">
      <c r="A507" s="219"/>
      <c r="B507" s="220"/>
      <c r="C507" s="246" t="s">
        <v>1242</v>
      </c>
      <c r="D507" s="223"/>
      <c r="E507" s="224">
        <v>30.24</v>
      </c>
      <c r="F507" s="222"/>
      <c r="G507" s="222"/>
      <c r="H507" s="222"/>
      <c r="I507" s="222"/>
      <c r="J507" s="222"/>
      <c r="K507" s="222"/>
      <c r="L507" s="222"/>
      <c r="M507" s="222"/>
      <c r="N507" s="221"/>
      <c r="O507" s="221"/>
      <c r="P507" s="221"/>
      <c r="Q507" s="221"/>
      <c r="R507" s="222"/>
      <c r="S507" s="222"/>
      <c r="T507" s="222"/>
      <c r="U507" s="222"/>
      <c r="V507" s="222"/>
      <c r="W507" s="222"/>
      <c r="X507" s="222"/>
      <c r="Y507" s="222"/>
      <c r="Z507" s="212"/>
      <c r="AA507" s="212"/>
      <c r="AB507" s="212"/>
      <c r="AC507" s="212"/>
      <c r="AD507" s="212"/>
      <c r="AE507" s="212"/>
      <c r="AF507" s="212"/>
      <c r="AG507" s="212" t="s">
        <v>155</v>
      </c>
      <c r="AH507" s="212">
        <v>0</v>
      </c>
      <c r="AI507" s="212"/>
      <c r="AJ507" s="212"/>
      <c r="AK507" s="212"/>
      <c r="AL507" s="212"/>
      <c r="AM507" s="212"/>
      <c r="AN507" s="212"/>
      <c r="AO507" s="212"/>
      <c r="AP507" s="212"/>
      <c r="AQ507" s="212"/>
      <c r="AR507" s="212"/>
      <c r="AS507" s="212"/>
      <c r="AT507" s="212"/>
      <c r="AU507" s="212"/>
      <c r="AV507" s="212"/>
      <c r="AW507" s="212"/>
      <c r="AX507" s="212"/>
      <c r="AY507" s="212"/>
      <c r="AZ507" s="212"/>
      <c r="BA507" s="212"/>
      <c r="BB507" s="212"/>
      <c r="BC507" s="212"/>
      <c r="BD507" s="212"/>
      <c r="BE507" s="212"/>
      <c r="BF507" s="212"/>
      <c r="BG507" s="212"/>
      <c r="BH507" s="212"/>
    </row>
    <row r="508" spans="1:60" outlineLevel="3" x14ac:dyDescent="0.2">
      <c r="A508" s="219"/>
      <c r="B508" s="220"/>
      <c r="C508" s="246" t="s">
        <v>1243</v>
      </c>
      <c r="D508" s="223"/>
      <c r="E508" s="224">
        <v>13.5</v>
      </c>
      <c r="F508" s="222"/>
      <c r="G508" s="222"/>
      <c r="H508" s="222"/>
      <c r="I508" s="222"/>
      <c r="J508" s="222"/>
      <c r="K508" s="222"/>
      <c r="L508" s="222"/>
      <c r="M508" s="222"/>
      <c r="N508" s="221"/>
      <c r="O508" s="221"/>
      <c r="P508" s="221"/>
      <c r="Q508" s="221"/>
      <c r="R508" s="222"/>
      <c r="S508" s="222"/>
      <c r="T508" s="222"/>
      <c r="U508" s="222"/>
      <c r="V508" s="222"/>
      <c r="W508" s="222"/>
      <c r="X508" s="222"/>
      <c r="Y508" s="222"/>
      <c r="Z508" s="212"/>
      <c r="AA508" s="212"/>
      <c r="AB508" s="212"/>
      <c r="AC508" s="212"/>
      <c r="AD508" s="212"/>
      <c r="AE508" s="212"/>
      <c r="AF508" s="212"/>
      <c r="AG508" s="212" t="s">
        <v>155</v>
      </c>
      <c r="AH508" s="212">
        <v>0</v>
      </c>
      <c r="AI508" s="212"/>
      <c r="AJ508" s="212"/>
      <c r="AK508" s="212"/>
      <c r="AL508" s="212"/>
      <c r="AM508" s="212"/>
      <c r="AN508" s="212"/>
      <c r="AO508" s="212"/>
      <c r="AP508" s="212"/>
      <c r="AQ508" s="212"/>
      <c r="AR508" s="212"/>
      <c r="AS508" s="212"/>
      <c r="AT508" s="212"/>
      <c r="AU508" s="212"/>
      <c r="AV508" s="212"/>
      <c r="AW508" s="212"/>
      <c r="AX508" s="212"/>
      <c r="AY508" s="212"/>
      <c r="AZ508" s="212"/>
      <c r="BA508" s="212"/>
      <c r="BB508" s="212"/>
      <c r="BC508" s="212"/>
      <c r="BD508" s="212"/>
      <c r="BE508" s="212"/>
      <c r="BF508" s="212"/>
      <c r="BG508" s="212"/>
      <c r="BH508" s="212"/>
    </row>
    <row r="509" spans="1:60" outlineLevel="3" x14ac:dyDescent="0.2">
      <c r="A509" s="219"/>
      <c r="B509" s="220"/>
      <c r="C509" s="246" t="s">
        <v>1244</v>
      </c>
      <c r="D509" s="223"/>
      <c r="E509" s="224">
        <v>15.3</v>
      </c>
      <c r="F509" s="222"/>
      <c r="G509" s="222"/>
      <c r="H509" s="222"/>
      <c r="I509" s="222"/>
      <c r="J509" s="222"/>
      <c r="K509" s="222"/>
      <c r="L509" s="222"/>
      <c r="M509" s="222"/>
      <c r="N509" s="221"/>
      <c r="O509" s="221"/>
      <c r="P509" s="221"/>
      <c r="Q509" s="221"/>
      <c r="R509" s="222"/>
      <c r="S509" s="222"/>
      <c r="T509" s="222"/>
      <c r="U509" s="222"/>
      <c r="V509" s="222"/>
      <c r="W509" s="222"/>
      <c r="X509" s="222"/>
      <c r="Y509" s="222"/>
      <c r="Z509" s="212"/>
      <c r="AA509" s="212"/>
      <c r="AB509" s="212"/>
      <c r="AC509" s="212"/>
      <c r="AD509" s="212"/>
      <c r="AE509" s="212"/>
      <c r="AF509" s="212"/>
      <c r="AG509" s="212" t="s">
        <v>155</v>
      </c>
      <c r="AH509" s="212">
        <v>0</v>
      </c>
      <c r="AI509" s="212"/>
      <c r="AJ509" s="212"/>
      <c r="AK509" s="212"/>
      <c r="AL509" s="212"/>
      <c r="AM509" s="212"/>
      <c r="AN509" s="212"/>
      <c r="AO509" s="212"/>
      <c r="AP509" s="212"/>
      <c r="AQ509" s="212"/>
      <c r="AR509" s="212"/>
      <c r="AS509" s="212"/>
      <c r="AT509" s="212"/>
      <c r="AU509" s="212"/>
      <c r="AV509" s="212"/>
      <c r="AW509" s="212"/>
      <c r="AX509" s="212"/>
      <c r="AY509" s="212"/>
      <c r="AZ509" s="212"/>
      <c r="BA509" s="212"/>
      <c r="BB509" s="212"/>
      <c r="BC509" s="212"/>
      <c r="BD509" s="212"/>
      <c r="BE509" s="212"/>
      <c r="BF509" s="212"/>
      <c r="BG509" s="212"/>
      <c r="BH509" s="212"/>
    </row>
    <row r="510" spans="1:60" outlineLevel="3" x14ac:dyDescent="0.2">
      <c r="A510" s="219"/>
      <c r="B510" s="220"/>
      <c r="C510" s="246" t="s">
        <v>1245</v>
      </c>
      <c r="D510" s="223"/>
      <c r="E510" s="224">
        <v>50.54</v>
      </c>
      <c r="F510" s="222"/>
      <c r="G510" s="222"/>
      <c r="H510" s="222"/>
      <c r="I510" s="222"/>
      <c r="J510" s="222"/>
      <c r="K510" s="222"/>
      <c r="L510" s="222"/>
      <c r="M510" s="222"/>
      <c r="N510" s="221"/>
      <c r="O510" s="221"/>
      <c r="P510" s="221"/>
      <c r="Q510" s="221"/>
      <c r="R510" s="222"/>
      <c r="S510" s="222"/>
      <c r="T510" s="222"/>
      <c r="U510" s="222"/>
      <c r="V510" s="222"/>
      <c r="W510" s="222"/>
      <c r="X510" s="222"/>
      <c r="Y510" s="222"/>
      <c r="Z510" s="212"/>
      <c r="AA510" s="212"/>
      <c r="AB510" s="212"/>
      <c r="AC510" s="212"/>
      <c r="AD510" s="212"/>
      <c r="AE510" s="212"/>
      <c r="AF510" s="212"/>
      <c r="AG510" s="212" t="s">
        <v>155</v>
      </c>
      <c r="AH510" s="212">
        <v>0</v>
      </c>
      <c r="AI510" s="212"/>
      <c r="AJ510" s="212"/>
      <c r="AK510" s="212"/>
      <c r="AL510" s="212"/>
      <c r="AM510" s="212"/>
      <c r="AN510" s="212"/>
      <c r="AO510" s="212"/>
      <c r="AP510" s="212"/>
      <c r="AQ510" s="212"/>
      <c r="AR510" s="212"/>
      <c r="AS510" s="212"/>
      <c r="AT510" s="212"/>
      <c r="AU510" s="212"/>
      <c r="AV510" s="212"/>
      <c r="AW510" s="212"/>
      <c r="AX510" s="212"/>
      <c r="AY510" s="212"/>
      <c r="AZ510" s="212"/>
      <c r="BA510" s="212"/>
      <c r="BB510" s="212"/>
      <c r="BC510" s="212"/>
      <c r="BD510" s="212"/>
      <c r="BE510" s="212"/>
      <c r="BF510" s="212"/>
      <c r="BG510" s="212"/>
      <c r="BH510" s="212"/>
    </row>
    <row r="511" spans="1:60" outlineLevel="3" x14ac:dyDescent="0.2">
      <c r="A511" s="219"/>
      <c r="B511" s="220"/>
      <c r="C511" s="246" t="s">
        <v>1246</v>
      </c>
      <c r="D511" s="223"/>
      <c r="E511" s="224">
        <v>5.4</v>
      </c>
      <c r="F511" s="222"/>
      <c r="G511" s="222"/>
      <c r="H511" s="222"/>
      <c r="I511" s="222"/>
      <c r="J511" s="222"/>
      <c r="K511" s="222"/>
      <c r="L511" s="222"/>
      <c r="M511" s="222"/>
      <c r="N511" s="221"/>
      <c r="O511" s="221"/>
      <c r="P511" s="221"/>
      <c r="Q511" s="221"/>
      <c r="R511" s="222"/>
      <c r="S511" s="222"/>
      <c r="T511" s="222"/>
      <c r="U511" s="222"/>
      <c r="V511" s="222"/>
      <c r="W511" s="222"/>
      <c r="X511" s="222"/>
      <c r="Y511" s="222"/>
      <c r="Z511" s="212"/>
      <c r="AA511" s="212"/>
      <c r="AB511" s="212"/>
      <c r="AC511" s="212"/>
      <c r="AD511" s="212"/>
      <c r="AE511" s="212"/>
      <c r="AF511" s="212"/>
      <c r="AG511" s="212" t="s">
        <v>155</v>
      </c>
      <c r="AH511" s="212">
        <v>0</v>
      </c>
      <c r="AI511" s="212"/>
      <c r="AJ511" s="212"/>
      <c r="AK511" s="212"/>
      <c r="AL511" s="212"/>
      <c r="AM511" s="212"/>
      <c r="AN511" s="212"/>
      <c r="AO511" s="212"/>
      <c r="AP511" s="212"/>
      <c r="AQ511" s="212"/>
      <c r="AR511" s="212"/>
      <c r="AS511" s="212"/>
      <c r="AT511" s="212"/>
      <c r="AU511" s="212"/>
      <c r="AV511" s="212"/>
      <c r="AW511" s="212"/>
      <c r="AX511" s="212"/>
      <c r="AY511" s="212"/>
      <c r="AZ511" s="212"/>
      <c r="BA511" s="212"/>
      <c r="BB511" s="212"/>
      <c r="BC511" s="212"/>
      <c r="BD511" s="212"/>
      <c r="BE511" s="212"/>
      <c r="BF511" s="212"/>
      <c r="BG511" s="212"/>
      <c r="BH511" s="212"/>
    </row>
    <row r="512" spans="1:60" outlineLevel="3" x14ac:dyDescent="0.2">
      <c r="A512" s="219"/>
      <c r="B512" s="220"/>
      <c r="C512" s="246" t="s">
        <v>1247</v>
      </c>
      <c r="D512" s="223"/>
      <c r="E512" s="224">
        <v>12.6</v>
      </c>
      <c r="F512" s="222"/>
      <c r="G512" s="222"/>
      <c r="H512" s="222"/>
      <c r="I512" s="222"/>
      <c r="J512" s="222"/>
      <c r="K512" s="222"/>
      <c r="L512" s="222"/>
      <c r="M512" s="222"/>
      <c r="N512" s="221"/>
      <c r="O512" s="221"/>
      <c r="P512" s="221"/>
      <c r="Q512" s="221"/>
      <c r="R512" s="222"/>
      <c r="S512" s="222"/>
      <c r="T512" s="222"/>
      <c r="U512" s="222"/>
      <c r="V512" s="222"/>
      <c r="W512" s="222"/>
      <c r="X512" s="222"/>
      <c r="Y512" s="222"/>
      <c r="Z512" s="212"/>
      <c r="AA512" s="212"/>
      <c r="AB512" s="212"/>
      <c r="AC512" s="212"/>
      <c r="AD512" s="212"/>
      <c r="AE512" s="212"/>
      <c r="AF512" s="212"/>
      <c r="AG512" s="212" t="s">
        <v>155</v>
      </c>
      <c r="AH512" s="212">
        <v>0</v>
      </c>
      <c r="AI512" s="212"/>
      <c r="AJ512" s="212"/>
      <c r="AK512" s="212"/>
      <c r="AL512" s="212"/>
      <c r="AM512" s="212"/>
      <c r="AN512" s="212"/>
      <c r="AO512" s="212"/>
      <c r="AP512" s="212"/>
      <c r="AQ512" s="212"/>
      <c r="AR512" s="212"/>
      <c r="AS512" s="212"/>
      <c r="AT512" s="212"/>
      <c r="AU512" s="212"/>
      <c r="AV512" s="212"/>
      <c r="AW512" s="212"/>
      <c r="AX512" s="212"/>
      <c r="AY512" s="212"/>
      <c r="AZ512" s="212"/>
      <c r="BA512" s="212"/>
      <c r="BB512" s="212"/>
      <c r="BC512" s="212"/>
      <c r="BD512" s="212"/>
      <c r="BE512" s="212"/>
      <c r="BF512" s="212"/>
      <c r="BG512" s="212"/>
      <c r="BH512" s="212"/>
    </row>
    <row r="513" spans="1:60" outlineLevel="3" x14ac:dyDescent="0.2">
      <c r="A513" s="219"/>
      <c r="B513" s="220"/>
      <c r="C513" s="246" t="s">
        <v>1248</v>
      </c>
      <c r="D513" s="223"/>
      <c r="E513" s="224">
        <v>8.16</v>
      </c>
      <c r="F513" s="222"/>
      <c r="G513" s="222"/>
      <c r="H513" s="222"/>
      <c r="I513" s="222"/>
      <c r="J513" s="222"/>
      <c r="K513" s="222"/>
      <c r="L513" s="222"/>
      <c r="M513" s="222"/>
      <c r="N513" s="221"/>
      <c r="O513" s="221"/>
      <c r="P513" s="221"/>
      <c r="Q513" s="221"/>
      <c r="R513" s="222"/>
      <c r="S513" s="222"/>
      <c r="T513" s="222"/>
      <c r="U513" s="222"/>
      <c r="V513" s="222"/>
      <c r="W513" s="222"/>
      <c r="X513" s="222"/>
      <c r="Y513" s="222"/>
      <c r="Z513" s="212"/>
      <c r="AA513" s="212"/>
      <c r="AB513" s="212"/>
      <c r="AC513" s="212"/>
      <c r="AD513" s="212"/>
      <c r="AE513" s="212"/>
      <c r="AF513" s="212"/>
      <c r="AG513" s="212" t="s">
        <v>155</v>
      </c>
      <c r="AH513" s="212">
        <v>0</v>
      </c>
      <c r="AI513" s="212"/>
      <c r="AJ513" s="212"/>
      <c r="AK513" s="212"/>
      <c r="AL513" s="212"/>
      <c r="AM513" s="212"/>
      <c r="AN513" s="212"/>
      <c r="AO513" s="212"/>
      <c r="AP513" s="212"/>
      <c r="AQ513" s="212"/>
      <c r="AR513" s="212"/>
      <c r="AS513" s="212"/>
      <c r="AT513" s="212"/>
      <c r="AU513" s="212"/>
      <c r="AV513" s="212"/>
      <c r="AW513" s="212"/>
      <c r="AX513" s="212"/>
      <c r="AY513" s="212"/>
      <c r="AZ513" s="212"/>
      <c r="BA513" s="212"/>
      <c r="BB513" s="212"/>
      <c r="BC513" s="212"/>
      <c r="BD513" s="212"/>
      <c r="BE513" s="212"/>
      <c r="BF513" s="212"/>
      <c r="BG513" s="212"/>
      <c r="BH513" s="212"/>
    </row>
    <row r="514" spans="1:60" outlineLevel="3" x14ac:dyDescent="0.2">
      <c r="A514" s="219"/>
      <c r="B514" s="220"/>
      <c r="C514" s="246" t="s">
        <v>1249</v>
      </c>
      <c r="D514" s="223"/>
      <c r="E514" s="224">
        <v>3.06</v>
      </c>
      <c r="F514" s="222"/>
      <c r="G514" s="222"/>
      <c r="H514" s="222"/>
      <c r="I514" s="222"/>
      <c r="J514" s="222"/>
      <c r="K514" s="222"/>
      <c r="L514" s="222"/>
      <c r="M514" s="222"/>
      <c r="N514" s="221"/>
      <c r="O514" s="221"/>
      <c r="P514" s="221"/>
      <c r="Q514" s="221"/>
      <c r="R514" s="222"/>
      <c r="S514" s="222"/>
      <c r="T514" s="222"/>
      <c r="U514" s="222"/>
      <c r="V514" s="222"/>
      <c r="W514" s="222"/>
      <c r="X514" s="222"/>
      <c r="Y514" s="222"/>
      <c r="Z514" s="212"/>
      <c r="AA514" s="212"/>
      <c r="AB514" s="212"/>
      <c r="AC514" s="212"/>
      <c r="AD514" s="212"/>
      <c r="AE514" s="212"/>
      <c r="AF514" s="212"/>
      <c r="AG514" s="212" t="s">
        <v>155</v>
      </c>
      <c r="AH514" s="212">
        <v>0</v>
      </c>
      <c r="AI514" s="212"/>
      <c r="AJ514" s="212"/>
      <c r="AK514" s="212"/>
      <c r="AL514" s="212"/>
      <c r="AM514" s="212"/>
      <c r="AN514" s="212"/>
      <c r="AO514" s="212"/>
      <c r="AP514" s="212"/>
      <c r="AQ514" s="212"/>
      <c r="AR514" s="212"/>
      <c r="AS514" s="212"/>
      <c r="AT514" s="212"/>
      <c r="AU514" s="212"/>
      <c r="AV514" s="212"/>
      <c r="AW514" s="212"/>
      <c r="AX514" s="212"/>
      <c r="AY514" s="212"/>
      <c r="AZ514" s="212"/>
      <c r="BA514" s="212"/>
      <c r="BB514" s="212"/>
      <c r="BC514" s="212"/>
      <c r="BD514" s="212"/>
      <c r="BE514" s="212"/>
      <c r="BF514" s="212"/>
      <c r="BG514" s="212"/>
      <c r="BH514" s="212"/>
    </row>
    <row r="515" spans="1:60" outlineLevel="3" x14ac:dyDescent="0.2">
      <c r="A515" s="219"/>
      <c r="B515" s="220"/>
      <c r="C515" s="246" t="s">
        <v>1250</v>
      </c>
      <c r="D515" s="223"/>
      <c r="E515" s="224">
        <v>30.24</v>
      </c>
      <c r="F515" s="222"/>
      <c r="G515" s="222"/>
      <c r="H515" s="222"/>
      <c r="I515" s="222"/>
      <c r="J515" s="222"/>
      <c r="K515" s="222"/>
      <c r="L515" s="222"/>
      <c r="M515" s="222"/>
      <c r="N515" s="221"/>
      <c r="O515" s="221"/>
      <c r="P515" s="221"/>
      <c r="Q515" s="221"/>
      <c r="R515" s="222"/>
      <c r="S515" s="222"/>
      <c r="T515" s="222"/>
      <c r="U515" s="222"/>
      <c r="V515" s="222"/>
      <c r="W515" s="222"/>
      <c r="X515" s="222"/>
      <c r="Y515" s="222"/>
      <c r="Z515" s="212"/>
      <c r="AA515" s="212"/>
      <c r="AB515" s="212"/>
      <c r="AC515" s="212"/>
      <c r="AD515" s="212"/>
      <c r="AE515" s="212"/>
      <c r="AF515" s="212"/>
      <c r="AG515" s="212" t="s">
        <v>155</v>
      </c>
      <c r="AH515" s="212">
        <v>0</v>
      </c>
      <c r="AI515" s="212"/>
      <c r="AJ515" s="212"/>
      <c r="AK515" s="212"/>
      <c r="AL515" s="212"/>
      <c r="AM515" s="212"/>
      <c r="AN515" s="212"/>
      <c r="AO515" s="212"/>
      <c r="AP515" s="212"/>
      <c r="AQ515" s="212"/>
      <c r="AR515" s="212"/>
      <c r="AS515" s="212"/>
      <c r="AT515" s="212"/>
      <c r="AU515" s="212"/>
      <c r="AV515" s="212"/>
      <c r="AW515" s="212"/>
      <c r="AX515" s="212"/>
      <c r="AY515" s="212"/>
      <c r="AZ515" s="212"/>
      <c r="BA515" s="212"/>
      <c r="BB515" s="212"/>
      <c r="BC515" s="212"/>
      <c r="BD515" s="212"/>
      <c r="BE515" s="212"/>
      <c r="BF515" s="212"/>
      <c r="BG515" s="212"/>
      <c r="BH515" s="212"/>
    </row>
    <row r="516" spans="1:60" outlineLevel="3" x14ac:dyDescent="0.2">
      <c r="A516" s="219"/>
      <c r="B516" s="220"/>
      <c r="C516" s="246" t="s">
        <v>1251</v>
      </c>
      <c r="D516" s="223"/>
      <c r="E516" s="224">
        <v>13.5</v>
      </c>
      <c r="F516" s="222"/>
      <c r="G516" s="222"/>
      <c r="H516" s="222"/>
      <c r="I516" s="222"/>
      <c r="J516" s="222"/>
      <c r="K516" s="222"/>
      <c r="L516" s="222"/>
      <c r="M516" s="222"/>
      <c r="N516" s="221"/>
      <c r="O516" s="221"/>
      <c r="P516" s="221"/>
      <c r="Q516" s="221"/>
      <c r="R516" s="222"/>
      <c r="S516" s="222"/>
      <c r="T516" s="222"/>
      <c r="U516" s="222"/>
      <c r="V516" s="222"/>
      <c r="W516" s="222"/>
      <c r="X516" s="222"/>
      <c r="Y516" s="222"/>
      <c r="Z516" s="212"/>
      <c r="AA516" s="212"/>
      <c r="AB516" s="212"/>
      <c r="AC516" s="212"/>
      <c r="AD516" s="212"/>
      <c r="AE516" s="212"/>
      <c r="AF516" s="212"/>
      <c r="AG516" s="212" t="s">
        <v>155</v>
      </c>
      <c r="AH516" s="212">
        <v>0</v>
      </c>
      <c r="AI516" s="212"/>
      <c r="AJ516" s="212"/>
      <c r="AK516" s="212"/>
      <c r="AL516" s="212"/>
      <c r="AM516" s="212"/>
      <c r="AN516" s="212"/>
      <c r="AO516" s="212"/>
      <c r="AP516" s="212"/>
      <c r="AQ516" s="212"/>
      <c r="AR516" s="212"/>
      <c r="AS516" s="212"/>
      <c r="AT516" s="212"/>
      <c r="AU516" s="212"/>
      <c r="AV516" s="212"/>
      <c r="AW516" s="212"/>
      <c r="AX516" s="212"/>
      <c r="AY516" s="212"/>
      <c r="AZ516" s="212"/>
      <c r="BA516" s="212"/>
      <c r="BB516" s="212"/>
      <c r="BC516" s="212"/>
      <c r="BD516" s="212"/>
      <c r="BE516" s="212"/>
      <c r="BF516" s="212"/>
      <c r="BG516" s="212"/>
      <c r="BH516" s="212"/>
    </row>
    <row r="517" spans="1:60" outlineLevel="3" x14ac:dyDescent="0.2">
      <c r="A517" s="219"/>
      <c r="B517" s="220"/>
      <c r="C517" s="246" t="s">
        <v>1252</v>
      </c>
      <c r="D517" s="223"/>
      <c r="E517" s="224">
        <v>7.2</v>
      </c>
      <c r="F517" s="222"/>
      <c r="G517" s="222"/>
      <c r="H517" s="222"/>
      <c r="I517" s="222"/>
      <c r="J517" s="222"/>
      <c r="K517" s="222"/>
      <c r="L517" s="222"/>
      <c r="M517" s="222"/>
      <c r="N517" s="221"/>
      <c r="O517" s="221"/>
      <c r="P517" s="221"/>
      <c r="Q517" s="221"/>
      <c r="R517" s="222"/>
      <c r="S517" s="222"/>
      <c r="T517" s="222"/>
      <c r="U517" s="222"/>
      <c r="V517" s="222"/>
      <c r="W517" s="222"/>
      <c r="X517" s="222"/>
      <c r="Y517" s="222"/>
      <c r="Z517" s="212"/>
      <c r="AA517" s="212"/>
      <c r="AB517" s="212"/>
      <c r="AC517" s="212"/>
      <c r="AD517" s="212"/>
      <c r="AE517" s="212"/>
      <c r="AF517" s="212"/>
      <c r="AG517" s="212" t="s">
        <v>155</v>
      </c>
      <c r="AH517" s="212">
        <v>0</v>
      </c>
      <c r="AI517" s="212"/>
      <c r="AJ517" s="212"/>
      <c r="AK517" s="212"/>
      <c r="AL517" s="212"/>
      <c r="AM517" s="212"/>
      <c r="AN517" s="212"/>
      <c r="AO517" s="212"/>
      <c r="AP517" s="212"/>
      <c r="AQ517" s="212"/>
      <c r="AR517" s="212"/>
      <c r="AS517" s="212"/>
      <c r="AT517" s="212"/>
      <c r="AU517" s="212"/>
      <c r="AV517" s="212"/>
      <c r="AW517" s="212"/>
      <c r="AX517" s="212"/>
      <c r="AY517" s="212"/>
      <c r="AZ517" s="212"/>
      <c r="BA517" s="212"/>
      <c r="BB517" s="212"/>
      <c r="BC517" s="212"/>
      <c r="BD517" s="212"/>
      <c r="BE517" s="212"/>
      <c r="BF517" s="212"/>
      <c r="BG517" s="212"/>
      <c r="BH517" s="212"/>
    </row>
    <row r="518" spans="1:60" x14ac:dyDescent="0.2">
      <c r="A518" s="3"/>
      <c r="B518" s="4"/>
      <c r="C518" s="248"/>
      <c r="D518" s="6"/>
      <c r="E518" s="3"/>
      <c r="F518" s="3"/>
      <c r="G518" s="3"/>
      <c r="H518" s="3"/>
      <c r="I518" s="3"/>
      <c r="J518" s="3"/>
      <c r="K518" s="3"/>
      <c r="L518" s="3"/>
      <c r="M518" s="3"/>
      <c r="N518" s="3"/>
      <c r="O518" s="3"/>
      <c r="P518" s="3"/>
      <c r="Q518" s="3"/>
      <c r="R518" s="3"/>
      <c r="S518" s="3"/>
      <c r="T518" s="3"/>
      <c r="U518" s="3"/>
      <c r="V518" s="3"/>
      <c r="W518" s="3"/>
      <c r="X518" s="3"/>
      <c r="Y518" s="3"/>
      <c r="AE518">
        <v>15</v>
      </c>
      <c r="AF518">
        <v>21</v>
      </c>
      <c r="AG518" t="s">
        <v>128</v>
      </c>
    </row>
    <row r="519" spans="1:60" x14ac:dyDescent="0.2">
      <c r="A519" s="215"/>
      <c r="B519" s="216" t="s">
        <v>29</v>
      </c>
      <c r="C519" s="249"/>
      <c r="D519" s="217"/>
      <c r="E519" s="218"/>
      <c r="F519" s="218"/>
      <c r="G519" s="232">
        <f>G8+G338+G341+G471+G484</f>
        <v>0</v>
      </c>
      <c r="H519" s="3"/>
      <c r="I519" s="3"/>
      <c r="J519" s="3"/>
      <c r="K519" s="3"/>
      <c r="L519" s="3"/>
      <c r="M519" s="3"/>
      <c r="N519" s="3"/>
      <c r="O519" s="3"/>
      <c r="P519" s="3"/>
      <c r="Q519" s="3"/>
      <c r="R519" s="3"/>
      <c r="S519" s="3"/>
      <c r="T519" s="3"/>
      <c r="U519" s="3"/>
      <c r="V519" s="3"/>
      <c r="W519" s="3"/>
      <c r="X519" s="3"/>
      <c r="Y519" s="3"/>
      <c r="AE519">
        <f>SUMIF(L7:L517,AE518,G7:G517)</f>
        <v>0</v>
      </c>
      <c r="AF519">
        <f>SUMIF(L7:L517,AF518,G7:G517)</f>
        <v>0</v>
      </c>
      <c r="AG519" t="s">
        <v>541</v>
      </c>
    </row>
    <row r="520" spans="1:60" x14ac:dyDescent="0.2">
      <c r="C520" s="250"/>
      <c r="D520" s="10"/>
      <c r="AG520" t="s">
        <v>542</v>
      </c>
    </row>
    <row r="521" spans="1:60" x14ac:dyDescent="0.2">
      <c r="D521" s="10"/>
    </row>
    <row r="522" spans="1:60" x14ac:dyDescent="0.2">
      <c r="D522" s="10"/>
    </row>
    <row r="523" spans="1:60" x14ac:dyDescent="0.2">
      <c r="D523" s="10"/>
    </row>
    <row r="524" spans="1:60" x14ac:dyDescent="0.2">
      <c r="D524" s="10"/>
    </row>
    <row r="525" spans="1:60" x14ac:dyDescent="0.2">
      <c r="D525" s="10"/>
    </row>
    <row r="526" spans="1:60" x14ac:dyDescent="0.2">
      <c r="D526" s="10"/>
    </row>
    <row r="527" spans="1:60" x14ac:dyDescent="0.2">
      <c r="D527" s="10"/>
    </row>
    <row r="528" spans="1:60"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y7As04cyS5hqZuhrrCQBtFc8ehqFV48MsMAcj7Be4BDbwGmZaeRcfShbhmchPK994v1kvZA7n1c+ZCtWuA9MQ==" saltValue="Xgq2AUdbrk7+ZZAM6k7ihA==" spinCount="100000" sheet="1" formatRows="0"/>
  <mergeCells count="71">
    <mergeCell ref="C431:G431"/>
    <mergeCell ref="C435:G435"/>
    <mergeCell ref="C439:G439"/>
    <mergeCell ref="C443:G443"/>
    <mergeCell ref="C456:G456"/>
    <mergeCell ref="C407:G407"/>
    <mergeCell ref="C411:G411"/>
    <mergeCell ref="C415:G415"/>
    <mergeCell ref="C419:G419"/>
    <mergeCell ref="C423:G423"/>
    <mergeCell ref="C427:G427"/>
    <mergeCell ref="C383:G383"/>
    <mergeCell ref="C387:G387"/>
    <mergeCell ref="C391:G391"/>
    <mergeCell ref="C395:G395"/>
    <mergeCell ref="C399:G399"/>
    <mergeCell ref="C403:G403"/>
    <mergeCell ref="C359:G359"/>
    <mergeCell ref="C363:G363"/>
    <mergeCell ref="C367:G367"/>
    <mergeCell ref="C371:G371"/>
    <mergeCell ref="C375:G375"/>
    <mergeCell ref="C379:G379"/>
    <mergeCell ref="C335:G335"/>
    <mergeCell ref="C340:G340"/>
    <mergeCell ref="C343:G343"/>
    <mergeCell ref="C347:G347"/>
    <mergeCell ref="C351:G351"/>
    <mergeCell ref="C355:G355"/>
    <mergeCell ref="C234:G234"/>
    <mergeCell ref="C241:G241"/>
    <mergeCell ref="C245:G245"/>
    <mergeCell ref="C314:G314"/>
    <mergeCell ref="C318:G318"/>
    <mergeCell ref="C322:G322"/>
    <mergeCell ref="C201:G201"/>
    <mergeCell ref="C205:G205"/>
    <mergeCell ref="C209:G209"/>
    <mergeCell ref="C213:G213"/>
    <mergeCell ref="C217:G217"/>
    <mergeCell ref="C221:G221"/>
    <mergeCell ref="C162:G162"/>
    <mergeCell ref="C166:G166"/>
    <mergeCell ref="C170:G170"/>
    <mergeCell ref="C180:G180"/>
    <mergeCell ref="C184:G184"/>
    <mergeCell ref="C194:G194"/>
    <mergeCell ref="C129:G129"/>
    <mergeCell ref="C133:G133"/>
    <mergeCell ref="C143:G143"/>
    <mergeCell ref="C150:G150"/>
    <mergeCell ref="C154:G154"/>
    <mergeCell ref="C158:G158"/>
    <mergeCell ref="C93:G93"/>
    <mergeCell ref="C100:G100"/>
    <mergeCell ref="C104:G104"/>
    <mergeCell ref="C108:G108"/>
    <mergeCell ref="C112:G112"/>
    <mergeCell ref="C116:G116"/>
    <mergeCell ref="C48:G48"/>
    <mergeCell ref="C55:G55"/>
    <mergeCell ref="C62:G62"/>
    <mergeCell ref="C66:G66"/>
    <mergeCell ref="C70:G70"/>
    <mergeCell ref="C86:G86"/>
    <mergeCell ref="A1:G1"/>
    <mergeCell ref="C2:G2"/>
    <mergeCell ref="C3:G3"/>
    <mergeCell ref="C4:G4"/>
    <mergeCell ref="C31:G31"/>
    <mergeCell ref="C44:G4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115</v>
      </c>
      <c r="B1" s="197"/>
      <c r="C1" s="197"/>
      <c r="D1" s="197"/>
      <c r="E1" s="197"/>
      <c r="F1" s="197"/>
      <c r="G1" s="197"/>
      <c r="AG1" t="s">
        <v>116</v>
      </c>
    </row>
    <row r="2" spans="1:60" ht="24.95" customHeight="1" x14ac:dyDescent="0.2">
      <c r="A2" s="198" t="s">
        <v>7</v>
      </c>
      <c r="B2" s="49" t="s">
        <v>43</v>
      </c>
      <c r="C2" s="201" t="s">
        <v>44</v>
      </c>
      <c r="D2" s="199"/>
      <c r="E2" s="199"/>
      <c r="F2" s="199"/>
      <c r="G2" s="200"/>
      <c r="AG2" t="s">
        <v>117</v>
      </c>
    </row>
    <row r="3" spans="1:60" ht="24.95" customHeight="1" x14ac:dyDescent="0.2">
      <c r="A3" s="198" t="s">
        <v>8</v>
      </c>
      <c r="B3" s="49" t="s">
        <v>47</v>
      </c>
      <c r="C3" s="201" t="s">
        <v>48</v>
      </c>
      <c r="D3" s="199"/>
      <c r="E3" s="199"/>
      <c r="F3" s="199"/>
      <c r="G3" s="200"/>
      <c r="AC3" s="176" t="s">
        <v>117</v>
      </c>
      <c r="AG3" t="s">
        <v>118</v>
      </c>
    </row>
    <row r="4" spans="1:60" ht="24.95" customHeight="1" x14ac:dyDescent="0.2">
      <c r="A4" s="202" t="s">
        <v>9</v>
      </c>
      <c r="B4" s="203" t="s">
        <v>55</v>
      </c>
      <c r="C4" s="204" t="s">
        <v>56</v>
      </c>
      <c r="D4" s="205"/>
      <c r="E4" s="205"/>
      <c r="F4" s="205"/>
      <c r="G4" s="206"/>
      <c r="AG4" t="s">
        <v>119</v>
      </c>
    </row>
    <row r="5" spans="1:60" x14ac:dyDescent="0.2">
      <c r="D5" s="10"/>
    </row>
    <row r="6" spans="1:60" ht="38.25" x14ac:dyDescent="0.2">
      <c r="A6" s="208" t="s">
        <v>120</v>
      </c>
      <c r="B6" s="210" t="s">
        <v>121</v>
      </c>
      <c r="C6" s="210" t="s">
        <v>122</v>
      </c>
      <c r="D6" s="209" t="s">
        <v>123</v>
      </c>
      <c r="E6" s="208" t="s">
        <v>124</v>
      </c>
      <c r="F6" s="207" t="s">
        <v>125</v>
      </c>
      <c r="G6" s="208" t="s">
        <v>29</v>
      </c>
      <c r="H6" s="211" t="s">
        <v>30</v>
      </c>
      <c r="I6" s="211" t="s">
        <v>126</v>
      </c>
      <c r="J6" s="211" t="s">
        <v>31</v>
      </c>
      <c r="K6" s="211" t="s">
        <v>127</v>
      </c>
      <c r="L6" s="211" t="s">
        <v>128</v>
      </c>
      <c r="M6" s="211" t="s">
        <v>129</v>
      </c>
      <c r="N6" s="211" t="s">
        <v>130</v>
      </c>
      <c r="O6" s="211" t="s">
        <v>131</v>
      </c>
      <c r="P6" s="211" t="s">
        <v>132</v>
      </c>
      <c r="Q6" s="211" t="s">
        <v>133</v>
      </c>
      <c r="R6" s="211" t="s">
        <v>134</v>
      </c>
      <c r="S6" s="211" t="s">
        <v>135</v>
      </c>
      <c r="T6" s="211" t="s">
        <v>136</v>
      </c>
      <c r="U6" s="211" t="s">
        <v>137</v>
      </c>
      <c r="V6" s="211" t="s">
        <v>138</v>
      </c>
      <c r="W6" s="211" t="s">
        <v>139</v>
      </c>
      <c r="X6" s="211" t="s">
        <v>140</v>
      </c>
      <c r="Y6" s="211" t="s">
        <v>141</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6" t="s">
        <v>142</v>
      </c>
      <c r="B8" s="227" t="s">
        <v>113</v>
      </c>
      <c r="C8" s="243" t="s">
        <v>27</v>
      </c>
      <c r="D8" s="228"/>
      <c r="E8" s="229"/>
      <c r="F8" s="230"/>
      <c r="G8" s="230">
        <f>SUMIF(AG9:AG24,"&lt;&gt;NOR",G9:G24)</f>
        <v>0</v>
      </c>
      <c r="H8" s="230"/>
      <c r="I8" s="230">
        <f>SUM(I9:I24)</f>
        <v>0</v>
      </c>
      <c r="J8" s="230"/>
      <c r="K8" s="230">
        <f>SUM(K9:K24)</f>
        <v>0</v>
      </c>
      <c r="L8" s="230"/>
      <c r="M8" s="230">
        <f>SUM(M9:M24)</f>
        <v>0</v>
      </c>
      <c r="N8" s="229"/>
      <c r="O8" s="229">
        <f>SUM(O9:O24)</f>
        <v>0</v>
      </c>
      <c r="P8" s="229"/>
      <c r="Q8" s="229">
        <f>SUM(Q9:Q24)</f>
        <v>0</v>
      </c>
      <c r="R8" s="230"/>
      <c r="S8" s="230"/>
      <c r="T8" s="231"/>
      <c r="U8" s="225"/>
      <c r="V8" s="225">
        <f>SUM(V9:V24)</f>
        <v>0</v>
      </c>
      <c r="W8" s="225"/>
      <c r="X8" s="225"/>
      <c r="Y8" s="225"/>
      <c r="AG8" t="s">
        <v>143</v>
      </c>
    </row>
    <row r="9" spans="1:60" outlineLevel="1" x14ac:dyDescent="0.2">
      <c r="A9" s="233">
        <v>1</v>
      </c>
      <c r="B9" s="234" t="s">
        <v>1253</v>
      </c>
      <c r="C9" s="244" t="s">
        <v>1254</v>
      </c>
      <c r="D9" s="235" t="s">
        <v>909</v>
      </c>
      <c r="E9" s="236">
        <v>1</v>
      </c>
      <c r="F9" s="237"/>
      <c r="G9" s="238">
        <f>ROUND(E9*F9,2)</f>
        <v>0</v>
      </c>
      <c r="H9" s="237"/>
      <c r="I9" s="238">
        <f>ROUND(E9*H9,2)</f>
        <v>0</v>
      </c>
      <c r="J9" s="237"/>
      <c r="K9" s="238">
        <f>ROUND(E9*J9,2)</f>
        <v>0</v>
      </c>
      <c r="L9" s="238">
        <v>21</v>
      </c>
      <c r="M9" s="238">
        <f>G9*(1+L9/100)</f>
        <v>0</v>
      </c>
      <c r="N9" s="236">
        <v>0</v>
      </c>
      <c r="O9" s="236">
        <f>ROUND(E9*N9,2)</f>
        <v>0</v>
      </c>
      <c r="P9" s="236">
        <v>0</v>
      </c>
      <c r="Q9" s="236">
        <f>ROUND(E9*P9,2)</f>
        <v>0</v>
      </c>
      <c r="R9" s="238"/>
      <c r="S9" s="238" t="s">
        <v>197</v>
      </c>
      <c r="T9" s="239" t="s">
        <v>198</v>
      </c>
      <c r="U9" s="222">
        <v>0</v>
      </c>
      <c r="V9" s="222">
        <f>ROUND(E9*U9,2)</f>
        <v>0</v>
      </c>
      <c r="W9" s="222"/>
      <c r="X9" s="222" t="s">
        <v>55</v>
      </c>
      <c r="Y9" s="222" t="s">
        <v>150</v>
      </c>
      <c r="Z9" s="212"/>
      <c r="AA9" s="212"/>
      <c r="AB9" s="212"/>
      <c r="AC9" s="212"/>
      <c r="AD9" s="212"/>
      <c r="AE9" s="212"/>
      <c r="AF9" s="212"/>
      <c r="AG9" s="212" t="s">
        <v>1255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56.25" outlineLevel="2" x14ac:dyDescent="0.2">
      <c r="A10" s="219"/>
      <c r="B10" s="220"/>
      <c r="C10" s="247" t="s">
        <v>1256</v>
      </c>
      <c r="D10" s="242"/>
      <c r="E10" s="242"/>
      <c r="F10" s="242"/>
      <c r="G10" s="242"/>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481</v>
      </c>
      <c r="AH10" s="212"/>
      <c r="AI10" s="212"/>
      <c r="AJ10" s="212"/>
      <c r="AK10" s="212"/>
      <c r="AL10" s="212"/>
      <c r="AM10" s="212"/>
      <c r="AN10" s="212"/>
      <c r="AO10" s="212"/>
      <c r="AP10" s="212"/>
      <c r="AQ10" s="212"/>
      <c r="AR10" s="212"/>
      <c r="AS10" s="212"/>
      <c r="AT10" s="212"/>
      <c r="AU10" s="212"/>
      <c r="AV10" s="212"/>
      <c r="AW10" s="212"/>
      <c r="AX10" s="212"/>
      <c r="AY10" s="212"/>
      <c r="AZ10" s="212"/>
      <c r="BA10" s="240" t="str">
        <f>C10</f>
        <v>Náklady s případným vypracováním podrobné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náklady spojené s předáním a převzetím staveniště, zajištění zřízení dočasných komunikací, sjezdů a nájezdů pro realizaci stavby. Zajištění ochrany veškeré zeleně v prostoru staveniště a v jeho bezprostřední blízkosti pro poškození během realizace stavby, zajištění péče o nepředané objekty a konstrukce stavby, jejich ošetřování a zimní opatření.</v>
      </c>
      <c r="BB10" s="212"/>
      <c r="BC10" s="212"/>
      <c r="BD10" s="212"/>
      <c r="BE10" s="212"/>
      <c r="BF10" s="212"/>
      <c r="BG10" s="212"/>
      <c r="BH10" s="212"/>
    </row>
    <row r="11" spans="1:60" outlineLevel="1" x14ac:dyDescent="0.2">
      <c r="A11" s="233">
        <v>2</v>
      </c>
      <c r="B11" s="234" t="s">
        <v>1257</v>
      </c>
      <c r="C11" s="244" t="s">
        <v>1258</v>
      </c>
      <c r="D11" s="235" t="s">
        <v>909</v>
      </c>
      <c r="E11" s="236">
        <v>1</v>
      </c>
      <c r="F11" s="237"/>
      <c r="G11" s="238">
        <f>ROUND(E11*F11,2)</f>
        <v>0</v>
      </c>
      <c r="H11" s="237"/>
      <c r="I11" s="238">
        <f>ROUND(E11*H11,2)</f>
        <v>0</v>
      </c>
      <c r="J11" s="237"/>
      <c r="K11" s="238">
        <f>ROUND(E11*J11,2)</f>
        <v>0</v>
      </c>
      <c r="L11" s="238">
        <v>21</v>
      </c>
      <c r="M11" s="238">
        <f>G11*(1+L11/100)</f>
        <v>0</v>
      </c>
      <c r="N11" s="236">
        <v>0</v>
      </c>
      <c r="O11" s="236">
        <f>ROUND(E11*N11,2)</f>
        <v>0</v>
      </c>
      <c r="P11" s="236">
        <v>0</v>
      </c>
      <c r="Q11" s="236">
        <f>ROUND(E11*P11,2)</f>
        <v>0</v>
      </c>
      <c r="R11" s="238"/>
      <c r="S11" s="238" t="s">
        <v>197</v>
      </c>
      <c r="T11" s="239" t="s">
        <v>198</v>
      </c>
      <c r="U11" s="222">
        <v>0</v>
      </c>
      <c r="V11" s="222">
        <f>ROUND(E11*U11,2)</f>
        <v>0</v>
      </c>
      <c r="W11" s="222"/>
      <c r="X11" s="222" t="s">
        <v>55</v>
      </c>
      <c r="Y11" s="222" t="s">
        <v>150</v>
      </c>
      <c r="Z11" s="212"/>
      <c r="AA11" s="212"/>
      <c r="AB11" s="212"/>
      <c r="AC11" s="212"/>
      <c r="AD11" s="212"/>
      <c r="AE11" s="212"/>
      <c r="AF11" s="212"/>
      <c r="AG11" s="212" t="s">
        <v>1255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33.75" outlineLevel="2" x14ac:dyDescent="0.2">
      <c r="A12" s="219"/>
      <c r="B12" s="220"/>
      <c r="C12" s="247" t="s">
        <v>1259</v>
      </c>
      <c r="D12" s="242"/>
      <c r="E12" s="242"/>
      <c r="F12" s="242"/>
      <c r="G12" s="24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481</v>
      </c>
      <c r="AH12" s="212"/>
      <c r="AI12" s="212"/>
      <c r="AJ12" s="212"/>
      <c r="AK12" s="212"/>
      <c r="AL12" s="212"/>
      <c r="AM12" s="212"/>
      <c r="AN12" s="212"/>
      <c r="AO12" s="212"/>
      <c r="AP12" s="212"/>
      <c r="AQ12" s="212"/>
      <c r="AR12" s="212"/>
      <c r="AS12" s="212"/>
      <c r="AT12" s="212"/>
      <c r="AU12" s="212"/>
      <c r="AV12" s="212"/>
      <c r="AW12" s="212"/>
      <c r="AX12" s="212"/>
      <c r="AY12" s="212"/>
      <c r="AZ12" s="212"/>
      <c r="BA12" s="240" t="str">
        <f>C12</f>
        <v>Vybavení objektů zařízení staveniště , náklady na energie spotřebované dodavatelem v rámci provozu zařízení staveniště, osvětlení staveniště, náklady na potřebný úklid v prostorách zařízení staveniště, náklady na nutnou údržbu a opravy na objektech zařízení staveniště a na přípojkách energií.</v>
      </c>
      <c r="BB12" s="212"/>
      <c r="BC12" s="212"/>
      <c r="BD12" s="212"/>
      <c r="BE12" s="212"/>
      <c r="BF12" s="212"/>
      <c r="BG12" s="212"/>
      <c r="BH12" s="212"/>
    </row>
    <row r="13" spans="1:60" outlineLevel="1" x14ac:dyDescent="0.2">
      <c r="A13" s="233">
        <v>3</v>
      </c>
      <c r="B13" s="234" t="s">
        <v>1260</v>
      </c>
      <c r="C13" s="244" t="s">
        <v>1261</v>
      </c>
      <c r="D13" s="235" t="s">
        <v>909</v>
      </c>
      <c r="E13" s="236">
        <v>1</v>
      </c>
      <c r="F13" s="237"/>
      <c r="G13" s="238">
        <f>ROUND(E13*F13,2)</f>
        <v>0</v>
      </c>
      <c r="H13" s="237"/>
      <c r="I13" s="238">
        <f>ROUND(E13*H13,2)</f>
        <v>0</v>
      </c>
      <c r="J13" s="237"/>
      <c r="K13" s="238">
        <f>ROUND(E13*J13,2)</f>
        <v>0</v>
      </c>
      <c r="L13" s="238">
        <v>21</v>
      </c>
      <c r="M13" s="238">
        <f>G13*(1+L13/100)</f>
        <v>0</v>
      </c>
      <c r="N13" s="236">
        <v>0</v>
      </c>
      <c r="O13" s="236">
        <f>ROUND(E13*N13,2)</f>
        <v>0</v>
      </c>
      <c r="P13" s="236">
        <v>0</v>
      </c>
      <c r="Q13" s="236">
        <f>ROUND(E13*P13,2)</f>
        <v>0</v>
      </c>
      <c r="R13" s="238"/>
      <c r="S13" s="238" t="s">
        <v>197</v>
      </c>
      <c r="T13" s="239" t="s">
        <v>198</v>
      </c>
      <c r="U13" s="222">
        <v>0</v>
      </c>
      <c r="V13" s="222">
        <f>ROUND(E13*U13,2)</f>
        <v>0</v>
      </c>
      <c r="W13" s="222"/>
      <c r="X13" s="222" t="s">
        <v>55</v>
      </c>
      <c r="Y13" s="222" t="s">
        <v>150</v>
      </c>
      <c r="Z13" s="212"/>
      <c r="AA13" s="212"/>
      <c r="AB13" s="212"/>
      <c r="AC13" s="212"/>
      <c r="AD13" s="212"/>
      <c r="AE13" s="212"/>
      <c r="AF13" s="212"/>
      <c r="AG13" s="212" t="s">
        <v>1255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33.75" outlineLevel="2" x14ac:dyDescent="0.2">
      <c r="A14" s="219"/>
      <c r="B14" s="220"/>
      <c r="C14" s="247" t="s">
        <v>1262</v>
      </c>
      <c r="D14" s="242"/>
      <c r="E14" s="242"/>
      <c r="F14" s="242"/>
      <c r="G14" s="242"/>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481</v>
      </c>
      <c r="AH14" s="212"/>
      <c r="AI14" s="212"/>
      <c r="AJ14" s="212"/>
      <c r="AK14" s="212"/>
      <c r="AL14" s="212"/>
      <c r="AM14" s="212"/>
      <c r="AN14" s="212"/>
      <c r="AO14" s="212"/>
      <c r="AP14" s="212"/>
      <c r="AQ14" s="212"/>
      <c r="AR14" s="212"/>
      <c r="AS14" s="212"/>
      <c r="AT14" s="212"/>
      <c r="AU14" s="212"/>
      <c r="AV14" s="212"/>
      <c r="AW14" s="212"/>
      <c r="AX14" s="212"/>
      <c r="AY14" s="212"/>
      <c r="AZ14" s="212"/>
      <c r="BA14" s="240" t="str">
        <f>C14</f>
        <v>Do této položky patří odstranění objektů zařízení staveniště včetně přípojek energií a jejich odvoz. Položka zahrnuje i náklady na úpravu povrchů po odstranění zařízení staveniště a úklid ploch, na kterých bylo zařízení staveniště provozováno. Zajištění odstranění dočasných komunikací, sjezdů a nájezdů pro realizaci stavby</v>
      </c>
      <c r="BB14" s="212"/>
      <c r="BC14" s="212"/>
      <c r="BD14" s="212"/>
      <c r="BE14" s="212"/>
      <c r="BF14" s="212"/>
      <c r="BG14" s="212"/>
      <c r="BH14" s="212"/>
    </row>
    <row r="15" spans="1:60" outlineLevel="1" x14ac:dyDescent="0.2">
      <c r="A15" s="233">
        <v>4</v>
      </c>
      <c r="B15" s="234" t="s">
        <v>1263</v>
      </c>
      <c r="C15" s="244" t="s">
        <v>1264</v>
      </c>
      <c r="D15" s="235" t="s">
        <v>909</v>
      </c>
      <c r="E15" s="236">
        <v>1</v>
      </c>
      <c r="F15" s="237"/>
      <c r="G15" s="238">
        <f>ROUND(E15*F15,2)</f>
        <v>0</v>
      </c>
      <c r="H15" s="237"/>
      <c r="I15" s="238">
        <f>ROUND(E15*H15,2)</f>
        <v>0</v>
      </c>
      <c r="J15" s="237"/>
      <c r="K15" s="238">
        <f>ROUND(E15*J15,2)</f>
        <v>0</v>
      </c>
      <c r="L15" s="238">
        <v>21</v>
      </c>
      <c r="M15" s="238">
        <f>G15*(1+L15/100)</f>
        <v>0</v>
      </c>
      <c r="N15" s="236">
        <v>0</v>
      </c>
      <c r="O15" s="236">
        <f>ROUND(E15*N15,2)</f>
        <v>0</v>
      </c>
      <c r="P15" s="236">
        <v>0</v>
      </c>
      <c r="Q15" s="236">
        <f>ROUND(E15*P15,2)</f>
        <v>0</v>
      </c>
      <c r="R15" s="238"/>
      <c r="S15" s="238" t="s">
        <v>197</v>
      </c>
      <c r="T15" s="239" t="s">
        <v>198</v>
      </c>
      <c r="U15" s="222">
        <v>0</v>
      </c>
      <c r="V15" s="222">
        <f>ROUND(E15*U15,2)</f>
        <v>0</v>
      </c>
      <c r="W15" s="222"/>
      <c r="X15" s="222" t="s">
        <v>55</v>
      </c>
      <c r="Y15" s="222" t="s">
        <v>150</v>
      </c>
      <c r="Z15" s="212"/>
      <c r="AA15" s="212"/>
      <c r="AB15" s="212"/>
      <c r="AC15" s="212"/>
      <c r="AD15" s="212"/>
      <c r="AE15" s="212"/>
      <c r="AF15" s="212"/>
      <c r="AG15" s="212" t="s">
        <v>1255</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47" t="s">
        <v>1265</v>
      </c>
      <c r="D16" s="242"/>
      <c r="E16" s="242"/>
      <c r="F16" s="242"/>
      <c r="G16" s="242"/>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481</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58">
        <v>5</v>
      </c>
      <c r="B17" s="259" t="s">
        <v>1266</v>
      </c>
      <c r="C17" s="270" t="s">
        <v>1267</v>
      </c>
      <c r="D17" s="260" t="s">
        <v>909</v>
      </c>
      <c r="E17" s="261">
        <v>1</v>
      </c>
      <c r="F17" s="262"/>
      <c r="G17" s="263">
        <f>ROUND(E17*F17,2)</f>
        <v>0</v>
      </c>
      <c r="H17" s="262"/>
      <c r="I17" s="263">
        <f>ROUND(E17*H17,2)</f>
        <v>0</v>
      </c>
      <c r="J17" s="262"/>
      <c r="K17" s="263">
        <f>ROUND(E17*J17,2)</f>
        <v>0</v>
      </c>
      <c r="L17" s="263">
        <v>21</v>
      </c>
      <c r="M17" s="263">
        <f>G17*(1+L17/100)</f>
        <v>0</v>
      </c>
      <c r="N17" s="261">
        <v>0</v>
      </c>
      <c r="O17" s="261">
        <f>ROUND(E17*N17,2)</f>
        <v>0</v>
      </c>
      <c r="P17" s="261">
        <v>0</v>
      </c>
      <c r="Q17" s="261">
        <f>ROUND(E17*P17,2)</f>
        <v>0</v>
      </c>
      <c r="R17" s="263"/>
      <c r="S17" s="263" t="s">
        <v>197</v>
      </c>
      <c r="T17" s="264" t="s">
        <v>198</v>
      </c>
      <c r="U17" s="222">
        <v>0</v>
      </c>
      <c r="V17" s="222">
        <f>ROUND(E17*U17,2)</f>
        <v>0</v>
      </c>
      <c r="W17" s="222"/>
      <c r="X17" s="222" t="s">
        <v>55</v>
      </c>
      <c r="Y17" s="222" t="s">
        <v>150</v>
      </c>
      <c r="Z17" s="212"/>
      <c r="AA17" s="212"/>
      <c r="AB17" s="212"/>
      <c r="AC17" s="212"/>
      <c r="AD17" s="212"/>
      <c r="AE17" s="212"/>
      <c r="AF17" s="212"/>
      <c r="AG17" s="212" t="s">
        <v>1255</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58">
        <v>6</v>
      </c>
      <c r="B18" s="259" t="s">
        <v>1268</v>
      </c>
      <c r="C18" s="270" t="s">
        <v>1269</v>
      </c>
      <c r="D18" s="260" t="s">
        <v>909</v>
      </c>
      <c r="E18" s="261">
        <v>1</v>
      </c>
      <c r="F18" s="262"/>
      <c r="G18" s="263">
        <f>ROUND(E18*F18,2)</f>
        <v>0</v>
      </c>
      <c r="H18" s="262"/>
      <c r="I18" s="263">
        <f>ROUND(E18*H18,2)</f>
        <v>0</v>
      </c>
      <c r="J18" s="262"/>
      <c r="K18" s="263">
        <f>ROUND(E18*J18,2)</f>
        <v>0</v>
      </c>
      <c r="L18" s="263">
        <v>21</v>
      </c>
      <c r="M18" s="263">
        <f>G18*(1+L18/100)</f>
        <v>0</v>
      </c>
      <c r="N18" s="261">
        <v>0</v>
      </c>
      <c r="O18" s="261">
        <f>ROUND(E18*N18,2)</f>
        <v>0</v>
      </c>
      <c r="P18" s="261">
        <v>0</v>
      </c>
      <c r="Q18" s="261">
        <f>ROUND(E18*P18,2)</f>
        <v>0</v>
      </c>
      <c r="R18" s="263"/>
      <c r="S18" s="263" t="s">
        <v>197</v>
      </c>
      <c r="T18" s="264" t="s">
        <v>198</v>
      </c>
      <c r="U18" s="222">
        <v>0</v>
      </c>
      <c r="V18" s="222">
        <f>ROUND(E18*U18,2)</f>
        <v>0</v>
      </c>
      <c r="W18" s="222"/>
      <c r="X18" s="222" t="s">
        <v>55</v>
      </c>
      <c r="Y18" s="222" t="s">
        <v>150</v>
      </c>
      <c r="Z18" s="212"/>
      <c r="AA18" s="212"/>
      <c r="AB18" s="212"/>
      <c r="AC18" s="212"/>
      <c r="AD18" s="212"/>
      <c r="AE18" s="212"/>
      <c r="AF18" s="212"/>
      <c r="AG18" s="212" t="s">
        <v>1255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58">
        <v>7</v>
      </c>
      <c r="B19" s="259" t="s">
        <v>1270</v>
      </c>
      <c r="C19" s="270" t="s">
        <v>1271</v>
      </c>
      <c r="D19" s="260" t="s">
        <v>909</v>
      </c>
      <c r="E19" s="261">
        <v>1</v>
      </c>
      <c r="F19" s="262"/>
      <c r="G19" s="263">
        <f>ROUND(E19*F19,2)</f>
        <v>0</v>
      </c>
      <c r="H19" s="262"/>
      <c r="I19" s="263">
        <f>ROUND(E19*H19,2)</f>
        <v>0</v>
      </c>
      <c r="J19" s="262"/>
      <c r="K19" s="263">
        <f>ROUND(E19*J19,2)</f>
        <v>0</v>
      </c>
      <c r="L19" s="263">
        <v>21</v>
      </c>
      <c r="M19" s="263">
        <f>G19*(1+L19/100)</f>
        <v>0</v>
      </c>
      <c r="N19" s="261">
        <v>0</v>
      </c>
      <c r="O19" s="261">
        <f>ROUND(E19*N19,2)</f>
        <v>0</v>
      </c>
      <c r="P19" s="261">
        <v>0</v>
      </c>
      <c r="Q19" s="261">
        <f>ROUND(E19*P19,2)</f>
        <v>0</v>
      </c>
      <c r="R19" s="263"/>
      <c r="S19" s="263" t="s">
        <v>197</v>
      </c>
      <c r="T19" s="264" t="s">
        <v>198</v>
      </c>
      <c r="U19" s="222">
        <v>0</v>
      </c>
      <c r="V19" s="222">
        <f>ROUND(E19*U19,2)</f>
        <v>0</v>
      </c>
      <c r="W19" s="222"/>
      <c r="X19" s="222" t="s">
        <v>55</v>
      </c>
      <c r="Y19" s="222" t="s">
        <v>150</v>
      </c>
      <c r="Z19" s="212"/>
      <c r="AA19" s="212"/>
      <c r="AB19" s="212"/>
      <c r="AC19" s="212"/>
      <c r="AD19" s="212"/>
      <c r="AE19" s="212"/>
      <c r="AF19" s="212"/>
      <c r="AG19" s="212" t="s">
        <v>1255</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58">
        <v>8</v>
      </c>
      <c r="B20" s="259" t="s">
        <v>1272</v>
      </c>
      <c r="C20" s="270" t="s">
        <v>1273</v>
      </c>
      <c r="D20" s="260" t="s">
        <v>909</v>
      </c>
      <c r="E20" s="261">
        <v>1</v>
      </c>
      <c r="F20" s="262"/>
      <c r="G20" s="263">
        <f>ROUND(E20*F20,2)</f>
        <v>0</v>
      </c>
      <c r="H20" s="262"/>
      <c r="I20" s="263">
        <f>ROUND(E20*H20,2)</f>
        <v>0</v>
      </c>
      <c r="J20" s="262"/>
      <c r="K20" s="263">
        <f>ROUND(E20*J20,2)</f>
        <v>0</v>
      </c>
      <c r="L20" s="263">
        <v>21</v>
      </c>
      <c r="M20" s="263">
        <f>G20*(1+L20/100)</f>
        <v>0</v>
      </c>
      <c r="N20" s="261">
        <v>0</v>
      </c>
      <c r="O20" s="261">
        <f>ROUND(E20*N20,2)</f>
        <v>0</v>
      </c>
      <c r="P20" s="261">
        <v>0</v>
      </c>
      <c r="Q20" s="261">
        <f>ROUND(E20*P20,2)</f>
        <v>0</v>
      </c>
      <c r="R20" s="263"/>
      <c r="S20" s="263" t="s">
        <v>197</v>
      </c>
      <c r="T20" s="264" t="s">
        <v>198</v>
      </c>
      <c r="U20" s="222">
        <v>0</v>
      </c>
      <c r="V20" s="222">
        <f>ROUND(E20*U20,2)</f>
        <v>0</v>
      </c>
      <c r="W20" s="222"/>
      <c r="X20" s="222" t="s">
        <v>55</v>
      </c>
      <c r="Y20" s="222" t="s">
        <v>150</v>
      </c>
      <c r="Z20" s="212"/>
      <c r="AA20" s="212"/>
      <c r="AB20" s="212"/>
      <c r="AC20" s="212"/>
      <c r="AD20" s="212"/>
      <c r="AE20" s="212"/>
      <c r="AF20" s="212"/>
      <c r="AG20" s="212" t="s">
        <v>1255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3">
        <v>9</v>
      </c>
      <c r="B21" s="234" t="s">
        <v>1274</v>
      </c>
      <c r="C21" s="244" t="s">
        <v>1275</v>
      </c>
      <c r="D21" s="235" t="s">
        <v>909</v>
      </c>
      <c r="E21" s="236">
        <v>1</v>
      </c>
      <c r="F21" s="237"/>
      <c r="G21" s="238">
        <f>ROUND(E21*F21,2)</f>
        <v>0</v>
      </c>
      <c r="H21" s="237"/>
      <c r="I21" s="238">
        <f>ROUND(E21*H21,2)</f>
        <v>0</v>
      </c>
      <c r="J21" s="237"/>
      <c r="K21" s="238">
        <f>ROUND(E21*J21,2)</f>
        <v>0</v>
      </c>
      <c r="L21" s="238">
        <v>21</v>
      </c>
      <c r="M21" s="238">
        <f>G21*(1+L21/100)</f>
        <v>0</v>
      </c>
      <c r="N21" s="236">
        <v>0</v>
      </c>
      <c r="O21" s="236">
        <f>ROUND(E21*N21,2)</f>
        <v>0</v>
      </c>
      <c r="P21" s="236">
        <v>0</v>
      </c>
      <c r="Q21" s="236">
        <f>ROUND(E21*P21,2)</f>
        <v>0</v>
      </c>
      <c r="R21" s="238"/>
      <c r="S21" s="238" t="s">
        <v>197</v>
      </c>
      <c r="T21" s="239" t="s">
        <v>198</v>
      </c>
      <c r="U21" s="222">
        <v>0</v>
      </c>
      <c r="V21" s="222">
        <f>ROUND(E21*U21,2)</f>
        <v>0</v>
      </c>
      <c r="W21" s="222"/>
      <c r="X21" s="222" t="s">
        <v>55</v>
      </c>
      <c r="Y21" s="222" t="s">
        <v>150</v>
      </c>
      <c r="Z21" s="212"/>
      <c r="AA21" s="212"/>
      <c r="AB21" s="212"/>
      <c r="AC21" s="212"/>
      <c r="AD21" s="212"/>
      <c r="AE21" s="212"/>
      <c r="AF21" s="212"/>
      <c r="AG21" s="212" t="s">
        <v>1255</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33.75" outlineLevel="2" x14ac:dyDescent="0.2">
      <c r="A22" s="219"/>
      <c r="B22" s="220"/>
      <c r="C22" s="247" t="s">
        <v>1276</v>
      </c>
      <c r="D22" s="242"/>
      <c r="E22" s="242"/>
      <c r="F22" s="242"/>
      <c r="G22" s="242"/>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481</v>
      </c>
      <c r="AH22" s="212"/>
      <c r="AI22" s="212"/>
      <c r="AJ22" s="212"/>
      <c r="AK22" s="212"/>
      <c r="AL22" s="212"/>
      <c r="AM22" s="212"/>
      <c r="AN22" s="212"/>
      <c r="AO22" s="212"/>
      <c r="AP22" s="212"/>
      <c r="AQ22" s="212"/>
      <c r="AR22" s="212"/>
      <c r="AS22" s="212"/>
      <c r="AT22" s="212"/>
      <c r="AU22" s="212"/>
      <c r="AV22" s="212"/>
      <c r="AW22" s="212"/>
      <c r="AX22" s="212"/>
      <c r="AY22" s="212"/>
      <c r="AZ22" s="212"/>
      <c r="BA22" s="240" t="str">
        <f>C22</f>
        <v>Náklady na ochranu staveniště před vstupem nepovolaných osob (vč. studentů),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22" s="212"/>
      <c r="BC22" s="212"/>
      <c r="BD22" s="212"/>
      <c r="BE22" s="212"/>
      <c r="BF22" s="212"/>
      <c r="BG22" s="212"/>
      <c r="BH22" s="212"/>
    </row>
    <row r="23" spans="1:60" outlineLevel="1" x14ac:dyDescent="0.2">
      <c r="A23" s="233">
        <v>10</v>
      </c>
      <c r="B23" s="234" t="s">
        <v>1277</v>
      </c>
      <c r="C23" s="244" t="s">
        <v>1278</v>
      </c>
      <c r="D23" s="235" t="s">
        <v>909</v>
      </c>
      <c r="E23" s="236">
        <v>1</v>
      </c>
      <c r="F23" s="237"/>
      <c r="G23" s="238">
        <f>ROUND(E23*F23,2)</f>
        <v>0</v>
      </c>
      <c r="H23" s="237"/>
      <c r="I23" s="238">
        <f>ROUND(E23*H23,2)</f>
        <v>0</v>
      </c>
      <c r="J23" s="237"/>
      <c r="K23" s="238">
        <f>ROUND(E23*J23,2)</f>
        <v>0</v>
      </c>
      <c r="L23" s="238">
        <v>21</v>
      </c>
      <c r="M23" s="238">
        <f>G23*(1+L23/100)</f>
        <v>0</v>
      </c>
      <c r="N23" s="236">
        <v>0</v>
      </c>
      <c r="O23" s="236">
        <f>ROUND(E23*N23,2)</f>
        <v>0</v>
      </c>
      <c r="P23" s="236">
        <v>0</v>
      </c>
      <c r="Q23" s="236">
        <f>ROUND(E23*P23,2)</f>
        <v>0</v>
      </c>
      <c r="R23" s="238"/>
      <c r="S23" s="238" t="s">
        <v>197</v>
      </c>
      <c r="T23" s="239" t="s">
        <v>198</v>
      </c>
      <c r="U23" s="222">
        <v>0</v>
      </c>
      <c r="V23" s="222">
        <f>ROUND(E23*U23,2)</f>
        <v>0</v>
      </c>
      <c r="W23" s="222"/>
      <c r="X23" s="222" t="s">
        <v>55</v>
      </c>
      <c r="Y23" s="222" t="s">
        <v>150</v>
      </c>
      <c r="Z23" s="212"/>
      <c r="AA23" s="212"/>
      <c r="AB23" s="212"/>
      <c r="AC23" s="212"/>
      <c r="AD23" s="212"/>
      <c r="AE23" s="212"/>
      <c r="AF23" s="212"/>
      <c r="AG23" s="212" t="s">
        <v>1255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2" x14ac:dyDescent="0.2">
      <c r="A24" s="219"/>
      <c r="B24" s="220"/>
      <c r="C24" s="247" t="s">
        <v>1279</v>
      </c>
      <c r="D24" s="242"/>
      <c r="E24" s="242"/>
      <c r="F24" s="242"/>
      <c r="G24" s="24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481</v>
      </c>
      <c r="AH24" s="212"/>
      <c r="AI24" s="212"/>
      <c r="AJ24" s="212"/>
      <c r="AK24" s="212"/>
      <c r="AL24" s="212"/>
      <c r="AM24" s="212"/>
      <c r="AN24" s="212"/>
      <c r="AO24" s="212"/>
      <c r="AP24" s="212"/>
      <c r="AQ24" s="212"/>
      <c r="AR24" s="212"/>
      <c r="AS24" s="212"/>
      <c r="AT24" s="212"/>
      <c r="AU24" s="212"/>
      <c r="AV24" s="212"/>
      <c r="AW24" s="212"/>
      <c r="AX24" s="212"/>
      <c r="AY24" s="212"/>
      <c r="AZ24" s="212"/>
      <c r="BA24" s="240" t="str">
        <f>C24</f>
        <v>Náklady na ztížené provádění stavebních prací v důsledku nepřerušeného provozu na staveništi nebo v případech nepřerušeného provozu v objektech v nichž se stavební práce provádí.</v>
      </c>
      <c r="BB24" s="212"/>
      <c r="BC24" s="212"/>
      <c r="BD24" s="212"/>
      <c r="BE24" s="212"/>
      <c r="BF24" s="212"/>
      <c r="BG24" s="212"/>
      <c r="BH24" s="212"/>
    </row>
    <row r="25" spans="1:60" x14ac:dyDescent="0.2">
      <c r="A25" s="226" t="s">
        <v>142</v>
      </c>
      <c r="B25" s="227" t="s">
        <v>114</v>
      </c>
      <c r="C25" s="243" t="s">
        <v>28</v>
      </c>
      <c r="D25" s="228"/>
      <c r="E25" s="229"/>
      <c r="F25" s="230"/>
      <c r="G25" s="230">
        <f>SUMIF(AG26:AG68,"&lt;&gt;NOR",G26:G68)</f>
        <v>0</v>
      </c>
      <c r="H25" s="230"/>
      <c r="I25" s="230">
        <f>SUM(I26:I68)</f>
        <v>0</v>
      </c>
      <c r="J25" s="230"/>
      <c r="K25" s="230">
        <f>SUM(K26:K68)</f>
        <v>0</v>
      </c>
      <c r="L25" s="230"/>
      <c r="M25" s="230">
        <f>SUM(M26:M68)</f>
        <v>0</v>
      </c>
      <c r="N25" s="229"/>
      <c r="O25" s="229">
        <f>SUM(O26:O68)</f>
        <v>0</v>
      </c>
      <c r="P25" s="229"/>
      <c r="Q25" s="229">
        <f>SUM(Q26:Q68)</f>
        <v>0</v>
      </c>
      <c r="R25" s="230"/>
      <c r="S25" s="230"/>
      <c r="T25" s="231"/>
      <c r="U25" s="225"/>
      <c r="V25" s="225">
        <f>SUM(V26:V68)</f>
        <v>0</v>
      </c>
      <c r="W25" s="225"/>
      <c r="X25" s="225"/>
      <c r="Y25" s="225"/>
      <c r="AG25" t="s">
        <v>143</v>
      </c>
    </row>
    <row r="26" spans="1:60" outlineLevel="1" x14ac:dyDescent="0.2">
      <c r="A26" s="258">
        <v>11</v>
      </c>
      <c r="B26" s="259" t="s">
        <v>1280</v>
      </c>
      <c r="C26" s="270" t="s">
        <v>1281</v>
      </c>
      <c r="D26" s="260" t="s">
        <v>909</v>
      </c>
      <c r="E26" s="261">
        <v>1</v>
      </c>
      <c r="F26" s="262"/>
      <c r="G26" s="263">
        <f>ROUND(E26*F26,2)</f>
        <v>0</v>
      </c>
      <c r="H26" s="262"/>
      <c r="I26" s="263">
        <f>ROUND(E26*H26,2)</f>
        <v>0</v>
      </c>
      <c r="J26" s="262"/>
      <c r="K26" s="263">
        <f>ROUND(E26*J26,2)</f>
        <v>0</v>
      </c>
      <c r="L26" s="263">
        <v>21</v>
      </c>
      <c r="M26" s="263">
        <f>G26*(1+L26/100)</f>
        <v>0</v>
      </c>
      <c r="N26" s="261">
        <v>0</v>
      </c>
      <c r="O26" s="261">
        <f>ROUND(E26*N26,2)</f>
        <v>0</v>
      </c>
      <c r="P26" s="261">
        <v>0</v>
      </c>
      <c r="Q26" s="261">
        <f>ROUND(E26*P26,2)</f>
        <v>0</v>
      </c>
      <c r="R26" s="263"/>
      <c r="S26" s="263" t="s">
        <v>197</v>
      </c>
      <c r="T26" s="264" t="s">
        <v>198</v>
      </c>
      <c r="U26" s="222">
        <v>0</v>
      </c>
      <c r="V26" s="222">
        <f>ROUND(E26*U26,2)</f>
        <v>0</v>
      </c>
      <c r="W26" s="222"/>
      <c r="X26" s="222" t="s">
        <v>55</v>
      </c>
      <c r="Y26" s="222" t="s">
        <v>150</v>
      </c>
      <c r="Z26" s="212"/>
      <c r="AA26" s="212"/>
      <c r="AB26" s="212"/>
      <c r="AC26" s="212"/>
      <c r="AD26" s="212"/>
      <c r="AE26" s="212"/>
      <c r="AF26" s="212"/>
      <c r="AG26" s="212" t="s">
        <v>1255</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33">
        <v>12</v>
      </c>
      <c r="B27" s="234" t="s">
        <v>1282</v>
      </c>
      <c r="C27" s="244" t="s">
        <v>1283</v>
      </c>
      <c r="D27" s="235" t="s">
        <v>909</v>
      </c>
      <c r="E27" s="236">
        <v>1</v>
      </c>
      <c r="F27" s="237"/>
      <c r="G27" s="238">
        <f>ROUND(E27*F27,2)</f>
        <v>0</v>
      </c>
      <c r="H27" s="237"/>
      <c r="I27" s="238">
        <f>ROUND(E27*H27,2)</f>
        <v>0</v>
      </c>
      <c r="J27" s="237"/>
      <c r="K27" s="238">
        <f>ROUND(E27*J27,2)</f>
        <v>0</v>
      </c>
      <c r="L27" s="238">
        <v>21</v>
      </c>
      <c r="M27" s="238">
        <f>G27*(1+L27/100)</f>
        <v>0</v>
      </c>
      <c r="N27" s="236">
        <v>0</v>
      </c>
      <c r="O27" s="236">
        <f>ROUND(E27*N27,2)</f>
        <v>0</v>
      </c>
      <c r="P27" s="236">
        <v>0</v>
      </c>
      <c r="Q27" s="236">
        <f>ROUND(E27*P27,2)</f>
        <v>0</v>
      </c>
      <c r="R27" s="238"/>
      <c r="S27" s="238" t="s">
        <v>197</v>
      </c>
      <c r="T27" s="239" t="s">
        <v>198</v>
      </c>
      <c r="U27" s="222">
        <v>0</v>
      </c>
      <c r="V27" s="222">
        <f>ROUND(E27*U27,2)</f>
        <v>0</v>
      </c>
      <c r="W27" s="222"/>
      <c r="X27" s="222" t="s">
        <v>55</v>
      </c>
      <c r="Y27" s="222" t="s">
        <v>150</v>
      </c>
      <c r="Z27" s="212"/>
      <c r="AA27" s="212"/>
      <c r="AB27" s="212"/>
      <c r="AC27" s="212"/>
      <c r="AD27" s="212"/>
      <c r="AE27" s="212"/>
      <c r="AF27" s="212"/>
      <c r="AG27" s="212" t="s">
        <v>1255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2" x14ac:dyDescent="0.2">
      <c r="A28" s="219"/>
      <c r="B28" s="220"/>
      <c r="C28" s="247" t="s">
        <v>1284</v>
      </c>
      <c r="D28" s="242"/>
      <c r="E28" s="242"/>
      <c r="F28" s="242"/>
      <c r="G28" s="24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481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3" x14ac:dyDescent="0.2">
      <c r="A29" s="219"/>
      <c r="B29" s="220"/>
      <c r="C29" s="269" t="s">
        <v>1285</v>
      </c>
      <c r="D29" s="257"/>
      <c r="E29" s="257"/>
      <c r="F29" s="257"/>
      <c r="G29" s="257"/>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481</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1" x14ac:dyDescent="0.2">
      <c r="A30" s="233">
        <v>13</v>
      </c>
      <c r="B30" s="234" t="s">
        <v>1286</v>
      </c>
      <c r="C30" s="244" t="s">
        <v>1287</v>
      </c>
      <c r="D30" s="235" t="s">
        <v>909</v>
      </c>
      <c r="E30" s="236">
        <v>1</v>
      </c>
      <c r="F30" s="237"/>
      <c r="G30" s="238">
        <f>ROUND(E30*F30,2)</f>
        <v>0</v>
      </c>
      <c r="H30" s="237"/>
      <c r="I30" s="238">
        <f>ROUND(E30*H30,2)</f>
        <v>0</v>
      </c>
      <c r="J30" s="237"/>
      <c r="K30" s="238">
        <f>ROUND(E30*J30,2)</f>
        <v>0</v>
      </c>
      <c r="L30" s="238">
        <v>21</v>
      </c>
      <c r="M30" s="238">
        <f>G30*(1+L30/100)</f>
        <v>0</v>
      </c>
      <c r="N30" s="236">
        <v>0</v>
      </c>
      <c r="O30" s="236">
        <f>ROUND(E30*N30,2)</f>
        <v>0</v>
      </c>
      <c r="P30" s="236">
        <v>0</v>
      </c>
      <c r="Q30" s="236">
        <f>ROUND(E30*P30,2)</f>
        <v>0</v>
      </c>
      <c r="R30" s="238"/>
      <c r="S30" s="238" t="s">
        <v>197</v>
      </c>
      <c r="T30" s="239" t="s">
        <v>198</v>
      </c>
      <c r="U30" s="222">
        <v>0</v>
      </c>
      <c r="V30" s="222">
        <f>ROUND(E30*U30,2)</f>
        <v>0</v>
      </c>
      <c r="W30" s="222"/>
      <c r="X30" s="222" t="s">
        <v>55</v>
      </c>
      <c r="Y30" s="222" t="s">
        <v>150</v>
      </c>
      <c r="Z30" s="212"/>
      <c r="AA30" s="212"/>
      <c r="AB30" s="212"/>
      <c r="AC30" s="212"/>
      <c r="AD30" s="212"/>
      <c r="AE30" s="212"/>
      <c r="AF30" s="212"/>
      <c r="AG30" s="212" t="s">
        <v>1255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33.75" outlineLevel="2" x14ac:dyDescent="0.2">
      <c r="A31" s="219"/>
      <c r="B31" s="220"/>
      <c r="C31" s="247" t="s">
        <v>1288</v>
      </c>
      <c r="D31" s="242"/>
      <c r="E31" s="242"/>
      <c r="F31" s="242"/>
      <c r="G31" s="24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481</v>
      </c>
      <c r="AH31" s="212"/>
      <c r="AI31" s="212"/>
      <c r="AJ31" s="212"/>
      <c r="AK31" s="212"/>
      <c r="AL31" s="212"/>
      <c r="AM31" s="212"/>
      <c r="AN31" s="212"/>
      <c r="AO31" s="212"/>
      <c r="AP31" s="212"/>
      <c r="AQ31" s="212"/>
      <c r="AR31" s="212"/>
      <c r="AS31" s="212"/>
      <c r="AT31" s="212"/>
      <c r="AU31" s="212"/>
      <c r="AV31" s="212"/>
      <c r="AW31" s="212"/>
      <c r="AX31" s="212"/>
      <c r="AY31" s="212"/>
      <c r="AZ31" s="212"/>
      <c r="BA31" s="240" t="str">
        <f>C31</f>
        <v>1 ks kabelu veřejného osvětlení, 1 ks horkovodu tepláren, 22 ks podzemních kabelových vedení NN a 2 ks kabelů VN, 2 ks sdělovacího vedení viz. C.3 Koordinační situační výkres. Nutnost vytyčení inženýrských sítí vyplývá z vyjádření správců těchto sítí, které jsou přílohou PD</v>
      </c>
      <c r="BB31" s="212"/>
      <c r="BC31" s="212"/>
      <c r="BD31" s="212"/>
      <c r="BE31" s="212"/>
      <c r="BF31" s="212"/>
      <c r="BG31" s="212"/>
      <c r="BH31" s="212"/>
    </row>
    <row r="32" spans="1:60" outlineLevel="1" x14ac:dyDescent="0.2">
      <c r="A32" s="258">
        <v>14</v>
      </c>
      <c r="B32" s="259" t="s">
        <v>1289</v>
      </c>
      <c r="C32" s="270" t="s">
        <v>1290</v>
      </c>
      <c r="D32" s="260" t="s">
        <v>909</v>
      </c>
      <c r="E32" s="261">
        <v>1</v>
      </c>
      <c r="F32" s="262"/>
      <c r="G32" s="263">
        <f>ROUND(E32*F32,2)</f>
        <v>0</v>
      </c>
      <c r="H32" s="262"/>
      <c r="I32" s="263">
        <f>ROUND(E32*H32,2)</f>
        <v>0</v>
      </c>
      <c r="J32" s="262"/>
      <c r="K32" s="263">
        <f>ROUND(E32*J32,2)</f>
        <v>0</v>
      </c>
      <c r="L32" s="263">
        <v>21</v>
      </c>
      <c r="M32" s="263">
        <f>G32*(1+L32/100)</f>
        <v>0</v>
      </c>
      <c r="N32" s="261">
        <v>0</v>
      </c>
      <c r="O32" s="261">
        <f>ROUND(E32*N32,2)</f>
        <v>0</v>
      </c>
      <c r="P32" s="261">
        <v>0</v>
      </c>
      <c r="Q32" s="261">
        <f>ROUND(E32*P32,2)</f>
        <v>0</v>
      </c>
      <c r="R32" s="263"/>
      <c r="S32" s="263" t="s">
        <v>197</v>
      </c>
      <c r="T32" s="264" t="s">
        <v>198</v>
      </c>
      <c r="U32" s="222">
        <v>0</v>
      </c>
      <c r="V32" s="222">
        <f>ROUND(E32*U32,2)</f>
        <v>0</v>
      </c>
      <c r="W32" s="222"/>
      <c r="X32" s="222" t="s">
        <v>55</v>
      </c>
      <c r="Y32" s="222" t="s">
        <v>150</v>
      </c>
      <c r="Z32" s="212"/>
      <c r="AA32" s="212"/>
      <c r="AB32" s="212"/>
      <c r="AC32" s="212"/>
      <c r="AD32" s="212"/>
      <c r="AE32" s="212"/>
      <c r="AF32" s="212"/>
      <c r="AG32" s="212" t="s">
        <v>1255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58">
        <v>15</v>
      </c>
      <c r="B33" s="259" t="s">
        <v>1291</v>
      </c>
      <c r="C33" s="270" t="s">
        <v>1292</v>
      </c>
      <c r="D33" s="260" t="s">
        <v>909</v>
      </c>
      <c r="E33" s="261">
        <v>1</v>
      </c>
      <c r="F33" s="262"/>
      <c r="G33" s="263">
        <f>ROUND(E33*F33,2)</f>
        <v>0</v>
      </c>
      <c r="H33" s="262"/>
      <c r="I33" s="263">
        <f>ROUND(E33*H33,2)</f>
        <v>0</v>
      </c>
      <c r="J33" s="262"/>
      <c r="K33" s="263">
        <f>ROUND(E33*J33,2)</f>
        <v>0</v>
      </c>
      <c r="L33" s="263">
        <v>21</v>
      </c>
      <c r="M33" s="263">
        <f>G33*(1+L33/100)</f>
        <v>0</v>
      </c>
      <c r="N33" s="261">
        <v>0</v>
      </c>
      <c r="O33" s="261">
        <f>ROUND(E33*N33,2)</f>
        <v>0</v>
      </c>
      <c r="P33" s="261">
        <v>0</v>
      </c>
      <c r="Q33" s="261">
        <f>ROUND(E33*P33,2)</f>
        <v>0</v>
      </c>
      <c r="R33" s="263"/>
      <c r="S33" s="263" t="s">
        <v>197</v>
      </c>
      <c r="T33" s="264" t="s">
        <v>198</v>
      </c>
      <c r="U33" s="222">
        <v>0</v>
      </c>
      <c r="V33" s="222">
        <f>ROUND(E33*U33,2)</f>
        <v>0</v>
      </c>
      <c r="W33" s="222"/>
      <c r="X33" s="222" t="s">
        <v>55</v>
      </c>
      <c r="Y33" s="222" t="s">
        <v>150</v>
      </c>
      <c r="Z33" s="212"/>
      <c r="AA33" s="212"/>
      <c r="AB33" s="212"/>
      <c r="AC33" s="212"/>
      <c r="AD33" s="212"/>
      <c r="AE33" s="212"/>
      <c r="AF33" s="212"/>
      <c r="AG33" s="212" t="s">
        <v>1255</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3">
        <v>16</v>
      </c>
      <c r="B34" s="234" t="s">
        <v>1293</v>
      </c>
      <c r="C34" s="244" t="s">
        <v>1294</v>
      </c>
      <c r="D34" s="235" t="s">
        <v>909</v>
      </c>
      <c r="E34" s="236">
        <v>1</v>
      </c>
      <c r="F34" s="237"/>
      <c r="G34" s="238">
        <f>ROUND(E34*F34,2)</f>
        <v>0</v>
      </c>
      <c r="H34" s="237"/>
      <c r="I34" s="238">
        <f>ROUND(E34*H34,2)</f>
        <v>0</v>
      </c>
      <c r="J34" s="237"/>
      <c r="K34" s="238">
        <f>ROUND(E34*J34,2)</f>
        <v>0</v>
      </c>
      <c r="L34" s="238">
        <v>21</v>
      </c>
      <c r="M34" s="238">
        <f>G34*(1+L34/100)</f>
        <v>0</v>
      </c>
      <c r="N34" s="236">
        <v>0</v>
      </c>
      <c r="O34" s="236">
        <f>ROUND(E34*N34,2)</f>
        <v>0</v>
      </c>
      <c r="P34" s="236">
        <v>0</v>
      </c>
      <c r="Q34" s="236">
        <f>ROUND(E34*P34,2)</f>
        <v>0</v>
      </c>
      <c r="R34" s="238"/>
      <c r="S34" s="238" t="s">
        <v>197</v>
      </c>
      <c r="T34" s="239" t="s">
        <v>198</v>
      </c>
      <c r="U34" s="222">
        <v>0</v>
      </c>
      <c r="V34" s="222">
        <f>ROUND(E34*U34,2)</f>
        <v>0</v>
      </c>
      <c r="W34" s="222"/>
      <c r="X34" s="222" t="s">
        <v>55</v>
      </c>
      <c r="Y34" s="222" t="s">
        <v>150</v>
      </c>
      <c r="Z34" s="212"/>
      <c r="AA34" s="212"/>
      <c r="AB34" s="212"/>
      <c r="AC34" s="212"/>
      <c r="AD34" s="212"/>
      <c r="AE34" s="212"/>
      <c r="AF34" s="212"/>
      <c r="AG34" s="212" t="s">
        <v>1255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47" t="s">
        <v>1295</v>
      </c>
      <c r="D35" s="242"/>
      <c r="E35" s="242"/>
      <c r="F35" s="242"/>
      <c r="G35" s="24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481</v>
      </c>
      <c r="AH35" s="212"/>
      <c r="AI35" s="212"/>
      <c r="AJ35" s="212"/>
      <c r="AK35" s="212"/>
      <c r="AL35" s="212"/>
      <c r="AM35" s="212"/>
      <c r="AN35" s="212"/>
      <c r="AO35" s="212"/>
      <c r="AP35" s="212"/>
      <c r="AQ35" s="212"/>
      <c r="AR35" s="212"/>
      <c r="AS35" s="212"/>
      <c r="AT35" s="212"/>
      <c r="AU35" s="212"/>
      <c r="AV35" s="212"/>
      <c r="AW35" s="212"/>
      <c r="AX35" s="212"/>
      <c r="AY35" s="212"/>
      <c r="AZ35" s="212"/>
      <c r="BA35" s="240" t="str">
        <f>C35</f>
        <v>Informační tabule se základními údaji o stavbě (kde bude uveden zhotovitel, TDI, autor dokumentace, investor atd.) - 1 ks</v>
      </c>
      <c r="BB35" s="212"/>
      <c r="BC35" s="212"/>
      <c r="BD35" s="212"/>
      <c r="BE35" s="212"/>
      <c r="BF35" s="212"/>
      <c r="BG35" s="212"/>
      <c r="BH35" s="212"/>
    </row>
    <row r="36" spans="1:60" ht="22.5" outlineLevel="1" x14ac:dyDescent="0.2">
      <c r="A36" s="258">
        <v>17</v>
      </c>
      <c r="B36" s="259" t="s">
        <v>1296</v>
      </c>
      <c r="C36" s="270" t="s">
        <v>1297</v>
      </c>
      <c r="D36" s="260" t="s">
        <v>909</v>
      </c>
      <c r="E36" s="261">
        <v>1</v>
      </c>
      <c r="F36" s="262"/>
      <c r="G36" s="263">
        <f>ROUND(E36*F36,2)</f>
        <v>0</v>
      </c>
      <c r="H36" s="262"/>
      <c r="I36" s="263">
        <f>ROUND(E36*H36,2)</f>
        <v>0</v>
      </c>
      <c r="J36" s="262"/>
      <c r="K36" s="263">
        <f>ROUND(E36*J36,2)</f>
        <v>0</v>
      </c>
      <c r="L36" s="263">
        <v>21</v>
      </c>
      <c r="M36" s="263">
        <f>G36*(1+L36/100)</f>
        <v>0</v>
      </c>
      <c r="N36" s="261">
        <v>0</v>
      </c>
      <c r="O36" s="261">
        <f>ROUND(E36*N36,2)</f>
        <v>0</v>
      </c>
      <c r="P36" s="261">
        <v>0</v>
      </c>
      <c r="Q36" s="261">
        <f>ROUND(E36*P36,2)</f>
        <v>0</v>
      </c>
      <c r="R36" s="263"/>
      <c r="S36" s="263" t="s">
        <v>197</v>
      </c>
      <c r="T36" s="264" t="s">
        <v>198</v>
      </c>
      <c r="U36" s="222">
        <v>0</v>
      </c>
      <c r="V36" s="222">
        <f>ROUND(E36*U36,2)</f>
        <v>0</v>
      </c>
      <c r="W36" s="222"/>
      <c r="X36" s="222" t="s">
        <v>55</v>
      </c>
      <c r="Y36" s="222" t="s">
        <v>150</v>
      </c>
      <c r="Z36" s="212"/>
      <c r="AA36" s="212"/>
      <c r="AB36" s="212"/>
      <c r="AC36" s="212"/>
      <c r="AD36" s="212"/>
      <c r="AE36" s="212"/>
      <c r="AF36" s="212"/>
      <c r="AG36" s="212" t="s">
        <v>1255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58">
        <v>18</v>
      </c>
      <c r="B37" s="259" t="s">
        <v>1298</v>
      </c>
      <c r="C37" s="270" t="s">
        <v>1299</v>
      </c>
      <c r="D37" s="260" t="s">
        <v>909</v>
      </c>
      <c r="E37" s="261">
        <v>1</v>
      </c>
      <c r="F37" s="262"/>
      <c r="G37" s="263">
        <f>ROUND(E37*F37,2)</f>
        <v>0</v>
      </c>
      <c r="H37" s="262"/>
      <c r="I37" s="263">
        <f>ROUND(E37*H37,2)</f>
        <v>0</v>
      </c>
      <c r="J37" s="262"/>
      <c r="K37" s="263">
        <f>ROUND(E37*J37,2)</f>
        <v>0</v>
      </c>
      <c r="L37" s="263">
        <v>21</v>
      </c>
      <c r="M37" s="263">
        <f>G37*(1+L37/100)</f>
        <v>0</v>
      </c>
      <c r="N37" s="261">
        <v>0</v>
      </c>
      <c r="O37" s="261">
        <f>ROUND(E37*N37,2)</f>
        <v>0</v>
      </c>
      <c r="P37" s="261">
        <v>0</v>
      </c>
      <c r="Q37" s="261">
        <f>ROUND(E37*P37,2)</f>
        <v>0</v>
      </c>
      <c r="R37" s="263"/>
      <c r="S37" s="263" t="s">
        <v>197</v>
      </c>
      <c r="T37" s="264" t="s">
        <v>198</v>
      </c>
      <c r="U37" s="222">
        <v>0</v>
      </c>
      <c r="V37" s="222">
        <f>ROUND(E37*U37,2)</f>
        <v>0</v>
      </c>
      <c r="W37" s="222"/>
      <c r="X37" s="222" t="s">
        <v>55</v>
      </c>
      <c r="Y37" s="222" t="s">
        <v>150</v>
      </c>
      <c r="Z37" s="212"/>
      <c r="AA37" s="212"/>
      <c r="AB37" s="212"/>
      <c r="AC37" s="212"/>
      <c r="AD37" s="212"/>
      <c r="AE37" s="212"/>
      <c r="AF37" s="212"/>
      <c r="AG37" s="212" t="s">
        <v>1255</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ht="22.5" outlineLevel="1" x14ac:dyDescent="0.2">
      <c r="A38" s="258">
        <v>19</v>
      </c>
      <c r="B38" s="259" t="s">
        <v>1300</v>
      </c>
      <c r="C38" s="270" t="s">
        <v>1301</v>
      </c>
      <c r="D38" s="260" t="s">
        <v>909</v>
      </c>
      <c r="E38" s="261">
        <v>1</v>
      </c>
      <c r="F38" s="262"/>
      <c r="G38" s="263">
        <f>ROUND(E38*F38,2)</f>
        <v>0</v>
      </c>
      <c r="H38" s="262"/>
      <c r="I38" s="263">
        <f>ROUND(E38*H38,2)</f>
        <v>0</v>
      </c>
      <c r="J38" s="262"/>
      <c r="K38" s="263">
        <f>ROUND(E38*J38,2)</f>
        <v>0</v>
      </c>
      <c r="L38" s="263">
        <v>21</v>
      </c>
      <c r="M38" s="263">
        <f>G38*(1+L38/100)</f>
        <v>0</v>
      </c>
      <c r="N38" s="261">
        <v>0</v>
      </c>
      <c r="O38" s="261">
        <f>ROUND(E38*N38,2)</f>
        <v>0</v>
      </c>
      <c r="P38" s="261">
        <v>0</v>
      </c>
      <c r="Q38" s="261">
        <f>ROUND(E38*P38,2)</f>
        <v>0</v>
      </c>
      <c r="R38" s="263"/>
      <c r="S38" s="263" t="s">
        <v>197</v>
      </c>
      <c r="T38" s="264" t="s">
        <v>198</v>
      </c>
      <c r="U38" s="222">
        <v>0</v>
      </c>
      <c r="V38" s="222">
        <f>ROUND(E38*U38,2)</f>
        <v>0</v>
      </c>
      <c r="W38" s="222"/>
      <c r="X38" s="222" t="s">
        <v>55</v>
      </c>
      <c r="Y38" s="222" t="s">
        <v>150</v>
      </c>
      <c r="Z38" s="212"/>
      <c r="AA38" s="212"/>
      <c r="AB38" s="212"/>
      <c r="AC38" s="212"/>
      <c r="AD38" s="212"/>
      <c r="AE38" s="212"/>
      <c r="AF38" s="212"/>
      <c r="AG38" s="212" t="s">
        <v>1255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58">
        <v>20</v>
      </c>
      <c r="B39" s="259" t="s">
        <v>1302</v>
      </c>
      <c r="C39" s="270" t="s">
        <v>1303</v>
      </c>
      <c r="D39" s="260" t="s">
        <v>909</v>
      </c>
      <c r="E39" s="261">
        <v>1</v>
      </c>
      <c r="F39" s="262"/>
      <c r="G39" s="263">
        <f>ROUND(E39*F39,2)</f>
        <v>0</v>
      </c>
      <c r="H39" s="262"/>
      <c r="I39" s="263">
        <f>ROUND(E39*H39,2)</f>
        <v>0</v>
      </c>
      <c r="J39" s="262"/>
      <c r="K39" s="263">
        <f>ROUND(E39*J39,2)</f>
        <v>0</v>
      </c>
      <c r="L39" s="263">
        <v>21</v>
      </c>
      <c r="M39" s="263">
        <f>G39*(1+L39/100)</f>
        <v>0</v>
      </c>
      <c r="N39" s="261">
        <v>0</v>
      </c>
      <c r="O39" s="261">
        <f>ROUND(E39*N39,2)</f>
        <v>0</v>
      </c>
      <c r="P39" s="261">
        <v>0</v>
      </c>
      <c r="Q39" s="261">
        <f>ROUND(E39*P39,2)</f>
        <v>0</v>
      </c>
      <c r="R39" s="263"/>
      <c r="S39" s="263" t="s">
        <v>197</v>
      </c>
      <c r="T39" s="264" t="s">
        <v>198</v>
      </c>
      <c r="U39" s="222">
        <v>0</v>
      </c>
      <c r="V39" s="222">
        <f>ROUND(E39*U39,2)</f>
        <v>0</v>
      </c>
      <c r="W39" s="222"/>
      <c r="X39" s="222" t="s">
        <v>55</v>
      </c>
      <c r="Y39" s="222" t="s">
        <v>150</v>
      </c>
      <c r="Z39" s="212"/>
      <c r="AA39" s="212"/>
      <c r="AB39" s="212"/>
      <c r="AC39" s="212"/>
      <c r="AD39" s="212"/>
      <c r="AE39" s="212"/>
      <c r="AF39" s="212"/>
      <c r="AG39" s="212" t="s">
        <v>1255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33">
        <v>21</v>
      </c>
      <c r="B40" s="234" t="s">
        <v>1304</v>
      </c>
      <c r="C40" s="244" t="s">
        <v>1305</v>
      </c>
      <c r="D40" s="235" t="s">
        <v>909</v>
      </c>
      <c r="E40" s="236">
        <v>1</v>
      </c>
      <c r="F40" s="237"/>
      <c r="G40" s="238">
        <f>ROUND(E40*F40,2)</f>
        <v>0</v>
      </c>
      <c r="H40" s="237"/>
      <c r="I40" s="238">
        <f>ROUND(E40*H40,2)</f>
        <v>0</v>
      </c>
      <c r="J40" s="237"/>
      <c r="K40" s="238">
        <f>ROUND(E40*J40,2)</f>
        <v>0</v>
      </c>
      <c r="L40" s="238">
        <v>21</v>
      </c>
      <c r="M40" s="238">
        <f>G40*(1+L40/100)</f>
        <v>0</v>
      </c>
      <c r="N40" s="236">
        <v>0</v>
      </c>
      <c r="O40" s="236">
        <f>ROUND(E40*N40,2)</f>
        <v>0</v>
      </c>
      <c r="P40" s="236">
        <v>0</v>
      </c>
      <c r="Q40" s="236">
        <f>ROUND(E40*P40,2)</f>
        <v>0</v>
      </c>
      <c r="R40" s="238"/>
      <c r="S40" s="238" t="s">
        <v>197</v>
      </c>
      <c r="T40" s="239" t="s">
        <v>198</v>
      </c>
      <c r="U40" s="222">
        <v>0</v>
      </c>
      <c r="V40" s="222">
        <f>ROUND(E40*U40,2)</f>
        <v>0</v>
      </c>
      <c r="W40" s="222"/>
      <c r="X40" s="222" t="s">
        <v>55</v>
      </c>
      <c r="Y40" s="222" t="s">
        <v>150</v>
      </c>
      <c r="Z40" s="212"/>
      <c r="AA40" s="212"/>
      <c r="AB40" s="212"/>
      <c r="AC40" s="212"/>
      <c r="AD40" s="212"/>
      <c r="AE40" s="212"/>
      <c r="AF40" s="212"/>
      <c r="AG40" s="212" t="s">
        <v>1255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ht="22.5" outlineLevel="2" x14ac:dyDescent="0.2">
      <c r="A41" s="219"/>
      <c r="B41" s="220"/>
      <c r="C41" s="247" t="s">
        <v>1306</v>
      </c>
      <c r="D41" s="242"/>
      <c r="E41" s="242"/>
      <c r="F41" s="242"/>
      <c r="G41" s="242"/>
      <c r="H41" s="222"/>
      <c r="I41" s="222"/>
      <c r="J41" s="222"/>
      <c r="K41" s="222"/>
      <c r="L41" s="222"/>
      <c r="M41" s="222"/>
      <c r="N41" s="221"/>
      <c r="O41" s="221"/>
      <c r="P41" s="221"/>
      <c r="Q41" s="221"/>
      <c r="R41" s="222"/>
      <c r="S41" s="222"/>
      <c r="T41" s="222"/>
      <c r="U41" s="222"/>
      <c r="V41" s="222"/>
      <c r="W41" s="222"/>
      <c r="X41" s="222"/>
      <c r="Y41" s="222"/>
      <c r="Z41" s="212"/>
      <c r="AA41" s="212"/>
      <c r="AB41" s="212"/>
      <c r="AC41" s="212"/>
      <c r="AD41" s="212"/>
      <c r="AE41" s="212"/>
      <c r="AF41" s="212"/>
      <c r="AG41" s="212" t="s">
        <v>481</v>
      </c>
      <c r="AH41" s="212"/>
      <c r="AI41" s="212"/>
      <c r="AJ41" s="212"/>
      <c r="AK41" s="212"/>
      <c r="AL41" s="212"/>
      <c r="AM41" s="212"/>
      <c r="AN41" s="212"/>
      <c r="AO41" s="212"/>
      <c r="AP41" s="212"/>
      <c r="AQ41" s="212"/>
      <c r="AR41" s="212"/>
      <c r="AS41" s="212"/>
      <c r="AT41" s="212"/>
      <c r="AU41" s="212"/>
      <c r="AV41" s="212"/>
      <c r="AW41" s="212"/>
      <c r="AX41" s="212"/>
      <c r="AY41" s="212"/>
      <c r="AZ41" s="212"/>
      <c r="BA41" s="240" t="str">
        <f>C41</f>
        <v>včetně zajištění fotodokumentace veškerých konstrukcí, které budou v průběhu výstavby skryty nebo zakryty. Zajištění fotodokumentace stávajícího stavu přístupových komunikací.</v>
      </c>
      <c r="BB41" s="212"/>
      <c r="BC41" s="212"/>
      <c r="BD41" s="212"/>
      <c r="BE41" s="212"/>
      <c r="BF41" s="212"/>
      <c r="BG41" s="212"/>
      <c r="BH41" s="212"/>
    </row>
    <row r="42" spans="1:60" ht="22.5" outlineLevel="1" x14ac:dyDescent="0.2">
      <c r="A42" s="258">
        <v>22</v>
      </c>
      <c r="B42" s="259" t="s">
        <v>1307</v>
      </c>
      <c r="C42" s="270" t="s">
        <v>1308</v>
      </c>
      <c r="D42" s="260" t="s">
        <v>909</v>
      </c>
      <c r="E42" s="261">
        <v>1</v>
      </c>
      <c r="F42" s="262"/>
      <c r="G42" s="263">
        <f>ROUND(E42*F42,2)</f>
        <v>0</v>
      </c>
      <c r="H42" s="262"/>
      <c r="I42" s="263">
        <f>ROUND(E42*H42,2)</f>
        <v>0</v>
      </c>
      <c r="J42" s="262"/>
      <c r="K42" s="263">
        <f>ROUND(E42*J42,2)</f>
        <v>0</v>
      </c>
      <c r="L42" s="263">
        <v>21</v>
      </c>
      <c r="M42" s="263">
        <f>G42*(1+L42/100)</f>
        <v>0</v>
      </c>
      <c r="N42" s="261">
        <v>0</v>
      </c>
      <c r="O42" s="261">
        <f>ROUND(E42*N42,2)</f>
        <v>0</v>
      </c>
      <c r="P42" s="261">
        <v>0</v>
      </c>
      <c r="Q42" s="261">
        <f>ROUND(E42*P42,2)</f>
        <v>0</v>
      </c>
      <c r="R42" s="263"/>
      <c r="S42" s="263" t="s">
        <v>197</v>
      </c>
      <c r="T42" s="264" t="s">
        <v>198</v>
      </c>
      <c r="U42" s="222">
        <v>0</v>
      </c>
      <c r="V42" s="222">
        <f>ROUND(E42*U42,2)</f>
        <v>0</v>
      </c>
      <c r="W42" s="222"/>
      <c r="X42" s="222" t="s">
        <v>55</v>
      </c>
      <c r="Y42" s="222" t="s">
        <v>150</v>
      </c>
      <c r="Z42" s="212"/>
      <c r="AA42" s="212"/>
      <c r="AB42" s="212"/>
      <c r="AC42" s="212"/>
      <c r="AD42" s="212"/>
      <c r="AE42" s="212"/>
      <c r="AF42" s="212"/>
      <c r="AG42" s="212" t="s">
        <v>1255</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1" x14ac:dyDescent="0.2">
      <c r="A43" s="258">
        <v>23</v>
      </c>
      <c r="B43" s="259" t="s">
        <v>1309</v>
      </c>
      <c r="C43" s="270" t="s">
        <v>1310</v>
      </c>
      <c r="D43" s="260" t="s">
        <v>909</v>
      </c>
      <c r="E43" s="261">
        <v>1</v>
      </c>
      <c r="F43" s="262"/>
      <c r="G43" s="263">
        <f>ROUND(E43*F43,2)</f>
        <v>0</v>
      </c>
      <c r="H43" s="262"/>
      <c r="I43" s="263">
        <f>ROUND(E43*H43,2)</f>
        <v>0</v>
      </c>
      <c r="J43" s="262"/>
      <c r="K43" s="263">
        <f>ROUND(E43*J43,2)</f>
        <v>0</v>
      </c>
      <c r="L43" s="263">
        <v>21</v>
      </c>
      <c r="M43" s="263">
        <f>G43*(1+L43/100)</f>
        <v>0</v>
      </c>
      <c r="N43" s="261">
        <v>0</v>
      </c>
      <c r="O43" s="261">
        <f>ROUND(E43*N43,2)</f>
        <v>0</v>
      </c>
      <c r="P43" s="261">
        <v>0</v>
      </c>
      <c r="Q43" s="261">
        <f>ROUND(E43*P43,2)</f>
        <v>0</v>
      </c>
      <c r="R43" s="263"/>
      <c r="S43" s="263" t="s">
        <v>197</v>
      </c>
      <c r="T43" s="264" t="s">
        <v>198</v>
      </c>
      <c r="U43" s="222">
        <v>0</v>
      </c>
      <c r="V43" s="222">
        <f>ROUND(E43*U43,2)</f>
        <v>0</v>
      </c>
      <c r="W43" s="222"/>
      <c r="X43" s="222" t="s">
        <v>55</v>
      </c>
      <c r="Y43" s="222" t="s">
        <v>150</v>
      </c>
      <c r="Z43" s="212"/>
      <c r="AA43" s="212"/>
      <c r="AB43" s="212"/>
      <c r="AC43" s="212"/>
      <c r="AD43" s="212"/>
      <c r="AE43" s="212"/>
      <c r="AF43" s="212"/>
      <c r="AG43" s="212" t="s">
        <v>1255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58">
        <v>24</v>
      </c>
      <c r="B44" s="259" t="s">
        <v>1311</v>
      </c>
      <c r="C44" s="270" t="s">
        <v>1312</v>
      </c>
      <c r="D44" s="260" t="s">
        <v>909</v>
      </c>
      <c r="E44" s="261">
        <v>1</v>
      </c>
      <c r="F44" s="262"/>
      <c r="G44" s="263">
        <f>ROUND(E44*F44,2)</f>
        <v>0</v>
      </c>
      <c r="H44" s="262"/>
      <c r="I44" s="263">
        <f>ROUND(E44*H44,2)</f>
        <v>0</v>
      </c>
      <c r="J44" s="262"/>
      <c r="K44" s="263">
        <f>ROUND(E44*J44,2)</f>
        <v>0</v>
      </c>
      <c r="L44" s="263">
        <v>21</v>
      </c>
      <c r="M44" s="263">
        <f>G44*(1+L44/100)</f>
        <v>0</v>
      </c>
      <c r="N44" s="261">
        <v>0</v>
      </c>
      <c r="O44" s="261">
        <f>ROUND(E44*N44,2)</f>
        <v>0</v>
      </c>
      <c r="P44" s="261">
        <v>0</v>
      </c>
      <c r="Q44" s="261">
        <f>ROUND(E44*P44,2)</f>
        <v>0</v>
      </c>
      <c r="R44" s="263"/>
      <c r="S44" s="263" t="s">
        <v>197</v>
      </c>
      <c r="T44" s="264" t="s">
        <v>198</v>
      </c>
      <c r="U44" s="222">
        <v>0</v>
      </c>
      <c r="V44" s="222">
        <f>ROUND(E44*U44,2)</f>
        <v>0</v>
      </c>
      <c r="W44" s="222"/>
      <c r="X44" s="222" t="s">
        <v>55</v>
      </c>
      <c r="Y44" s="222" t="s">
        <v>150</v>
      </c>
      <c r="Z44" s="212"/>
      <c r="AA44" s="212"/>
      <c r="AB44" s="212"/>
      <c r="AC44" s="212"/>
      <c r="AD44" s="212"/>
      <c r="AE44" s="212"/>
      <c r="AF44" s="212"/>
      <c r="AG44" s="212" t="s">
        <v>1255</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1" x14ac:dyDescent="0.2">
      <c r="A45" s="233">
        <v>25</v>
      </c>
      <c r="B45" s="234" t="s">
        <v>1313</v>
      </c>
      <c r="C45" s="244" t="s">
        <v>1314</v>
      </c>
      <c r="D45" s="235" t="s">
        <v>909</v>
      </c>
      <c r="E45" s="236">
        <v>1</v>
      </c>
      <c r="F45" s="237"/>
      <c r="G45" s="238">
        <f>ROUND(E45*F45,2)</f>
        <v>0</v>
      </c>
      <c r="H45" s="237"/>
      <c r="I45" s="238">
        <f>ROUND(E45*H45,2)</f>
        <v>0</v>
      </c>
      <c r="J45" s="237"/>
      <c r="K45" s="238">
        <f>ROUND(E45*J45,2)</f>
        <v>0</v>
      </c>
      <c r="L45" s="238">
        <v>21</v>
      </c>
      <c r="M45" s="238">
        <f>G45*(1+L45/100)</f>
        <v>0</v>
      </c>
      <c r="N45" s="236">
        <v>0</v>
      </c>
      <c r="O45" s="236">
        <f>ROUND(E45*N45,2)</f>
        <v>0</v>
      </c>
      <c r="P45" s="236">
        <v>0</v>
      </c>
      <c r="Q45" s="236">
        <f>ROUND(E45*P45,2)</f>
        <v>0</v>
      </c>
      <c r="R45" s="238"/>
      <c r="S45" s="238" t="s">
        <v>197</v>
      </c>
      <c r="T45" s="239" t="s">
        <v>198</v>
      </c>
      <c r="U45" s="222">
        <v>0</v>
      </c>
      <c r="V45" s="222">
        <f>ROUND(E45*U45,2)</f>
        <v>0</v>
      </c>
      <c r="W45" s="222"/>
      <c r="X45" s="222" t="s">
        <v>55</v>
      </c>
      <c r="Y45" s="222" t="s">
        <v>150</v>
      </c>
      <c r="Z45" s="212"/>
      <c r="AA45" s="212"/>
      <c r="AB45" s="212"/>
      <c r="AC45" s="212"/>
      <c r="AD45" s="212"/>
      <c r="AE45" s="212"/>
      <c r="AF45" s="212"/>
      <c r="AG45" s="212" t="s">
        <v>1255</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47" t="s">
        <v>1315</v>
      </c>
      <c r="D46" s="242"/>
      <c r="E46" s="242"/>
      <c r="F46" s="242"/>
      <c r="G46" s="24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481</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33">
        <v>26</v>
      </c>
      <c r="B47" s="234" t="s">
        <v>1316</v>
      </c>
      <c r="C47" s="244" t="s">
        <v>1317</v>
      </c>
      <c r="D47" s="235" t="s">
        <v>909</v>
      </c>
      <c r="E47" s="236">
        <v>1</v>
      </c>
      <c r="F47" s="237"/>
      <c r="G47" s="238">
        <f>ROUND(E47*F47,2)</f>
        <v>0</v>
      </c>
      <c r="H47" s="237"/>
      <c r="I47" s="238">
        <f>ROUND(E47*H47,2)</f>
        <v>0</v>
      </c>
      <c r="J47" s="237"/>
      <c r="K47" s="238">
        <f>ROUND(E47*J47,2)</f>
        <v>0</v>
      </c>
      <c r="L47" s="238">
        <v>21</v>
      </c>
      <c r="M47" s="238">
        <f>G47*(1+L47/100)</f>
        <v>0</v>
      </c>
      <c r="N47" s="236">
        <v>0</v>
      </c>
      <c r="O47" s="236">
        <f>ROUND(E47*N47,2)</f>
        <v>0</v>
      </c>
      <c r="P47" s="236">
        <v>0</v>
      </c>
      <c r="Q47" s="236">
        <f>ROUND(E47*P47,2)</f>
        <v>0</v>
      </c>
      <c r="R47" s="238"/>
      <c r="S47" s="238" t="s">
        <v>197</v>
      </c>
      <c r="T47" s="239" t="s">
        <v>198</v>
      </c>
      <c r="U47" s="222">
        <v>0</v>
      </c>
      <c r="V47" s="222">
        <f>ROUND(E47*U47,2)</f>
        <v>0</v>
      </c>
      <c r="W47" s="222"/>
      <c r="X47" s="222" t="s">
        <v>55</v>
      </c>
      <c r="Y47" s="222" t="s">
        <v>150</v>
      </c>
      <c r="Z47" s="212"/>
      <c r="AA47" s="212"/>
      <c r="AB47" s="212"/>
      <c r="AC47" s="212"/>
      <c r="AD47" s="212"/>
      <c r="AE47" s="212"/>
      <c r="AF47" s="212"/>
      <c r="AG47" s="212" t="s">
        <v>1255</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47" t="s">
        <v>1318</v>
      </c>
      <c r="D48" s="242"/>
      <c r="E48" s="242"/>
      <c r="F48" s="242"/>
      <c r="G48" s="242"/>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481</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33">
        <v>27</v>
      </c>
      <c r="B49" s="234" t="s">
        <v>1319</v>
      </c>
      <c r="C49" s="244" t="s">
        <v>1320</v>
      </c>
      <c r="D49" s="235" t="s">
        <v>909</v>
      </c>
      <c r="E49" s="236">
        <v>1</v>
      </c>
      <c r="F49" s="237"/>
      <c r="G49" s="238">
        <f>ROUND(E49*F49,2)</f>
        <v>0</v>
      </c>
      <c r="H49" s="237"/>
      <c r="I49" s="238">
        <f>ROUND(E49*H49,2)</f>
        <v>0</v>
      </c>
      <c r="J49" s="237"/>
      <c r="K49" s="238">
        <f>ROUND(E49*J49,2)</f>
        <v>0</v>
      </c>
      <c r="L49" s="238">
        <v>21</v>
      </c>
      <c r="M49" s="238">
        <f>G49*(1+L49/100)</f>
        <v>0</v>
      </c>
      <c r="N49" s="236">
        <v>0</v>
      </c>
      <c r="O49" s="236">
        <f>ROUND(E49*N49,2)</f>
        <v>0</v>
      </c>
      <c r="P49" s="236">
        <v>0</v>
      </c>
      <c r="Q49" s="236">
        <f>ROUND(E49*P49,2)</f>
        <v>0</v>
      </c>
      <c r="R49" s="238"/>
      <c r="S49" s="238" t="s">
        <v>197</v>
      </c>
      <c r="T49" s="239" t="s">
        <v>198</v>
      </c>
      <c r="U49" s="222">
        <v>0</v>
      </c>
      <c r="V49" s="222">
        <f>ROUND(E49*U49,2)</f>
        <v>0</v>
      </c>
      <c r="W49" s="222"/>
      <c r="X49" s="222" t="s">
        <v>55</v>
      </c>
      <c r="Y49" s="222" t="s">
        <v>150</v>
      </c>
      <c r="Z49" s="212"/>
      <c r="AA49" s="212"/>
      <c r="AB49" s="212"/>
      <c r="AC49" s="212"/>
      <c r="AD49" s="212"/>
      <c r="AE49" s="212"/>
      <c r="AF49" s="212"/>
      <c r="AG49" s="212" t="s">
        <v>1255</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2" x14ac:dyDescent="0.2">
      <c r="A50" s="219"/>
      <c r="B50" s="220"/>
      <c r="C50" s="247" t="s">
        <v>1321</v>
      </c>
      <c r="D50" s="242"/>
      <c r="E50" s="242"/>
      <c r="F50" s="242"/>
      <c r="G50" s="24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481</v>
      </c>
      <c r="AH50" s="212"/>
      <c r="AI50" s="212"/>
      <c r="AJ50" s="212"/>
      <c r="AK50" s="212"/>
      <c r="AL50" s="212"/>
      <c r="AM50" s="212"/>
      <c r="AN50" s="212"/>
      <c r="AO50" s="212"/>
      <c r="AP50" s="212"/>
      <c r="AQ50" s="212"/>
      <c r="AR50" s="212"/>
      <c r="AS50" s="212"/>
      <c r="AT50" s="212"/>
      <c r="AU50" s="212"/>
      <c r="AV50" s="212"/>
      <c r="AW50" s="212"/>
      <c r="AX50" s="212"/>
      <c r="AY50" s="212"/>
      <c r="AZ50" s="212"/>
      <c r="BA50" s="240" t="str">
        <f>C50</f>
        <v>zhotovení DSPS dle podmínek investora, DSPS v digitální formě včetně tištěné formy v počtu dle SoD, DSPS  celé PD i jejích dílčích částí. Není možné provádět přepisy a opravy do papírové podoby PD.</v>
      </c>
      <c r="BB50" s="212"/>
      <c r="BC50" s="212"/>
      <c r="BD50" s="212"/>
      <c r="BE50" s="212"/>
      <c r="BF50" s="212"/>
      <c r="BG50" s="212"/>
      <c r="BH50" s="212"/>
    </row>
    <row r="51" spans="1:60" outlineLevel="1" x14ac:dyDescent="0.2">
      <c r="A51" s="258">
        <v>28</v>
      </c>
      <c r="B51" s="259" t="s">
        <v>1322</v>
      </c>
      <c r="C51" s="270" t="s">
        <v>1323</v>
      </c>
      <c r="D51" s="260" t="s">
        <v>909</v>
      </c>
      <c r="E51" s="261">
        <v>1</v>
      </c>
      <c r="F51" s="262"/>
      <c r="G51" s="263">
        <f>ROUND(E51*F51,2)</f>
        <v>0</v>
      </c>
      <c r="H51" s="262"/>
      <c r="I51" s="263">
        <f>ROUND(E51*H51,2)</f>
        <v>0</v>
      </c>
      <c r="J51" s="262"/>
      <c r="K51" s="263">
        <f>ROUND(E51*J51,2)</f>
        <v>0</v>
      </c>
      <c r="L51" s="263">
        <v>21</v>
      </c>
      <c r="M51" s="263">
        <f>G51*(1+L51/100)</f>
        <v>0</v>
      </c>
      <c r="N51" s="261">
        <v>0</v>
      </c>
      <c r="O51" s="261">
        <f>ROUND(E51*N51,2)</f>
        <v>0</v>
      </c>
      <c r="P51" s="261">
        <v>0</v>
      </c>
      <c r="Q51" s="261">
        <f>ROUND(E51*P51,2)</f>
        <v>0</v>
      </c>
      <c r="R51" s="263"/>
      <c r="S51" s="263" t="s">
        <v>197</v>
      </c>
      <c r="T51" s="264" t="s">
        <v>198</v>
      </c>
      <c r="U51" s="222">
        <v>0</v>
      </c>
      <c r="V51" s="222">
        <f>ROUND(E51*U51,2)</f>
        <v>0</v>
      </c>
      <c r="W51" s="222"/>
      <c r="X51" s="222" t="s">
        <v>55</v>
      </c>
      <c r="Y51" s="222" t="s">
        <v>150</v>
      </c>
      <c r="Z51" s="212"/>
      <c r="AA51" s="212"/>
      <c r="AB51" s="212"/>
      <c r="AC51" s="212"/>
      <c r="AD51" s="212"/>
      <c r="AE51" s="212"/>
      <c r="AF51" s="212"/>
      <c r="AG51" s="212" t="s">
        <v>1255</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33">
        <v>29</v>
      </c>
      <c r="B52" s="234" t="s">
        <v>1324</v>
      </c>
      <c r="C52" s="244" t="s">
        <v>1325</v>
      </c>
      <c r="D52" s="235" t="s">
        <v>909</v>
      </c>
      <c r="E52" s="236">
        <v>1</v>
      </c>
      <c r="F52" s="237"/>
      <c r="G52" s="238">
        <f>ROUND(E52*F52,2)</f>
        <v>0</v>
      </c>
      <c r="H52" s="237"/>
      <c r="I52" s="238">
        <f>ROUND(E52*H52,2)</f>
        <v>0</v>
      </c>
      <c r="J52" s="237"/>
      <c r="K52" s="238">
        <f>ROUND(E52*J52,2)</f>
        <v>0</v>
      </c>
      <c r="L52" s="238">
        <v>21</v>
      </c>
      <c r="M52" s="238">
        <f>G52*(1+L52/100)</f>
        <v>0</v>
      </c>
      <c r="N52" s="236">
        <v>0</v>
      </c>
      <c r="O52" s="236">
        <f>ROUND(E52*N52,2)</f>
        <v>0</v>
      </c>
      <c r="P52" s="236">
        <v>0</v>
      </c>
      <c r="Q52" s="236">
        <f>ROUND(E52*P52,2)</f>
        <v>0</v>
      </c>
      <c r="R52" s="238"/>
      <c r="S52" s="238" t="s">
        <v>197</v>
      </c>
      <c r="T52" s="239" t="s">
        <v>198</v>
      </c>
      <c r="U52" s="222">
        <v>0</v>
      </c>
      <c r="V52" s="222">
        <f>ROUND(E52*U52,2)</f>
        <v>0</v>
      </c>
      <c r="W52" s="222"/>
      <c r="X52" s="222" t="s">
        <v>55</v>
      </c>
      <c r="Y52" s="222" t="s">
        <v>150</v>
      </c>
      <c r="Z52" s="212"/>
      <c r="AA52" s="212"/>
      <c r="AB52" s="212"/>
      <c r="AC52" s="212"/>
      <c r="AD52" s="212"/>
      <c r="AE52" s="212"/>
      <c r="AF52" s="212"/>
      <c r="AG52" s="212" t="s">
        <v>1255</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2" x14ac:dyDescent="0.2">
      <c r="A53" s="219"/>
      <c r="B53" s="220"/>
      <c r="C53" s="247" t="s">
        <v>1326</v>
      </c>
      <c r="D53" s="242"/>
      <c r="E53" s="242"/>
      <c r="F53" s="242"/>
      <c r="G53" s="242"/>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481</v>
      </c>
      <c r="AH53" s="212"/>
      <c r="AI53" s="212"/>
      <c r="AJ53" s="212"/>
      <c r="AK53" s="212"/>
      <c r="AL53" s="212"/>
      <c r="AM53" s="212"/>
      <c r="AN53" s="212"/>
      <c r="AO53" s="212"/>
      <c r="AP53" s="212"/>
      <c r="AQ53" s="212"/>
      <c r="AR53" s="212"/>
      <c r="AS53" s="212"/>
      <c r="AT53" s="212"/>
      <c r="AU53" s="212"/>
      <c r="AV53" s="212"/>
      <c r="AW53" s="212"/>
      <c r="AX53" s="212"/>
      <c r="AY53" s="212"/>
      <c r="AZ53" s="212"/>
      <c r="BA53" s="240" t="str">
        <f>C53</f>
        <v>Práce vzniklé při zajištění podmínek plynoucích z vyjádření správců inženýrských sítí při realizaci stavby. Činnost v ochranném pásmu trafostanice ve vlastnictví E.GD.</v>
      </c>
      <c r="BB53" s="212"/>
      <c r="BC53" s="212"/>
      <c r="BD53" s="212"/>
      <c r="BE53" s="212"/>
      <c r="BF53" s="212"/>
      <c r="BG53" s="212"/>
      <c r="BH53" s="212"/>
    </row>
    <row r="54" spans="1:60" outlineLevel="1" x14ac:dyDescent="0.2">
      <c r="A54" s="233">
        <v>30</v>
      </c>
      <c r="B54" s="234" t="s">
        <v>1327</v>
      </c>
      <c r="C54" s="244" t="s">
        <v>1328</v>
      </c>
      <c r="D54" s="235" t="s">
        <v>909</v>
      </c>
      <c r="E54" s="236">
        <v>1</v>
      </c>
      <c r="F54" s="237"/>
      <c r="G54" s="238">
        <f>ROUND(E54*F54,2)</f>
        <v>0</v>
      </c>
      <c r="H54" s="237"/>
      <c r="I54" s="238">
        <f>ROUND(E54*H54,2)</f>
        <v>0</v>
      </c>
      <c r="J54" s="237"/>
      <c r="K54" s="238">
        <f>ROUND(E54*J54,2)</f>
        <v>0</v>
      </c>
      <c r="L54" s="238">
        <v>21</v>
      </c>
      <c r="M54" s="238">
        <f>G54*(1+L54/100)</f>
        <v>0</v>
      </c>
      <c r="N54" s="236">
        <v>0</v>
      </c>
      <c r="O54" s="236">
        <f>ROUND(E54*N54,2)</f>
        <v>0</v>
      </c>
      <c r="P54" s="236">
        <v>0</v>
      </c>
      <c r="Q54" s="236">
        <f>ROUND(E54*P54,2)</f>
        <v>0</v>
      </c>
      <c r="R54" s="238"/>
      <c r="S54" s="238" t="s">
        <v>197</v>
      </c>
      <c r="T54" s="239" t="s">
        <v>198</v>
      </c>
      <c r="U54" s="222">
        <v>0</v>
      </c>
      <c r="V54" s="222">
        <f>ROUND(E54*U54,2)</f>
        <v>0</v>
      </c>
      <c r="W54" s="222"/>
      <c r="X54" s="222" t="s">
        <v>55</v>
      </c>
      <c r="Y54" s="222" t="s">
        <v>150</v>
      </c>
      <c r="Z54" s="212"/>
      <c r="AA54" s="212"/>
      <c r="AB54" s="212"/>
      <c r="AC54" s="212"/>
      <c r="AD54" s="212"/>
      <c r="AE54" s="212"/>
      <c r="AF54" s="212"/>
      <c r="AG54" s="212" t="s">
        <v>1255</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2" x14ac:dyDescent="0.2">
      <c r="A55" s="219"/>
      <c r="B55" s="220"/>
      <c r="C55" s="247" t="s">
        <v>1329</v>
      </c>
      <c r="D55" s="242"/>
      <c r="E55" s="242"/>
      <c r="F55" s="242"/>
      <c r="G55" s="242"/>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481</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33">
        <v>31</v>
      </c>
      <c r="B56" s="234" t="s">
        <v>1330</v>
      </c>
      <c r="C56" s="244" t="s">
        <v>1331</v>
      </c>
      <c r="D56" s="235" t="s">
        <v>909</v>
      </c>
      <c r="E56" s="236">
        <v>1</v>
      </c>
      <c r="F56" s="237"/>
      <c r="G56" s="238">
        <f>ROUND(E56*F56,2)</f>
        <v>0</v>
      </c>
      <c r="H56" s="237"/>
      <c r="I56" s="238">
        <f>ROUND(E56*H56,2)</f>
        <v>0</v>
      </c>
      <c r="J56" s="237"/>
      <c r="K56" s="238">
        <f>ROUND(E56*J56,2)</f>
        <v>0</v>
      </c>
      <c r="L56" s="238">
        <v>21</v>
      </c>
      <c r="M56" s="238">
        <f>G56*(1+L56/100)</f>
        <v>0</v>
      </c>
      <c r="N56" s="236">
        <v>0</v>
      </c>
      <c r="O56" s="236">
        <f>ROUND(E56*N56,2)</f>
        <v>0</v>
      </c>
      <c r="P56" s="236">
        <v>0</v>
      </c>
      <c r="Q56" s="236">
        <f>ROUND(E56*P56,2)</f>
        <v>0</v>
      </c>
      <c r="R56" s="238"/>
      <c r="S56" s="238" t="s">
        <v>197</v>
      </c>
      <c r="T56" s="239" t="s">
        <v>198</v>
      </c>
      <c r="U56" s="222">
        <v>0</v>
      </c>
      <c r="V56" s="222">
        <f>ROUND(E56*U56,2)</f>
        <v>0</v>
      </c>
      <c r="W56" s="222"/>
      <c r="X56" s="222" t="s">
        <v>55</v>
      </c>
      <c r="Y56" s="222" t="s">
        <v>150</v>
      </c>
      <c r="Z56" s="212"/>
      <c r="AA56" s="212"/>
      <c r="AB56" s="212"/>
      <c r="AC56" s="212"/>
      <c r="AD56" s="212"/>
      <c r="AE56" s="212"/>
      <c r="AF56" s="212"/>
      <c r="AG56" s="212" t="s">
        <v>1255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47" t="s">
        <v>1329</v>
      </c>
      <c r="D57" s="242"/>
      <c r="E57" s="242"/>
      <c r="F57" s="242"/>
      <c r="G57" s="24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481</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33">
        <v>32</v>
      </c>
      <c r="B58" s="234" t="s">
        <v>1332</v>
      </c>
      <c r="C58" s="244" t="s">
        <v>1333</v>
      </c>
      <c r="D58" s="235" t="s">
        <v>909</v>
      </c>
      <c r="E58" s="236">
        <v>1</v>
      </c>
      <c r="F58" s="237"/>
      <c r="G58" s="238">
        <f>ROUND(E58*F58,2)</f>
        <v>0</v>
      </c>
      <c r="H58" s="237"/>
      <c r="I58" s="238">
        <f>ROUND(E58*H58,2)</f>
        <v>0</v>
      </c>
      <c r="J58" s="237"/>
      <c r="K58" s="238">
        <f>ROUND(E58*J58,2)</f>
        <v>0</v>
      </c>
      <c r="L58" s="238">
        <v>21</v>
      </c>
      <c r="M58" s="238">
        <f>G58*(1+L58/100)</f>
        <v>0</v>
      </c>
      <c r="N58" s="236">
        <v>0</v>
      </c>
      <c r="O58" s="236">
        <f>ROUND(E58*N58,2)</f>
        <v>0</v>
      </c>
      <c r="P58" s="236">
        <v>0</v>
      </c>
      <c r="Q58" s="236">
        <f>ROUND(E58*P58,2)</f>
        <v>0</v>
      </c>
      <c r="R58" s="238"/>
      <c r="S58" s="238" t="s">
        <v>197</v>
      </c>
      <c r="T58" s="239" t="s">
        <v>198</v>
      </c>
      <c r="U58" s="222">
        <v>0</v>
      </c>
      <c r="V58" s="222">
        <f>ROUND(E58*U58,2)</f>
        <v>0</v>
      </c>
      <c r="W58" s="222"/>
      <c r="X58" s="222" t="s">
        <v>55</v>
      </c>
      <c r="Y58" s="222" t="s">
        <v>150</v>
      </c>
      <c r="Z58" s="212"/>
      <c r="AA58" s="212"/>
      <c r="AB58" s="212"/>
      <c r="AC58" s="212"/>
      <c r="AD58" s="212"/>
      <c r="AE58" s="212"/>
      <c r="AF58" s="212"/>
      <c r="AG58" s="212" t="s">
        <v>1255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2" x14ac:dyDescent="0.2">
      <c r="A59" s="219"/>
      <c r="B59" s="220"/>
      <c r="C59" s="247" t="s">
        <v>1334</v>
      </c>
      <c r="D59" s="242"/>
      <c r="E59" s="242"/>
      <c r="F59" s="242"/>
      <c r="G59" s="24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481</v>
      </c>
      <c r="AH59" s="212"/>
      <c r="AI59" s="212"/>
      <c r="AJ59" s="212"/>
      <c r="AK59" s="212"/>
      <c r="AL59" s="212"/>
      <c r="AM59" s="212"/>
      <c r="AN59" s="212"/>
      <c r="AO59" s="212"/>
      <c r="AP59" s="212"/>
      <c r="AQ59" s="212"/>
      <c r="AR59" s="212"/>
      <c r="AS59" s="212"/>
      <c r="AT59" s="212"/>
      <c r="AU59" s="212"/>
      <c r="AV59" s="212"/>
      <c r="AW59" s="212"/>
      <c r="AX59" s="212"/>
      <c r="AY59" s="212"/>
      <c r="AZ59" s="212"/>
      <c r="BA59" s="240" t="str">
        <f>C59</f>
        <v>Náklady a poplatky spojené s užíváním veřejných ploch a prostranství, pokud jsou stavebními pracemi nebo souvisejícími činnostmi dotčeny, a to včetně užívání ploch v souvislosti s uložením stavebního materiálu nebo stavebního odpadu.</v>
      </c>
      <c r="BB59" s="212"/>
      <c r="BC59" s="212"/>
      <c r="BD59" s="212"/>
      <c r="BE59" s="212"/>
      <c r="BF59" s="212"/>
      <c r="BG59" s="212"/>
      <c r="BH59" s="212"/>
    </row>
    <row r="60" spans="1:60" outlineLevel="1" x14ac:dyDescent="0.2">
      <c r="A60" s="233">
        <v>33</v>
      </c>
      <c r="B60" s="234" t="s">
        <v>1335</v>
      </c>
      <c r="C60" s="244" t="s">
        <v>1336</v>
      </c>
      <c r="D60" s="235" t="s">
        <v>909</v>
      </c>
      <c r="E60" s="236">
        <v>1</v>
      </c>
      <c r="F60" s="237"/>
      <c r="G60" s="238">
        <f>ROUND(E60*F60,2)</f>
        <v>0</v>
      </c>
      <c r="H60" s="237"/>
      <c r="I60" s="238">
        <f>ROUND(E60*H60,2)</f>
        <v>0</v>
      </c>
      <c r="J60" s="237"/>
      <c r="K60" s="238">
        <f>ROUND(E60*J60,2)</f>
        <v>0</v>
      </c>
      <c r="L60" s="238">
        <v>21</v>
      </c>
      <c r="M60" s="238">
        <f>G60*(1+L60/100)</f>
        <v>0</v>
      </c>
      <c r="N60" s="236">
        <v>0</v>
      </c>
      <c r="O60" s="236">
        <f>ROUND(E60*N60,2)</f>
        <v>0</v>
      </c>
      <c r="P60" s="236">
        <v>0</v>
      </c>
      <c r="Q60" s="236">
        <f>ROUND(E60*P60,2)</f>
        <v>0</v>
      </c>
      <c r="R60" s="238"/>
      <c r="S60" s="238" t="s">
        <v>197</v>
      </c>
      <c r="T60" s="239" t="s">
        <v>198</v>
      </c>
      <c r="U60" s="222">
        <v>0</v>
      </c>
      <c r="V60" s="222">
        <f>ROUND(E60*U60,2)</f>
        <v>0</v>
      </c>
      <c r="W60" s="222"/>
      <c r="X60" s="222" t="s">
        <v>55</v>
      </c>
      <c r="Y60" s="222" t="s">
        <v>150</v>
      </c>
      <c r="Z60" s="212"/>
      <c r="AA60" s="212"/>
      <c r="AB60" s="212"/>
      <c r="AC60" s="212"/>
      <c r="AD60" s="212"/>
      <c r="AE60" s="212"/>
      <c r="AF60" s="212"/>
      <c r="AG60" s="212" t="s">
        <v>1255</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2" x14ac:dyDescent="0.2">
      <c r="A61" s="219"/>
      <c r="B61" s="220"/>
      <c r="C61" s="247" t="s">
        <v>1337</v>
      </c>
      <c r="D61" s="242"/>
      <c r="E61" s="242"/>
      <c r="F61" s="242"/>
      <c r="G61" s="24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481</v>
      </c>
      <c r="AH61" s="212"/>
      <c r="AI61" s="212"/>
      <c r="AJ61" s="212"/>
      <c r="AK61" s="212"/>
      <c r="AL61" s="212"/>
      <c r="AM61" s="212"/>
      <c r="AN61" s="212"/>
      <c r="AO61" s="212"/>
      <c r="AP61" s="212"/>
      <c r="AQ61" s="212"/>
      <c r="AR61" s="212"/>
      <c r="AS61" s="212"/>
      <c r="AT61" s="212"/>
      <c r="AU61" s="212"/>
      <c r="AV61" s="212"/>
      <c r="AW61" s="212"/>
      <c r="AX61" s="212"/>
      <c r="AY61" s="212"/>
      <c r="AZ61" s="212"/>
      <c r="BA61" s="240" t="str">
        <f>C61</f>
        <v>Náklady spojené s vypracováním projektové dokumentace, většinou v obsahu a rozsahu projektové dokumentace pro provádění stavby, ale mohou zde být obsaženy i náklady na jiné stupně projektové dokumentace, pokud jsou součástí požadavků objednatele.</v>
      </c>
      <c r="BB61" s="212"/>
      <c r="BC61" s="212"/>
      <c r="BD61" s="212"/>
      <c r="BE61" s="212"/>
      <c r="BF61" s="212"/>
      <c r="BG61" s="212"/>
      <c r="BH61" s="212"/>
    </row>
    <row r="62" spans="1:60" ht="22.5" outlineLevel="1" x14ac:dyDescent="0.2">
      <c r="A62" s="233">
        <v>34</v>
      </c>
      <c r="B62" s="234" t="s">
        <v>1338</v>
      </c>
      <c r="C62" s="244" t="s">
        <v>1339</v>
      </c>
      <c r="D62" s="235" t="s">
        <v>909</v>
      </c>
      <c r="E62" s="236">
        <v>1</v>
      </c>
      <c r="F62" s="237"/>
      <c r="G62" s="238">
        <f>ROUND(E62*F62,2)</f>
        <v>0</v>
      </c>
      <c r="H62" s="237"/>
      <c r="I62" s="238">
        <f>ROUND(E62*H62,2)</f>
        <v>0</v>
      </c>
      <c r="J62" s="237"/>
      <c r="K62" s="238">
        <f>ROUND(E62*J62,2)</f>
        <v>0</v>
      </c>
      <c r="L62" s="238">
        <v>21</v>
      </c>
      <c r="M62" s="238">
        <f>G62*(1+L62/100)</f>
        <v>0</v>
      </c>
      <c r="N62" s="236">
        <v>0</v>
      </c>
      <c r="O62" s="236">
        <f>ROUND(E62*N62,2)</f>
        <v>0</v>
      </c>
      <c r="P62" s="236">
        <v>0</v>
      </c>
      <c r="Q62" s="236">
        <f>ROUND(E62*P62,2)</f>
        <v>0</v>
      </c>
      <c r="R62" s="238"/>
      <c r="S62" s="238" t="s">
        <v>197</v>
      </c>
      <c r="T62" s="239" t="s">
        <v>198</v>
      </c>
      <c r="U62" s="222">
        <v>0</v>
      </c>
      <c r="V62" s="222">
        <f>ROUND(E62*U62,2)</f>
        <v>0</v>
      </c>
      <c r="W62" s="222"/>
      <c r="X62" s="222" t="s">
        <v>55</v>
      </c>
      <c r="Y62" s="222" t="s">
        <v>150</v>
      </c>
      <c r="Z62" s="212"/>
      <c r="AA62" s="212"/>
      <c r="AB62" s="212"/>
      <c r="AC62" s="212"/>
      <c r="AD62" s="212"/>
      <c r="AE62" s="212"/>
      <c r="AF62" s="212"/>
      <c r="AG62" s="212" t="s">
        <v>1255</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ht="22.5" outlineLevel="2" x14ac:dyDescent="0.2">
      <c r="A63" s="219"/>
      <c r="B63" s="220"/>
      <c r="C63" s="247" t="s">
        <v>1340</v>
      </c>
      <c r="D63" s="242"/>
      <c r="E63" s="242"/>
      <c r="F63" s="242"/>
      <c r="G63" s="24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481</v>
      </c>
      <c r="AH63" s="212"/>
      <c r="AI63" s="212"/>
      <c r="AJ63" s="212"/>
      <c r="AK63" s="212"/>
      <c r="AL63" s="212"/>
      <c r="AM63" s="212"/>
      <c r="AN63" s="212"/>
      <c r="AO63" s="212"/>
      <c r="AP63" s="212"/>
      <c r="AQ63" s="212"/>
      <c r="AR63" s="212"/>
      <c r="AS63" s="212"/>
      <c r="AT63" s="212"/>
      <c r="AU63" s="212"/>
      <c r="AV63" s="212"/>
      <c r="AW63" s="212"/>
      <c r="AX63" s="212"/>
      <c r="AY63" s="212"/>
      <c r="AZ63" s="212"/>
      <c r="BA63" s="240" t="str">
        <f>C63</f>
        <v>1 ks kabelu veřejného osvětlení, 1 ks horkovodu tepláren, 22 ks podzemních kabelových vedení NN a 2 ks kabelů VN, 2 ks sdělovacího vedení viz. C.3 Koordinační situační výkres.</v>
      </c>
      <c r="BB63" s="212"/>
      <c r="BC63" s="212"/>
      <c r="BD63" s="212"/>
      <c r="BE63" s="212"/>
      <c r="BF63" s="212"/>
      <c r="BG63" s="212"/>
      <c r="BH63" s="212"/>
    </row>
    <row r="64" spans="1:60" outlineLevel="1" x14ac:dyDescent="0.2">
      <c r="A64" s="258">
        <v>35</v>
      </c>
      <c r="B64" s="259" t="s">
        <v>1341</v>
      </c>
      <c r="C64" s="270" t="s">
        <v>1342</v>
      </c>
      <c r="D64" s="260" t="s">
        <v>909</v>
      </c>
      <c r="E64" s="261">
        <v>1</v>
      </c>
      <c r="F64" s="262"/>
      <c r="G64" s="263">
        <f>ROUND(E64*F64,2)</f>
        <v>0</v>
      </c>
      <c r="H64" s="262"/>
      <c r="I64" s="263">
        <f>ROUND(E64*H64,2)</f>
        <v>0</v>
      </c>
      <c r="J64" s="262"/>
      <c r="K64" s="263">
        <f>ROUND(E64*J64,2)</f>
        <v>0</v>
      </c>
      <c r="L64" s="263">
        <v>21</v>
      </c>
      <c r="M64" s="263">
        <f>G64*(1+L64/100)</f>
        <v>0</v>
      </c>
      <c r="N64" s="261">
        <v>0</v>
      </c>
      <c r="O64" s="261">
        <f>ROUND(E64*N64,2)</f>
        <v>0</v>
      </c>
      <c r="P64" s="261">
        <v>0</v>
      </c>
      <c r="Q64" s="261">
        <f>ROUND(E64*P64,2)</f>
        <v>0</v>
      </c>
      <c r="R64" s="263"/>
      <c r="S64" s="263" t="s">
        <v>197</v>
      </c>
      <c r="T64" s="264" t="s">
        <v>198</v>
      </c>
      <c r="U64" s="222">
        <v>0</v>
      </c>
      <c r="V64" s="222">
        <f>ROUND(E64*U64,2)</f>
        <v>0</v>
      </c>
      <c r="W64" s="222"/>
      <c r="X64" s="222" t="s">
        <v>55</v>
      </c>
      <c r="Y64" s="222" t="s">
        <v>150</v>
      </c>
      <c r="Z64" s="212"/>
      <c r="AA64" s="212"/>
      <c r="AB64" s="212"/>
      <c r="AC64" s="212"/>
      <c r="AD64" s="212"/>
      <c r="AE64" s="212"/>
      <c r="AF64" s="212"/>
      <c r="AG64" s="212" t="s">
        <v>1255</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58">
        <v>36</v>
      </c>
      <c r="B65" s="259" t="s">
        <v>1343</v>
      </c>
      <c r="C65" s="270" t="s">
        <v>1344</v>
      </c>
      <c r="D65" s="260" t="s">
        <v>909</v>
      </c>
      <c r="E65" s="261">
        <v>1</v>
      </c>
      <c r="F65" s="262"/>
      <c r="G65" s="263">
        <f>ROUND(E65*F65,2)</f>
        <v>0</v>
      </c>
      <c r="H65" s="262"/>
      <c r="I65" s="263">
        <f>ROUND(E65*H65,2)</f>
        <v>0</v>
      </c>
      <c r="J65" s="262"/>
      <c r="K65" s="263">
        <f>ROUND(E65*J65,2)</f>
        <v>0</v>
      </c>
      <c r="L65" s="263">
        <v>21</v>
      </c>
      <c r="M65" s="263">
        <f>G65*(1+L65/100)</f>
        <v>0</v>
      </c>
      <c r="N65" s="261">
        <v>0</v>
      </c>
      <c r="O65" s="261">
        <f>ROUND(E65*N65,2)</f>
        <v>0</v>
      </c>
      <c r="P65" s="261">
        <v>0</v>
      </c>
      <c r="Q65" s="261">
        <f>ROUND(E65*P65,2)</f>
        <v>0</v>
      </c>
      <c r="R65" s="263"/>
      <c r="S65" s="263" t="s">
        <v>197</v>
      </c>
      <c r="T65" s="264" t="s">
        <v>198</v>
      </c>
      <c r="U65" s="222">
        <v>0</v>
      </c>
      <c r="V65" s="222">
        <f>ROUND(E65*U65,2)</f>
        <v>0</v>
      </c>
      <c r="W65" s="222"/>
      <c r="X65" s="222" t="s">
        <v>55</v>
      </c>
      <c r="Y65" s="222" t="s">
        <v>150</v>
      </c>
      <c r="Z65" s="212"/>
      <c r="AA65" s="212"/>
      <c r="AB65" s="212"/>
      <c r="AC65" s="212"/>
      <c r="AD65" s="212"/>
      <c r="AE65" s="212"/>
      <c r="AF65" s="212"/>
      <c r="AG65" s="212" t="s">
        <v>1255</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3">
        <v>37</v>
      </c>
      <c r="B66" s="234" t="s">
        <v>1345</v>
      </c>
      <c r="C66" s="244" t="s">
        <v>1346</v>
      </c>
      <c r="D66" s="235" t="s">
        <v>909</v>
      </c>
      <c r="E66" s="236">
        <v>1</v>
      </c>
      <c r="F66" s="237"/>
      <c r="G66" s="238">
        <f>ROUND(E66*F66,2)</f>
        <v>0</v>
      </c>
      <c r="H66" s="237"/>
      <c r="I66" s="238">
        <f>ROUND(E66*H66,2)</f>
        <v>0</v>
      </c>
      <c r="J66" s="237"/>
      <c r="K66" s="238">
        <f>ROUND(E66*J66,2)</f>
        <v>0</v>
      </c>
      <c r="L66" s="238">
        <v>21</v>
      </c>
      <c r="M66" s="238">
        <f>G66*(1+L66/100)</f>
        <v>0</v>
      </c>
      <c r="N66" s="236">
        <v>0</v>
      </c>
      <c r="O66" s="236">
        <f>ROUND(E66*N66,2)</f>
        <v>0</v>
      </c>
      <c r="P66" s="236">
        <v>0</v>
      </c>
      <c r="Q66" s="236">
        <f>ROUND(E66*P66,2)</f>
        <v>0</v>
      </c>
      <c r="R66" s="238"/>
      <c r="S66" s="238" t="s">
        <v>197</v>
      </c>
      <c r="T66" s="239" t="s">
        <v>198</v>
      </c>
      <c r="U66" s="222">
        <v>0</v>
      </c>
      <c r="V66" s="222">
        <f>ROUND(E66*U66,2)</f>
        <v>0</v>
      </c>
      <c r="W66" s="222"/>
      <c r="X66" s="222" t="s">
        <v>55</v>
      </c>
      <c r="Y66" s="222" t="s">
        <v>150</v>
      </c>
      <c r="Z66" s="212"/>
      <c r="AA66" s="212"/>
      <c r="AB66" s="212"/>
      <c r="AC66" s="212"/>
      <c r="AD66" s="212"/>
      <c r="AE66" s="212"/>
      <c r="AF66" s="212"/>
      <c r="AG66" s="212" t="s">
        <v>1255</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47" t="s">
        <v>1347</v>
      </c>
      <c r="D67" s="242"/>
      <c r="E67" s="242"/>
      <c r="F67" s="242"/>
      <c r="G67" s="24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481</v>
      </c>
      <c r="AH67" s="212"/>
      <c r="AI67" s="212"/>
      <c r="AJ67" s="212"/>
      <c r="AK67" s="212"/>
      <c r="AL67" s="212"/>
      <c r="AM67" s="212"/>
      <c r="AN67" s="212"/>
      <c r="AO67" s="212"/>
      <c r="AP67" s="212"/>
      <c r="AQ67" s="212"/>
      <c r="AR67" s="212"/>
      <c r="AS67" s="212"/>
      <c r="AT67" s="212"/>
      <c r="AU67" s="212"/>
      <c r="AV67" s="212"/>
      <c r="AW67" s="212"/>
      <c r="AX67" s="212"/>
      <c r="AY67" s="212"/>
      <c r="AZ67" s="212"/>
      <c r="BA67" s="240" t="str">
        <f>C67</f>
        <v>Realizace zástěn na chodbách pro oddělení jednotlivých etap při realizaci bouracích prací. Předpokládaná plocha jedné zástěny 12 m2.</v>
      </c>
      <c r="BB67" s="212"/>
      <c r="BC67" s="212"/>
      <c r="BD67" s="212"/>
      <c r="BE67" s="212"/>
      <c r="BF67" s="212"/>
      <c r="BG67" s="212"/>
      <c r="BH67" s="212"/>
    </row>
    <row r="68" spans="1:60" outlineLevel="1" x14ac:dyDescent="0.2">
      <c r="A68" s="233">
        <v>38</v>
      </c>
      <c r="B68" s="234" t="s">
        <v>1348</v>
      </c>
      <c r="C68" s="244" t="s">
        <v>1349</v>
      </c>
      <c r="D68" s="235" t="s">
        <v>909</v>
      </c>
      <c r="E68" s="236">
        <v>1</v>
      </c>
      <c r="F68" s="237"/>
      <c r="G68" s="238">
        <f>ROUND(E68*F68,2)</f>
        <v>0</v>
      </c>
      <c r="H68" s="237"/>
      <c r="I68" s="238">
        <f>ROUND(E68*H68,2)</f>
        <v>0</v>
      </c>
      <c r="J68" s="237"/>
      <c r="K68" s="238">
        <f>ROUND(E68*J68,2)</f>
        <v>0</v>
      </c>
      <c r="L68" s="238">
        <v>21</v>
      </c>
      <c r="M68" s="238">
        <f>G68*(1+L68/100)</f>
        <v>0</v>
      </c>
      <c r="N68" s="236">
        <v>0</v>
      </c>
      <c r="O68" s="236">
        <f>ROUND(E68*N68,2)</f>
        <v>0</v>
      </c>
      <c r="P68" s="236">
        <v>0</v>
      </c>
      <c r="Q68" s="236">
        <f>ROUND(E68*P68,2)</f>
        <v>0</v>
      </c>
      <c r="R68" s="238"/>
      <c r="S68" s="238" t="s">
        <v>197</v>
      </c>
      <c r="T68" s="239" t="s">
        <v>198</v>
      </c>
      <c r="U68" s="222">
        <v>0</v>
      </c>
      <c r="V68" s="222">
        <f>ROUND(E68*U68,2)</f>
        <v>0</v>
      </c>
      <c r="W68" s="222"/>
      <c r="X68" s="222" t="s">
        <v>55</v>
      </c>
      <c r="Y68" s="222" t="s">
        <v>150</v>
      </c>
      <c r="Z68" s="212"/>
      <c r="AA68" s="212"/>
      <c r="AB68" s="212"/>
      <c r="AC68" s="212"/>
      <c r="AD68" s="212"/>
      <c r="AE68" s="212"/>
      <c r="AF68" s="212"/>
      <c r="AG68" s="212" t="s">
        <v>1255</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x14ac:dyDescent="0.2">
      <c r="A69" s="3"/>
      <c r="B69" s="4"/>
      <c r="C69" s="248"/>
      <c r="D69" s="6"/>
      <c r="E69" s="3"/>
      <c r="F69" s="3"/>
      <c r="G69" s="3"/>
      <c r="H69" s="3"/>
      <c r="I69" s="3"/>
      <c r="J69" s="3"/>
      <c r="K69" s="3"/>
      <c r="L69" s="3"/>
      <c r="M69" s="3"/>
      <c r="N69" s="3"/>
      <c r="O69" s="3"/>
      <c r="P69" s="3"/>
      <c r="Q69" s="3"/>
      <c r="R69" s="3"/>
      <c r="S69" s="3"/>
      <c r="T69" s="3"/>
      <c r="U69" s="3"/>
      <c r="V69" s="3"/>
      <c r="W69" s="3"/>
      <c r="X69" s="3"/>
      <c r="Y69" s="3"/>
      <c r="AE69">
        <v>15</v>
      </c>
      <c r="AF69">
        <v>21</v>
      </c>
      <c r="AG69" t="s">
        <v>128</v>
      </c>
    </row>
    <row r="70" spans="1:60" x14ac:dyDescent="0.2">
      <c r="A70" s="215"/>
      <c r="B70" s="216" t="s">
        <v>29</v>
      </c>
      <c r="C70" s="249"/>
      <c r="D70" s="217"/>
      <c r="E70" s="218"/>
      <c r="F70" s="218"/>
      <c r="G70" s="232">
        <f>G8+G25</f>
        <v>0</v>
      </c>
      <c r="H70" s="3"/>
      <c r="I70" s="3"/>
      <c r="J70" s="3"/>
      <c r="K70" s="3"/>
      <c r="L70" s="3"/>
      <c r="M70" s="3"/>
      <c r="N70" s="3"/>
      <c r="O70" s="3"/>
      <c r="P70" s="3"/>
      <c r="Q70" s="3"/>
      <c r="R70" s="3"/>
      <c r="S70" s="3"/>
      <c r="T70" s="3"/>
      <c r="U70" s="3"/>
      <c r="V70" s="3"/>
      <c r="W70" s="3"/>
      <c r="X70" s="3"/>
      <c r="Y70" s="3"/>
      <c r="AE70">
        <f>SUMIF(L7:L68,AE69,G7:G68)</f>
        <v>0</v>
      </c>
      <c r="AF70">
        <f>SUMIF(L7:L68,AF69,G7:G68)</f>
        <v>0</v>
      </c>
      <c r="AG70" t="s">
        <v>541</v>
      </c>
    </row>
    <row r="71" spans="1:60" x14ac:dyDescent="0.2">
      <c r="C71" s="250"/>
      <c r="D71" s="10"/>
      <c r="AG71" t="s">
        <v>542</v>
      </c>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yJAzuzowbRa1zWjE3V6oIm20GcIS6M5z0lV1cl151iBL7RhYLQrWg41luv8YhaMtnXoTWaeQ5YHPyU/41AyqQ==" saltValue="GujCGLdYM/RVUZhnDsjcvQ==" spinCount="100000" sheet="1" formatRows="0"/>
  <mergeCells count="25">
    <mergeCell ref="C67:G67"/>
    <mergeCell ref="C53:G53"/>
    <mergeCell ref="C55:G55"/>
    <mergeCell ref="C57:G57"/>
    <mergeCell ref="C59:G59"/>
    <mergeCell ref="C61:G61"/>
    <mergeCell ref="C63:G63"/>
    <mergeCell ref="C31:G31"/>
    <mergeCell ref="C35:G35"/>
    <mergeCell ref="C41:G41"/>
    <mergeCell ref="C46:G46"/>
    <mergeCell ref="C48:G48"/>
    <mergeCell ref="C50:G50"/>
    <mergeCell ref="C14:G14"/>
    <mergeCell ref="C16:G16"/>
    <mergeCell ref="C22:G22"/>
    <mergeCell ref="C24:G24"/>
    <mergeCell ref="C28:G28"/>
    <mergeCell ref="C29:G29"/>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SO.03 D.1.1 BP Pol</vt:lpstr>
      <vt:lpstr>SO.03 D.1.1 NS Pol</vt:lpstr>
      <vt:lpstr>SO.03 D.1.1 VP Pol</vt:lpstr>
      <vt:lpstr>SO.03 VRN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'SO.03 D.1.1 BP Pol'!Názvy_tisku</vt:lpstr>
      <vt:lpstr>'SO.03 D.1.1 NS Pol'!Názvy_tisku</vt:lpstr>
      <vt:lpstr>'SO.03 D.1.1 VP Pol'!Názvy_tisku</vt:lpstr>
      <vt:lpstr>'SO.03 VRN Pol'!Názvy_tisku</vt:lpstr>
      <vt:lpstr>oadresa</vt:lpstr>
      <vt:lpstr>Stavba!Objednatel</vt:lpstr>
      <vt:lpstr>Stavba!Objekt</vt:lpstr>
      <vt:lpstr>'SO.03 D.1.1 BP Pol'!Oblast_tisku</vt:lpstr>
      <vt:lpstr>'SO.03 D.1.1 NS Pol'!Oblast_tisku</vt:lpstr>
      <vt:lpstr>'SO.03 D.1.1 VP Pol'!Oblast_tisku</vt:lpstr>
      <vt:lpstr>'SO.03 VRN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Švábová</dc:creator>
  <cp:lastModifiedBy> </cp:lastModifiedBy>
  <cp:lastPrinted>2019-03-19T12:27:02Z</cp:lastPrinted>
  <dcterms:created xsi:type="dcterms:W3CDTF">2009-04-08T07:15:50Z</dcterms:created>
  <dcterms:modified xsi:type="dcterms:W3CDTF">2023-03-03T11:49:48Z</dcterms:modified>
</cp:coreProperties>
</file>