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CE\MEDICI\Znojmo H\PROJEKT 2022\Nová složka\"/>
    </mc:Choice>
  </mc:AlternateContent>
  <xr:revisionPtr revIDLastSave="0" documentId="8_{70F9E05A-3FAD-414D-A9A8-34C7868E4430}" xr6:coauthVersionLast="47" xr6:coauthVersionMax="47" xr10:uidLastSave="{00000000-0000-0000-0000-000000000000}"/>
  <bookViews>
    <workbookView xWindow="-120" yWindow="-120" windowWidth="29040" windowHeight="1779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5" i="1" l="1"/>
  <c r="I56" i="1" s="1"/>
  <c r="I54" i="1"/>
  <c r="I53" i="1"/>
  <c r="I52" i="1"/>
  <c r="I51" i="1"/>
  <c r="I50" i="1"/>
  <c r="G39" i="1"/>
  <c r="F39" i="1"/>
  <c r="F40" i="1" s="1"/>
  <c r="G36" i="12"/>
  <c r="AC36" i="12"/>
  <c r="AD36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G11" i="12"/>
  <c r="M11" i="12" s="1"/>
  <c r="M10" i="12" s="1"/>
  <c r="I11" i="12"/>
  <c r="K11" i="12"/>
  <c r="O11" i="12"/>
  <c r="O10" i="12" s="1"/>
  <c r="Q11" i="12"/>
  <c r="Q10" i="12" s="1"/>
  <c r="U11" i="12"/>
  <c r="U10" i="12" s="1"/>
  <c r="G12" i="12"/>
  <c r="I12" i="12"/>
  <c r="K12" i="12"/>
  <c r="K10" i="12" s="1"/>
  <c r="M12" i="12"/>
  <c r="O12" i="12"/>
  <c r="Q12" i="12"/>
  <c r="U12" i="12"/>
  <c r="G14" i="12"/>
  <c r="I14" i="12"/>
  <c r="I13" i="12" s="1"/>
  <c r="K14" i="12"/>
  <c r="K13" i="12" s="1"/>
  <c r="M14" i="12"/>
  <c r="O14" i="12"/>
  <c r="O13" i="12" s="1"/>
  <c r="Q14" i="12"/>
  <c r="Q13" i="12" s="1"/>
  <c r="U14" i="12"/>
  <c r="U13" i="12" s="1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G21" i="12"/>
  <c r="I21" i="12"/>
  <c r="I20" i="12" s="1"/>
  <c r="K21" i="12"/>
  <c r="K20" i="12" s="1"/>
  <c r="M21" i="12"/>
  <c r="O21" i="12"/>
  <c r="O20" i="12" s="1"/>
  <c r="Q21" i="12"/>
  <c r="Q20" i="12" s="1"/>
  <c r="U21" i="12"/>
  <c r="U20" i="12" s="1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K26" i="12"/>
  <c r="G27" i="12"/>
  <c r="M27" i="12" s="1"/>
  <c r="I27" i="12"/>
  <c r="K27" i="12"/>
  <c r="O27" i="12"/>
  <c r="O26" i="12" s="1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I26" i="12" s="1"/>
  <c r="K29" i="12"/>
  <c r="O29" i="12"/>
  <c r="Q29" i="12"/>
  <c r="U29" i="12"/>
  <c r="G30" i="12"/>
  <c r="I30" i="12"/>
  <c r="K30" i="12"/>
  <c r="M30" i="12"/>
  <c r="O30" i="12"/>
  <c r="Q30" i="12"/>
  <c r="Q26" i="12" s="1"/>
  <c r="U30" i="12"/>
  <c r="U26" i="12" s="1"/>
  <c r="G31" i="12"/>
  <c r="I31" i="12"/>
  <c r="K31" i="12"/>
  <c r="M31" i="12"/>
  <c r="O31" i="12"/>
  <c r="Q31" i="12"/>
  <c r="U31" i="12"/>
  <c r="G32" i="12"/>
  <c r="U32" i="12"/>
  <c r="G33" i="12"/>
  <c r="M33" i="12" s="1"/>
  <c r="M32" i="12" s="1"/>
  <c r="I33" i="12"/>
  <c r="I32" i="12" s="1"/>
  <c r="K33" i="12"/>
  <c r="K32" i="12" s="1"/>
  <c r="O33" i="12"/>
  <c r="O32" i="12" s="1"/>
  <c r="Q33" i="12"/>
  <c r="Q32" i="12" s="1"/>
  <c r="U33" i="12"/>
  <c r="G34" i="12"/>
  <c r="I34" i="12"/>
  <c r="K34" i="12"/>
  <c r="M34" i="12"/>
  <c r="O34" i="12"/>
  <c r="Q34" i="12"/>
  <c r="U34" i="12"/>
  <c r="I20" i="1"/>
  <c r="I19" i="1"/>
  <c r="I18" i="1"/>
  <c r="I17" i="1"/>
  <c r="I16" i="1"/>
  <c r="AZ44" i="1"/>
  <c r="AZ43" i="1"/>
  <c r="G27" i="1"/>
  <c r="G40" i="1"/>
  <c r="G25" i="1" s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3" i="1" l="1"/>
  <c r="G29" i="1" s="1"/>
  <c r="G28" i="1"/>
  <c r="I39" i="1"/>
  <c r="I40" i="1" s="1"/>
  <c r="J39" i="1" s="1"/>
  <c r="J40" i="1" s="1"/>
  <c r="M13" i="12"/>
  <c r="M20" i="12"/>
  <c r="M26" i="12"/>
  <c r="G13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<sst xmlns="http://schemas.openxmlformats.org/spreadsheetml/2006/main" count="243" uniqueCount="152">
  <si>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</si>
  <si>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</si>
  <si>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</si>
  <si>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</si>
  <si>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</si>
  <si>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</si>
  <si>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</si>
  <si>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</si>
  <si>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</si>
  <si>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</si>
  <si>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</si>
  <si>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</si>
  <si>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</si>
  <si>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</si>
  <si>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</si>
  <si>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</si>
  <si>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</si>
  <si>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</si>
  <si>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</si>
  <si>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</si>
  <si>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</si>
  <si>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</si>
  <si>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</si>
  <si>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</si>
  <si>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</si>
  <si>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</si>
  <si>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</si>
  <si>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</si>
  <si>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</si>
  <si>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</si>
  <si>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</si>
  <si>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</si>
  <si>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</si>
  <si>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</si>
  <si>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</si>
  <si>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</si>
  <si>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</si>
  <si>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</si>
  <si>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</si>
  <si>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</si>
  <si>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</si>
  <si>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</si>
  <si>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</si>
  <si>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Znojmo</t>
  </si>
  <si>
    <t>Rozpočet:</t>
  </si>
  <si>
    <t>Misto</t>
  </si>
  <si>
    <t>Nemocnice Znojmo - Objekt H ÚT úpravy 2022</t>
  </si>
  <si>
    <t>Rozpočet</t>
  </si>
  <si>
    <t>Celkem za stavbu</t>
  </si>
  <si>
    <t>CZK</t>
  </si>
  <si>
    <t xml:space="preserve">Popis rozpočtu:  - </t>
  </si>
  <si>
    <t>Úprava stávajícího topného systému dle požadavku stavby - úpravy.</t>
  </si>
  <si>
    <t>Izolace všech stoupaček a přípojek pod stropy podlaží - budou zakryty stavbou.</t>
  </si>
  <si>
    <t>Rekapitulace dílů</t>
  </si>
  <si>
    <t>Typ dílu</t>
  </si>
  <si>
    <t>94</t>
  </si>
  <si>
    <t>Lešení a stavební výtahy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</si>
  <si>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</si>
  <si>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</si>
  <si>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</si>
  <si>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</si>
  <si>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</si>
  <si>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</si>
  <si>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</si>
  <si>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</si>
  <si>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HZS</t>
  </si>
  <si>
    <t>Hodinové sazby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</si>
  <si>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</si>
  <si>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</si>
  <si>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</si>
  <si>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</si>
  <si>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</si>
  <si>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</si>
  <si>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</si>
  <si>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</si>
  <si>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</si>
  <si>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</si>
  <si>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</si>
  <si>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</si>
  <si>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</si>
  <si>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</si>
  <si>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</si>
  <si>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</si>
  <si>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</si>
  <si>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</si>
  <si>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</si>
  <si>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</si>
  <si>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</si>
  <si>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</si>
  <si>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</si>
  <si>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</si>
  <si>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</si>
  <si>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</si>
  <si>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</si>
  <si>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</si>
  <si>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</si>
  <si>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941955002R00</t>
  </si>
  <si>
    <t>Lešení lehké pomocné, výška podlahy do 1,9 m</t>
  </si>
  <si>
    <t>m2</t>
  </si>
  <si>
    <t>POL1_0</t>
  </si>
  <si>
    <t>713--04.005</t>
  </si>
  <si>
    <t>D+M Min.vlna pouzdra tl.20mm, D15-25, kašír. folie Al</t>
  </si>
  <si>
    <t>bm</t>
  </si>
  <si>
    <t>713-01.012</t>
  </si>
  <si>
    <t>Al páska 50bm</t>
  </si>
  <si>
    <t>role</t>
  </si>
  <si>
    <t>733113113R00</t>
  </si>
  <si>
    <t>Příplatek za zhotovení přípojky DN 15</t>
  </si>
  <si>
    <t>kus</t>
  </si>
  <si>
    <t>733163103R00</t>
  </si>
  <si>
    <t>Potrubí z měděných trubek vytápění D 18 x 1,0 mm</t>
  </si>
  <si>
    <t>m</t>
  </si>
  <si>
    <t>733164103RT1</t>
  </si>
  <si>
    <t>Montáž potrubí z měděných trubek vytápění D 18 mm, pájením na tvrdo</t>
  </si>
  <si>
    <t>733-03.101</t>
  </si>
  <si>
    <t>Potrubí - přechod ocel/měď D15-20</t>
  </si>
  <si>
    <t>Kč</t>
  </si>
  <si>
    <t>733190106R00</t>
  </si>
  <si>
    <t>Tlaková zkouška potrubí  DN 32</t>
  </si>
  <si>
    <t>998733103R00</t>
  </si>
  <si>
    <t>Přesun hmot pro rozvody potrubí, výšky do 24 m</t>
  </si>
  <si>
    <t>t</t>
  </si>
  <si>
    <t>734209113R00</t>
  </si>
  <si>
    <t>Montáž armatur závitových,se 2závity, G 1/2</t>
  </si>
  <si>
    <t>734263215R00</t>
  </si>
  <si>
    <t>Šroubení regulační dvoutrub.rohové, proVK</t>
  </si>
  <si>
    <t>734-01001</t>
  </si>
  <si>
    <t>Termost. hlavice kapalinová, pro VK s poj. objímkou</t>
  </si>
  <si>
    <t>ks</t>
  </si>
  <si>
    <t>734200821R00</t>
  </si>
  <si>
    <t>Demontáž armatur se 2závity do G 1/2</t>
  </si>
  <si>
    <t>998734103R00</t>
  </si>
  <si>
    <t>Přesun hmot pro armatury, výšky do 24 m</t>
  </si>
  <si>
    <t>735159111R00</t>
  </si>
  <si>
    <t>Montáž panelových těles Radik do délky 1600 mm</t>
  </si>
  <si>
    <t>735-01809</t>
  </si>
  <si>
    <t>Panel hladké VKM, 21-500/1000, spodní stř.připojení</t>
  </si>
  <si>
    <t>735179110R00</t>
  </si>
  <si>
    <t>Montáž otopných těles koupelnových (žebříků)</t>
  </si>
  <si>
    <t>735494811R00</t>
  </si>
  <si>
    <t>Vypuštění vody z otopných těles, dotčené stoupačky</t>
  </si>
  <si>
    <t>998735103R00</t>
  </si>
  <si>
    <t>Přesun hmot pro otopná tělesa, výšky do 24 m</t>
  </si>
  <si>
    <t>HZS-0001</t>
  </si>
  <si>
    <t>Topná zkouška dle ČSN zkrácená 24h</t>
  </si>
  <si>
    <t>hod</t>
  </si>
  <si>
    <t>HZS-0004</t>
  </si>
  <si>
    <t>Nepředvídané vícepráce montážní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</si>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</sst>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abSelected="1" view="pageBreakPreview" topLeftCell="B12" zoomScale="7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7" t="s">
        <v>23</v>
      </c>
      <c r="B16" s="198" t="s">
        <v>23</v>
      </c>
      <c r="C16" s="58"/>
      <c r="D16" s="59"/>
      <c r="E16" s="83"/>
      <c r="F16" s="84"/>
      <c r="G16" s="83"/>
      <c r="H16" s="84"/>
      <c r="I16" s="83">
        <f>SUMIF(F50:F55,A16,I50:I55)+SUMIF(F50:F55,"PSU",I50:I55)</f>
        <v>0</v>
      </c>
      <c r="J16" s="93"/>
    </row>
    <row r="17" spans="1:10" ht="23.25" customHeight="1" x14ac:dyDescent="0.2">
      <c r="A17" s="197" t="s">
        <v>24</v>
      </c>
      <c r="B17" s="198" t="s">
        <v>24</v>
      </c>
      <c r="C17" s="58"/>
      <c r="D17" s="59"/>
      <c r="E17" s="83"/>
      <c r="F17" s="84"/>
      <c r="G17" s="83"/>
      <c r="H17" s="84"/>
      <c r="I17" s="83">
        <f>SUMIF(F50:F55,A17,I50:I55)</f>
        <v>0</v>
      </c>
      <c r="J17" s="93"/>
    </row>
    <row r="18" spans="1:10" ht="23.25" customHeight="1" x14ac:dyDescent="0.2">
      <c r="A18" s="197" t="s">
        <v>25</v>
      </c>
      <c r="B18" s="198" t="s">
        <v>25</v>
      </c>
      <c r="C18" s="58"/>
      <c r="D18" s="59"/>
      <c r="E18" s="83"/>
      <c r="F18" s="84"/>
      <c r="G18" s="83"/>
      <c r="H18" s="84"/>
      <c r="I18" s="83">
        <f>SUMIF(F50:F55,A18,I50:I55)</f>
        <v>0</v>
      </c>
      <c r="J18" s="93"/>
    </row>
    <row r="19" spans="1:10" ht="23.25" customHeight="1" x14ac:dyDescent="0.2">
      <c r="A19" s="197" t="s">
        <v>67</v>
      </c>
      <c r="B19" s="198" t="s">
        <v>26</v>
      </c>
      <c r="C19" s="58"/>
      <c r="D19" s="59"/>
      <c r="E19" s="83"/>
      <c r="F19" s="84"/>
      <c r="G19" s="83"/>
      <c r="H19" s="84"/>
      <c r="I19" s="83">
        <f>SUMIF(F50:F55,A19,I50:I55)</f>
        <v>0</v>
      </c>
      <c r="J19" s="93"/>
    </row>
    <row r="20" spans="1:10" ht="23.25" customHeight="1" x14ac:dyDescent="0.2">
      <c r="A20" s="197" t="s">
        <v>68</v>
      </c>
      <c r="B20" s="198" t="s">
        <v>27</v>
      </c>
      <c r="C20" s="58"/>
      <c r="D20" s="59"/>
      <c r="E20" s="83"/>
      <c r="F20" s="84"/>
      <c r="G20" s="83"/>
      <c r="H20" s="84"/>
      <c r="I20" s="83">
        <f>SUMIF(F50:F55,A20,I50:I55)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44662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47</v>
      </c>
      <c r="C39" s="138" t="s">
        <v>46</v>
      </c>
      <c r="D39" s="139"/>
      <c r="E39" s="139"/>
      <c r="F39" s="147">
        <f>'Rozpočet Pol'!AC36</f>
        <v>0</v>
      </c>
      <c r="G39" s="148">
        <f>'Rozpočet Pol'!AD36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48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2" spans="1:52" x14ac:dyDescent="0.2">
      <c r="B42" t="s">
        <v>50</v>
      </c>
    </row>
    <row r="43" spans="1:52" x14ac:dyDescent="0.2">
      <c r="B43" s="164" t="s">
        <v>51</v>
      </c>
      <c r="C43" s="164"/>
      <c r="D43" s="164"/>
      <c r="E43" s="164"/>
      <c r="F43" s="164"/>
      <c r="G43" s="164"/>
      <c r="H43" s="164"/>
      <c r="I43" s="164"/>
      <c r="J43" s="164"/>
      <c r="AZ43" s="163" t="str">
        <f>B43</f>
        <v>Úprava stávajícího topného systému dle požadavku stavby - úpravy.</v>
      </c>
    </row>
    <row r="44" spans="1:52" x14ac:dyDescent="0.2">
      <c r="B44" s="164" t="s">
        <v>52</v>
      </c>
      <c r="C44" s="164"/>
      <c r="D44" s="164"/>
      <c r="E44" s="164"/>
      <c r="F44" s="164"/>
      <c r="G44" s="164"/>
      <c r="H44" s="164"/>
      <c r="I44" s="164"/>
      <c r="J44" s="164"/>
      <c r="AZ44" s="163" t="str">
        <f>B44</f>
        <v>Izolace všech stoupaček a přípojek pod stropy podlaží - budou zakryty stavbou.</v>
      </c>
    </row>
    <row r="47" spans="1:52" ht="15.75" x14ac:dyDescent="0.25">
      <c r="B47" s="165" t="s">
        <v>53</v>
      </c>
    </row>
    <row r="49" spans="1:10" ht="25.5" customHeight="1" x14ac:dyDescent="0.2">
      <c r="A49" s="166"/>
      <c r="B49" s="172" t="s">
        <v>16</v>
      </c>
      <c r="C49" s="172" t="s">
        <v>5</v>
      </c>
      <c r="D49" s="173"/>
      <c r="E49" s="173"/>
      <c r="F49" s="176" t="s">
        <v>54</v>
      </c>
      <c r="G49" s="176"/>
      <c r="H49" s="176"/>
      <c r="I49" s="177" t="s">
        <v>28</v>
      </c>
      <c r="J49" s="177"/>
    </row>
    <row r="50" spans="1:10" ht="25.5" customHeight="1" x14ac:dyDescent="0.2">
      <c r="A50" s="167"/>
      <c r="B50" s="178" t="s">
        <v>55</v>
      </c>
      <c r="C50" s="179" t="s">
        <v>56</v>
      </c>
      <c r="D50" s="180"/>
      <c r="E50" s="180"/>
      <c r="F50" s="184" t="s">
        <v>23</v>
      </c>
      <c r="G50" s="185"/>
      <c r="H50" s="185"/>
      <c r="I50" s="186">
        <f>'Rozpočet Pol'!G8</f>
        <v>0</v>
      </c>
      <c r="J50" s="186"/>
    </row>
    <row r="51" spans="1:10" ht="25.5" customHeight="1" x14ac:dyDescent="0.2">
      <c r="A51" s="167"/>
      <c r="B51" s="170" t="s">
        <v>57</v>
      </c>
      <c r="C51" s="169" t="s">
        <v>58</v>
      </c>
      <c r="D51" s="171"/>
      <c r="E51" s="171"/>
      <c r="F51" s="187" t="s">
        <v>24</v>
      </c>
      <c r="G51" s="188"/>
      <c r="H51" s="188"/>
      <c r="I51" s="189">
        <f>'Rozpočet Pol'!G10</f>
        <v>0</v>
      </c>
      <c r="J51" s="189"/>
    </row>
    <row r="52" spans="1:10" ht="25.5" customHeight="1" x14ac:dyDescent="0.2">
      <c r="A52" s="167"/>
      <c r="B52" s="170" t="s">
        <v>59</v>
      </c>
      <c r="C52" s="169" t="s">
        <v>60</v>
      </c>
      <c r="D52" s="171"/>
      <c r="E52" s="171"/>
      <c r="F52" s="187" t="s">
        <v>24</v>
      </c>
      <c r="G52" s="188"/>
      <c r="H52" s="188"/>
      <c r="I52" s="189">
        <f>'Rozpočet Pol'!G13</f>
        <v>0</v>
      </c>
      <c r="J52" s="189"/>
    </row>
    <row r="53" spans="1:10" ht="25.5" customHeight="1" x14ac:dyDescent="0.2">
      <c r="A53" s="167"/>
      <c r="B53" s="170" t="s">
        <v>61</v>
      </c>
      <c r="C53" s="169" t="s">
        <v>62</v>
      </c>
      <c r="D53" s="171"/>
      <c r="E53" s="171"/>
      <c r="F53" s="187" t="s">
        <v>24</v>
      </c>
      <c r="G53" s="188"/>
      <c r="H53" s="188"/>
      <c r="I53" s="189">
        <f>'Rozpočet Pol'!G20</f>
        <v>0</v>
      </c>
      <c r="J53" s="189"/>
    </row>
    <row r="54" spans="1:10" ht="25.5" customHeight="1" x14ac:dyDescent="0.2">
      <c r="A54" s="167"/>
      <c r="B54" s="170" t="s">
        <v>63</v>
      </c>
      <c r="C54" s="169" t="s">
        <v>64</v>
      </c>
      <c r="D54" s="171"/>
      <c r="E54" s="171"/>
      <c r="F54" s="187" t="s">
        <v>24</v>
      </c>
      <c r="G54" s="188"/>
      <c r="H54" s="188"/>
      <c r="I54" s="189">
        <f>'Rozpočet Pol'!G26</f>
        <v>0</v>
      </c>
      <c r="J54" s="189"/>
    </row>
    <row r="55" spans="1:10" ht="25.5" customHeight="1" x14ac:dyDescent="0.2">
      <c r="A55" s="167"/>
      <c r="B55" s="181" t="s">
        <v>65</v>
      </c>
      <c r="C55" s="182" t="s">
        <v>66</v>
      </c>
      <c r="D55" s="183"/>
      <c r="E55" s="183"/>
      <c r="F55" s="190" t="s">
        <v>24</v>
      </c>
      <c r="G55" s="191"/>
      <c r="H55" s="191"/>
      <c r="I55" s="192">
        <f>'Rozpočet Pol'!G32</f>
        <v>0</v>
      </c>
      <c r="J55" s="192"/>
    </row>
    <row r="56" spans="1:10" ht="25.5" customHeight="1" x14ac:dyDescent="0.2">
      <c r="A56" s="168"/>
      <c r="B56" s="174" t="s">
        <v>1</v>
      </c>
      <c r="C56" s="174"/>
      <c r="D56" s="175"/>
      <c r="E56" s="175"/>
      <c r="F56" s="193"/>
      <c r="G56" s="194"/>
      <c r="H56" s="194"/>
      <c r="I56" s="195">
        <f>SUM(I50:I55)</f>
        <v>0</v>
      </c>
      <c r="J56" s="195"/>
    </row>
    <row r="57" spans="1:10" x14ac:dyDescent="0.2">
      <c r="F57" s="196"/>
      <c r="G57" s="130"/>
      <c r="H57" s="196"/>
      <c r="I57" s="130"/>
      <c r="J57" s="130"/>
    </row>
    <row r="58" spans="1:10" x14ac:dyDescent="0.2">
      <c r="F58" s="196"/>
      <c r="G58" s="130"/>
      <c r="H58" s="196"/>
      <c r="I58" s="130"/>
      <c r="J58" s="130"/>
    </row>
    <row r="59" spans="1:10" x14ac:dyDescent="0.2">
      <c r="F59" s="196"/>
      <c r="G59" s="130"/>
      <c r="H59" s="196"/>
      <c r="I59" s="130"/>
      <c r="J59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4:J54"/>
    <mergeCell ref="C54:E54"/>
    <mergeCell ref="I55:J55"/>
    <mergeCell ref="C55:E55"/>
    <mergeCell ref="I56:J56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I49:J49"/>
    <mergeCell ref="I50:J50"/>
    <mergeCell ref="C50:E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70</v>
      </c>
    </row>
    <row r="2" spans="1:60" ht="24.95" customHeight="1" x14ac:dyDescent="0.2">
      <c r="A2" s="206" t="s">
        <v>69</v>
      </c>
      <c r="B2" s="200"/>
      <c r="C2" s="201" t="s">
        <v>46</v>
      </c>
      <c r="D2" s="202"/>
      <c r="E2" s="202"/>
      <c r="F2" s="202"/>
      <c r="G2" s="208"/>
      <c r="AE2" t="s">
        <v>71</v>
      </c>
    </row>
    <row r="3" spans="1:60" ht="24.95" customHeight="1" x14ac:dyDescent="0.2">
      <c r="A3" s="207" t="s">
        <v>7</v>
      </c>
      <c r="B3" s="205"/>
      <c r="C3" s="203" t="s">
        <v>43</v>
      </c>
      <c r="D3" s="204"/>
      <c r="E3" s="204"/>
      <c r="F3" s="204"/>
      <c r="G3" s="209"/>
      <c r="AE3" t="s">
        <v>72</v>
      </c>
    </row>
    <row r="4" spans="1:60" ht="24.95" hidden="1" customHeight="1" x14ac:dyDescent="0.2">
      <c r="A4" s="207" t="s">
        <v>8</v>
      </c>
      <c r="B4" s="205"/>
      <c r="C4" s="203"/>
      <c r="D4" s="204"/>
      <c r="E4" s="204"/>
      <c r="F4" s="204"/>
      <c r="G4" s="209"/>
      <c r="AE4" t="s">
        <v>73</v>
      </c>
    </row>
    <row r="5" spans="1:60" hidden="1" x14ac:dyDescent="0.2">
      <c r="A5" s="210" t="s">
        <v>74</v>
      </c>
      <c r="B5" s="211"/>
      <c r="C5" s="212"/>
      <c r="D5" s="213"/>
      <c r="E5" s="213"/>
      <c r="F5" s="213"/>
      <c r="G5" s="214"/>
      <c r="AE5" t="s">
        <v>75</v>
      </c>
    </row>
    <row r="7" spans="1:60" ht="38.25" x14ac:dyDescent="0.2">
      <c r="A7" s="219" t="s">
        <v>76</v>
      </c>
      <c r="B7" s="220" t="s">
        <v>77</v>
      </c>
      <c r="C7" s="220" t="s">
        <v>78</v>
      </c>
      <c r="D7" s="219" t="s">
        <v>79</v>
      </c>
      <c r="E7" s="219" t="s">
        <v>80</v>
      </c>
      <c r="F7" s="215" t="s">
        <v>81</v>
      </c>
      <c r="G7" s="236" t="s">
        <v>28</v>
      </c>
      <c r="H7" s="237" t="s">
        <v>29</v>
      </c>
      <c r="I7" s="237" t="s">
        <v>82</v>
      </c>
      <c r="J7" s="237" t="s">
        <v>30</v>
      </c>
      <c r="K7" s="237" t="s">
        <v>83</v>
      </c>
      <c r="L7" s="237" t="s">
        <v>84</v>
      </c>
      <c r="M7" s="237" t="s">
        <v>85</v>
      </c>
      <c r="N7" s="237" t="s">
        <v>86</v>
      </c>
      <c r="O7" s="237" t="s">
        <v>87</v>
      </c>
      <c r="P7" s="237" t="s">
        <v>88</v>
      </c>
      <c r="Q7" s="237" t="s">
        <v>89</v>
      </c>
      <c r="R7" s="237" t="s">
        <v>90</v>
      </c>
      <c r="S7" s="237" t="s">
        <v>91</v>
      </c>
      <c r="T7" s="237" t="s">
        <v>92</v>
      </c>
      <c r="U7" s="222" t="s">
        <v>93</v>
      </c>
    </row>
    <row r="8" spans="1:60" x14ac:dyDescent="0.2">
      <c r="A8" s="238" t="s">
        <v>94</v>
      </c>
      <c r="B8" s="239" t="s">
        <v>55</v>
      </c>
      <c r="C8" s="240" t="s">
        <v>56</v>
      </c>
      <c r="D8" s="241"/>
      <c r="E8" s="242"/>
      <c r="F8" s="243"/>
      <c r="G8" s="243">
        <f>SUMIF(AE9:AE9,"&lt;&gt;NOR",G9:G9)</f>
        <v>0</v>
      </c>
      <c r="H8" s="243"/>
      <c r="I8" s="243">
        <f>SUM(I9:I9)</f>
        <v>0</v>
      </c>
      <c r="J8" s="243"/>
      <c r="K8" s="243">
        <f>SUM(K9:K9)</f>
        <v>0</v>
      </c>
      <c r="L8" s="243"/>
      <c r="M8" s="243">
        <f>SUM(M9:M9)</f>
        <v>0</v>
      </c>
      <c r="N8" s="221"/>
      <c r="O8" s="221">
        <f>SUM(O9:O9)</f>
        <v>6.3200000000000006E-2</v>
      </c>
      <c r="P8" s="221"/>
      <c r="Q8" s="221">
        <f>SUM(Q9:Q9)</f>
        <v>0</v>
      </c>
      <c r="R8" s="221"/>
      <c r="S8" s="221"/>
      <c r="T8" s="238"/>
      <c r="U8" s="221">
        <f>SUM(U9:U9)</f>
        <v>8.56</v>
      </c>
      <c r="AE8" t="s">
        <v>95</v>
      </c>
    </row>
    <row r="9" spans="1:60" outlineLevel="1" x14ac:dyDescent="0.2">
      <c r="A9" s="217">
        <v>1</v>
      </c>
      <c r="B9" s="223" t="s">
        <v>96</v>
      </c>
      <c r="C9" s="266" t="s">
        <v>97</v>
      </c>
      <c r="D9" s="225" t="s">
        <v>98</v>
      </c>
      <c r="E9" s="231">
        <v>40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0</v>
      </c>
      <c r="M9" s="234">
        <f>G9*(1+L9/100)</f>
        <v>0</v>
      </c>
      <c r="N9" s="226">
        <v>1.58E-3</v>
      </c>
      <c r="O9" s="226">
        <f>ROUND(E9*N9,5)</f>
        <v>6.3200000000000006E-2</v>
      </c>
      <c r="P9" s="226">
        <v>0</v>
      </c>
      <c r="Q9" s="226">
        <f>ROUND(E9*P9,5)</f>
        <v>0</v>
      </c>
      <c r="R9" s="226"/>
      <c r="S9" s="226"/>
      <c r="T9" s="227">
        <v>0.214</v>
      </c>
      <c r="U9" s="226">
        <f>ROUND(E9*T9,2)</f>
        <v>8.56</v>
      </c>
      <c r="V9" s="216"/>
      <c r="W9" s="216"/>
      <c r="X9" s="216"/>
      <c r="Y9" s="216"/>
      <c r="Z9" s="216"/>
      <c r="AA9" s="216"/>
      <c r="AB9" s="216"/>
      <c r="AC9" s="216"/>
      <c r="AD9" s="216"/>
      <c r="AE9" s="216" t="s">
        <v>99</v>
      </c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x14ac:dyDescent="0.2">
      <c r="A10" s="218" t="s">
        <v>94</v>
      </c>
      <c r="B10" s="224" t="s">
        <v>57</v>
      </c>
      <c r="C10" s="267" t="s">
        <v>58</v>
      </c>
      <c r="D10" s="228"/>
      <c r="E10" s="232"/>
      <c r="F10" s="235"/>
      <c r="G10" s="235">
        <f>SUMIF(AE11:AE12,"&lt;&gt;NOR",G11:G12)</f>
        <v>0</v>
      </c>
      <c r="H10" s="235"/>
      <c r="I10" s="235">
        <f>SUM(I11:I12)</f>
        <v>0</v>
      </c>
      <c r="J10" s="235"/>
      <c r="K10" s="235">
        <f>SUM(K11:K12)</f>
        <v>0</v>
      </c>
      <c r="L10" s="235"/>
      <c r="M10" s="235">
        <f>SUM(M11:M12)</f>
        <v>0</v>
      </c>
      <c r="N10" s="229"/>
      <c r="O10" s="229">
        <f>SUM(O11:O12)</f>
        <v>0.26550000000000001</v>
      </c>
      <c r="P10" s="229"/>
      <c r="Q10" s="229">
        <f>SUM(Q11:Q12)</f>
        <v>0</v>
      </c>
      <c r="R10" s="229"/>
      <c r="S10" s="229"/>
      <c r="T10" s="230"/>
      <c r="U10" s="229">
        <f>SUM(U11:U12)</f>
        <v>0</v>
      </c>
      <c r="AE10" t="s">
        <v>95</v>
      </c>
    </row>
    <row r="11" spans="1:60" outlineLevel="1" x14ac:dyDescent="0.2">
      <c r="A11" s="217">
        <v>2</v>
      </c>
      <c r="B11" s="223" t="s">
        <v>100</v>
      </c>
      <c r="C11" s="266" t="s">
        <v>101</v>
      </c>
      <c r="D11" s="225" t="s">
        <v>102</v>
      </c>
      <c r="E11" s="231">
        <v>440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0</v>
      </c>
      <c r="M11" s="234">
        <f>G11*(1+L11/100)</f>
        <v>0</v>
      </c>
      <c r="N11" s="226">
        <v>5.9999999999999995E-4</v>
      </c>
      <c r="O11" s="226">
        <f>ROUND(E11*N11,5)</f>
        <v>0.26400000000000001</v>
      </c>
      <c r="P11" s="226">
        <v>0</v>
      </c>
      <c r="Q11" s="226">
        <f>ROUND(E11*P11,5)</f>
        <v>0</v>
      </c>
      <c r="R11" s="226"/>
      <c r="S11" s="226"/>
      <c r="T11" s="227">
        <v>0</v>
      </c>
      <c r="U11" s="226">
        <f>ROUND(E11*T11,2)</f>
        <v>0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 t="s">
        <v>99</v>
      </c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 x14ac:dyDescent="0.2">
      <c r="A12" s="217">
        <v>3</v>
      </c>
      <c r="B12" s="223" t="s">
        <v>103</v>
      </c>
      <c r="C12" s="266" t="s">
        <v>104</v>
      </c>
      <c r="D12" s="225" t="s">
        <v>105</v>
      </c>
      <c r="E12" s="231">
        <v>3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0</v>
      </c>
      <c r="M12" s="234">
        <f>G12*(1+L12/100)</f>
        <v>0</v>
      </c>
      <c r="N12" s="226">
        <v>5.0000000000000001E-4</v>
      </c>
      <c r="O12" s="226">
        <f>ROUND(E12*N12,5)</f>
        <v>1.5E-3</v>
      </c>
      <c r="P12" s="226">
        <v>0</v>
      </c>
      <c r="Q12" s="226">
        <f>ROUND(E12*P12,5)</f>
        <v>0</v>
      </c>
      <c r="R12" s="226"/>
      <c r="S12" s="226"/>
      <c r="T12" s="227">
        <v>0</v>
      </c>
      <c r="U12" s="226">
        <f>ROUND(E12*T12,2)</f>
        <v>0</v>
      </c>
      <c r="V12" s="216"/>
      <c r="W12" s="216"/>
      <c r="X12" s="216"/>
      <c r="Y12" s="216"/>
      <c r="Z12" s="216"/>
      <c r="AA12" s="216"/>
      <c r="AB12" s="216"/>
      <c r="AC12" s="216"/>
      <c r="AD12" s="216"/>
      <c r="AE12" s="216" t="s">
        <v>99</v>
      </c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x14ac:dyDescent="0.2">
      <c r="A13" s="218" t="s">
        <v>94</v>
      </c>
      <c r="B13" s="224" t="s">
        <v>59</v>
      </c>
      <c r="C13" s="267" t="s">
        <v>60</v>
      </c>
      <c r="D13" s="228"/>
      <c r="E13" s="232"/>
      <c r="F13" s="235"/>
      <c r="G13" s="235">
        <f>SUMIF(AE14:AE19,"&lt;&gt;NOR",G14:G19)</f>
        <v>0</v>
      </c>
      <c r="H13" s="235"/>
      <c r="I13" s="235">
        <f>SUM(I14:I19)</f>
        <v>0</v>
      </c>
      <c r="J13" s="235"/>
      <c r="K13" s="235">
        <f>SUM(K14:K19)</f>
        <v>0</v>
      </c>
      <c r="L13" s="235"/>
      <c r="M13" s="235">
        <f>SUM(M14:M19)</f>
        <v>0</v>
      </c>
      <c r="N13" s="229"/>
      <c r="O13" s="229">
        <f>SUM(O14:O19)</f>
        <v>0.11312</v>
      </c>
      <c r="P13" s="229"/>
      <c r="Q13" s="229">
        <f>SUM(Q14:Q19)</f>
        <v>0</v>
      </c>
      <c r="R13" s="229"/>
      <c r="S13" s="229"/>
      <c r="T13" s="230"/>
      <c r="U13" s="229">
        <f>SUM(U14:U19)</f>
        <v>14.699999999999998</v>
      </c>
      <c r="AE13" t="s">
        <v>95</v>
      </c>
    </row>
    <row r="14" spans="1:60" outlineLevel="1" x14ac:dyDescent="0.2">
      <c r="A14" s="217">
        <v>4</v>
      </c>
      <c r="B14" s="223" t="s">
        <v>106</v>
      </c>
      <c r="C14" s="266" t="s">
        <v>107</v>
      </c>
      <c r="D14" s="225" t="s">
        <v>108</v>
      </c>
      <c r="E14" s="231">
        <v>10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0</v>
      </c>
      <c r="M14" s="234">
        <f>G14*(1+L14/100)</f>
        <v>0</v>
      </c>
      <c r="N14" s="226">
        <v>0</v>
      </c>
      <c r="O14" s="226">
        <f>ROUND(E14*N14,5)</f>
        <v>0</v>
      </c>
      <c r="P14" s="226">
        <v>0</v>
      </c>
      <c r="Q14" s="226">
        <f>ROUND(E14*P14,5)</f>
        <v>0</v>
      </c>
      <c r="R14" s="226"/>
      <c r="S14" s="226"/>
      <c r="T14" s="227">
        <v>0.23699999999999999</v>
      </c>
      <c r="U14" s="226">
        <f>ROUND(E14*T14,2)</f>
        <v>2.37</v>
      </c>
      <c r="V14" s="216"/>
      <c r="W14" s="216"/>
      <c r="X14" s="216"/>
      <c r="Y14" s="216"/>
      <c r="Z14" s="216"/>
      <c r="AA14" s="216"/>
      <c r="AB14" s="216"/>
      <c r="AC14" s="216"/>
      <c r="AD14" s="216"/>
      <c r="AE14" s="216" t="s">
        <v>99</v>
      </c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 x14ac:dyDescent="0.2">
      <c r="A15" s="217">
        <v>5</v>
      </c>
      <c r="B15" s="223" t="s">
        <v>109</v>
      </c>
      <c r="C15" s="266" t="s">
        <v>110</v>
      </c>
      <c r="D15" s="225" t="s">
        <v>111</v>
      </c>
      <c r="E15" s="231">
        <v>16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0</v>
      </c>
      <c r="M15" s="234">
        <f>G15*(1+L15/100)</f>
        <v>0</v>
      </c>
      <c r="N15" s="226">
        <v>8.8000000000000003E-4</v>
      </c>
      <c r="O15" s="226">
        <f>ROUND(E15*N15,5)</f>
        <v>1.4080000000000001E-2</v>
      </c>
      <c r="P15" s="226">
        <v>0</v>
      </c>
      <c r="Q15" s="226">
        <f>ROUND(E15*P15,5)</f>
        <v>0</v>
      </c>
      <c r="R15" s="226"/>
      <c r="S15" s="226"/>
      <c r="T15" s="227">
        <v>0.30737999999999999</v>
      </c>
      <c r="U15" s="226">
        <f>ROUND(E15*T15,2)</f>
        <v>4.92</v>
      </c>
      <c r="V15" s="216"/>
      <c r="W15" s="216"/>
      <c r="X15" s="216"/>
      <c r="Y15" s="216"/>
      <c r="Z15" s="216"/>
      <c r="AA15" s="216"/>
      <c r="AB15" s="216"/>
      <c r="AC15" s="216"/>
      <c r="AD15" s="216"/>
      <c r="AE15" s="216" t="s">
        <v>99</v>
      </c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ht="22.5" outlineLevel="1" x14ac:dyDescent="0.2">
      <c r="A16" s="217">
        <v>6</v>
      </c>
      <c r="B16" s="223" t="s">
        <v>112</v>
      </c>
      <c r="C16" s="266" t="s">
        <v>113</v>
      </c>
      <c r="D16" s="225" t="s">
        <v>111</v>
      </c>
      <c r="E16" s="231">
        <v>16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0</v>
      </c>
      <c r="M16" s="234">
        <f>G16*(1+L16/100)</f>
        <v>0</v>
      </c>
      <c r="N16" s="226">
        <v>5.94E-3</v>
      </c>
      <c r="O16" s="226">
        <f>ROUND(E16*N16,5)</f>
        <v>9.5039999999999999E-2</v>
      </c>
      <c r="P16" s="226">
        <v>0</v>
      </c>
      <c r="Q16" s="226">
        <f>ROUND(E16*P16,5)</f>
        <v>0</v>
      </c>
      <c r="R16" s="226"/>
      <c r="S16" s="226"/>
      <c r="T16" s="227">
        <v>0.42159999999999997</v>
      </c>
      <c r="U16" s="226">
        <f>ROUND(E16*T16,2)</f>
        <v>6.75</v>
      </c>
      <c r="V16" s="216"/>
      <c r="W16" s="216"/>
      <c r="X16" s="216"/>
      <c r="Y16" s="216"/>
      <c r="Z16" s="216"/>
      <c r="AA16" s="216"/>
      <c r="AB16" s="216"/>
      <c r="AC16" s="216"/>
      <c r="AD16" s="216"/>
      <c r="AE16" s="216" t="s">
        <v>99</v>
      </c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 x14ac:dyDescent="0.2">
      <c r="A17" s="217">
        <v>7</v>
      </c>
      <c r="B17" s="223" t="s">
        <v>114</v>
      </c>
      <c r="C17" s="266" t="s">
        <v>115</v>
      </c>
      <c r="D17" s="225" t="s">
        <v>116</v>
      </c>
      <c r="E17" s="231">
        <v>4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0</v>
      </c>
      <c r="M17" s="234">
        <f>G17*(1+L17/100)</f>
        <v>0</v>
      </c>
      <c r="N17" s="226">
        <v>1E-3</v>
      </c>
      <c r="O17" s="226">
        <f>ROUND(E17*N17,5)</f>
        <v>4.0000000000000001E-3</v>
      </c>
      <c r="P17" s="226">
        <v>0</v>
      </c>
      <c r="Q17" s="226">
        <f>ROUND(E17*P17,5)</f>
        <v>0</v>
      </c>
      <c r="R17" s="226"/>
      <c r="S17" s="226"/>
      <c r="T17" s="227">
        <v>0</v>
      </c>
      <c r="U17" s="226">
        <f>ROUND(E17*T17,2)</f>
        <v>0</v>
      </c>
      <c r="V17" s="216"/>
      <c r="W17" s="216"/>
      <c r="X17" s="216"/>
      <c r="Y17" s="216"/>
      <c r="Z17" s="216"/>
      <c r="AA17" s="216"/>
      <c r="AB17" s="216"/>
      <c r="AC17" s="216"/>
      <c r="AD17" s="216"/>
      <c r="AE17" s="216" t="s">
        <v>99</v>
      </c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 x14ac:dyDescent="0.2">
      <c r="A18" s="217">
        <v>8</v>
      </c>
      <c r="B18" s="223" t="s">
        <v>117</v>
      </c>
      <c r="C18" s="266" t="s">
        <v>118</v>
      </c>
      <c r="D18" s="225" t="s">
        <v>111</v>
      </c>
      <c r="E18" s="231">
        <v>16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0</v>
      </c>
      <c r="M18" s="234">
        <f>G18*(1+L18/100)</f>
        <v>0</v>
      </c>
      <c r="N18" s="226">
        <v>0</v>
      </c>
      <c r="O18" s="226">
        <f>ROUND(E18*N18,5)</f>
        <v>0</v>
      </c>
      <c r="P18" s="226">
        <v>0</v>
      </c>
      <c r="Q18" s="226">
        <f>ROUND(E18*P18,5)</f>
        <v>0</v>
      </c>
      <c r="R18" s="226"/>
      <c r="S18" s="226"/>
      <c r="T18" s="227">
        <v>1.7999999999999999E-2</v>
      </c>
      <c r="U18" s="226">
        <f>ROUND(E18*T18,2)</f>
        <v>0.28999999999999998</v>
      </c>
      <c r="V18" s="216"/>
      <c r="W18" s="216"/>
      <c r="X18" s="216"/>
      <c r="Y18" s="216"/>
      <c r="Z18" s="216"/>
      <c r="AA18" s="216"/>
      <c r="AB18" s="216"/>
      <c r="AC18" s="216"/>
      <c r="AD18" s="216"/>
      <c r="AE18" s="216" t="s">
        <v>99</v>
      </c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 x14ac:dyDescent="0.2">
      <c r="A19" s="217">
        <v>9</v>
      </c>
      <c r="B19" s="223" t="s">
        <v>119</v>
      </c>
      <c r="C19" s="266" t="s">
        <v>120</v>
      </c>
      <c r="D19" s="225" t="s">
        <v>121</v>
      </c>
      <c r="E19" s="231">
        <v>0.11312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0</v>
      </c>
      <c r="M19" s="234">
        <f>G19*(1+L19/100)</f>
        <v>0</v>
      </c>
      <c r="N19" s="226">
        <v>0</v>
      </c>
      <c r="O19" s="226">
        <f>ROUND(E19*N19,5)</f>
        <v>0</v>
      </c>
      <c r="P19" s="226">
        <v>0</v>
      </c>
      <c r="Q19" s="226">
        <f>ROUND(E19*P19,5)</f>
        <v>0</v>
      </c>
      <c r="R19" s="226"/>
      <c r="S19" s="226"/>
      <c r="T19" s="227">
        <v>3.246</v>
      </c>
      <c r="U19" s="226">
        <f>ROUND(E19*T19,2)</f>
        <v>0.37</v>
      </c>
      <c r="V19" s="216"/>
      <c r="W19" s="216"/>
      <c r="X19" s="216"/>
      <c r="Y19" s="216"/>
      <c r="Z19" s="216"/>
      <c r="AA19" s="216"/>
      <c r="AB19" s="216"/>
      <c r="AC19" s="216"/>
      <c r="AD19" s="216"/>
      <c r="AE19" s="216" t="s">
        <v>99</v>
      </c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x14ac:dyDescent="0.2">
      <c r="A20" s="218" t="s">
        <v>94</v>
      </c>
      <c r="B20" s="224" t="s">
        <v>61</v>
      </c>
      <c r="C20" s="267" t="s">
        <v>62</v>
      </c>
      <c r="D20" s="228"/>
      <c r="E20" s="232"/>
      <c r="F20" s="235"/>
      <c r="G20" s="235">
        <f>SUMIF(AE21:AE25,"&lt;&gt;NOR",G21:G25)</f>
        <v>0</v>
      </c>
      <c r="H20" s="235"/>
      <c r="I20" s="235">
        <f>SUM(I21:I25)</f>
        <v>0</v>
      </c>
      <c r="J20" s="235"/>
      <c r="K20" s="235">
        <f>SUM(K21:K25)</f>
        <v>0</v>
      </c>
      <c r="L20" s="235"/>
      <c r="M20" s="235">
        <f>SUM(M21:M25)</f>
        <v>0</v>
      </c>
      <c r="N20" s="229"/>
      <c r="O20" s="229">
        <f>SUM(O21:O25)</f>
        <v>2.9199999999999999E-3</v>
      </c>
      <c r="P20" s="229"/>
      <c r="Q20" s="229">
        <f>SUM(Q21:Q25)</f>
        <v>3.5999999999999999E-3</v>
      </c>
      <c r="R20" s="229"/>
      <c r="S20" s="229"/>
      <c r="T20" s="230"/>
      <c r="U20" s="229">
        <f>SUM(U21:U25)</f>
        <v>3.36</v>
      </c>
      <c r="AE20" t="s">
        <v>95</v>
      </c>
    </row>
    <row r="21" spans="1:60" outlineLevel="1" x14ac:dyDescent="0.2">
      <c r="A21" s="217">
        <v>10</v>
      </c>
      <c r="B21" s="223" t="s">
        <v>122</v>
      </c>
      <c r="C21" s="266" t="s">
        <v>123</v>
      </c>
      <c r="D21" s="225" t="s">
        <v>108</v>
      </c>
      <c r="E21" s="231">
        <v>10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0</v>
      </c>
      <c r="M21" s="234">
        <f>G21*(1+L21/100)</f>
        <v>0</v>
      </c>
      <c r="N21" s="226">
        <v>0</v>
      </c>
      <c r="O21" s="226">
        <f>ROUND(E21*N21,5)</f>
        <v>0</v>
      </c>
      <c r="P21" s="226">
        <v>0</v>
      </c>
      <c r="Q21" s="226">
        <f>ROUND(E21*P21,5)</f>
        <v>0</v>
      </c>
      <c r="R21" s="226"/>
      <c r="S21" s="226"/>
      <c r="T21" s="227">
        <v>0.16500000000000001</v>
      </c>
      <c r="U21" s="226">
        <f>ROUND(E21*T21,2)</f>
        <v>1.65</v>
      </c>
      <c r="V21" s="216"/>
      <c r="W21" s="216"/>
      <c r="X21" s="216"/>
      <c r="Y21" s="216"/>
      <c r="Z21" s="216"/>
      <c r="AA21" s="216"/>
      <c r="AB21" s="216"/>
      <c r="AC21" s="216"/>
      <c r="AD21" s="216"/>
      <c r="AE21" s="216" t="s">
        <v>99</v>
      </c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 x14ac:dyDescent="0.2">
      <c r="A22" s="217">
        <v>11</v>
      </c>
      <c r="B22" s="223" t="s">
        <v>124</v>
      </c>
      <c r="C22" s="266" t="s">
        <v>125</v>
      </c>
      <c r="D22" s="225" t="s">
        <v>108</v>
      </c>
      <c r="E22" s="231">
        <v>2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0</v>
      </c>
      <c r="M22" s="234">
        <f>G22*(1+L22/100)</f>
        <v>0</v>
      </c>
      <c r="N22" s="226">
        <v>5.9999999999999995E-4</v>
      </c>
      <c r="O22" s="226">
        <f>ROUND(E22*N22,5)</f>
        <v>1.1999999999999999E-3</v>
      </c>
      <c r="P22" s="226">
        <v>0</v>
      </c>
      <c r="Q22" s="226">
        <f>ROUND(E22*P22,5)</f>
        <v>0</v>
      </c>
      <c r="R22" s="226"/>
      <c r="S22" s="226"/>
      <c r="T22" s="227">
        <v>0.186</v>
      </c>
      <c r="U22" s="226">
        <f>ROUND(E22*T22,2)</f>
        <v>0.37</v>
      </c>
      <c r="V22" s="216"/>
      <c r="W22" s="216"/>
      <c r="X22" s="216"/>
      <c r="Y22" s="216"/>
      <c r="Z22" s="216"/>
      <c r="AA22" s="216"/>
      <c r="AB22" s="216"/>
      <c r="AC22" s="216"/>
      <c r="AD22" s="216"/>
      <c r="AE22" s="216" t="s">
        <v>99</v>
      </c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 x14ac:dyDescent="0.2">
      <c r="A23" s="217">
        <v>12</v>
      </c>
      <c r="B23" s="223" t="s">
        <v>126</v>
      </c>
      <c r="C23" s="266" t="s">
        <v>127</v>
      </c>
      <c r="D23" s="225" t="s">
        <v>128</v>
      </c>
      <c r="E23" s="231">
        <v>2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0</v>
      </c>
      <c r="M23" s="234">
        <f>G23*(1+L23/100)</f>
        <v>0</v>
      </c>
      <c r="N23" s="226">
        <v>5.0000000000000001E-4</v>
      </c>
      <c r="O23" s="226">
        <f>ROUND(E23*N23,5)</f>
        <v>1E-3</v>
      </c>
      <c r="P23" s="226">
        <v>0</v>
      </c>
      <c r="Q23" s="226">
        <f>ROUND(E23*P23,5)</f>
        <v>0</v>
      </c>
      <c r="R23" s="226"/>
      <c r="S23" s="226"/>
      <c r="T23" s="227">
        <v>0</v>
      </c>
      <c r="U23" s="226">
        <f>ROUND(E23*T23,2)</f>
        <v>0</v>
      </c>
      <c r="V23" s="216"/>
      <c r="W23" s="216"/>
      <c r="X23" s="216"/>
      <c r="Y23" s="216"/>
      <c r="Z23" s="216"/>
      <c r="AA23" s="216"/>
      <c r="AB23" s="216"/>
      <c r="AC23" s="216"/>
      <c r="AD23" s="216"/>
      <c r="AE23" s="216" t="s">
        <v>99</v>
      </c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 x14ac:dyDescent="0.2">
      <c r="A24" s="217">
        <v>13</v>
      </c>
      <c r="B24" s="223" t="s">
        <v>129</v>
      </c>
      <c r="C24" s="266" t="s">
        <v>130</v>
      </c>
      <c r="D24" s="225" t="s">
        <v>108</v>
      </c>
      <c r="E24" s="231">
        <v>8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0</v>
      </c>
      <c r="M24" s="234">
        <f>G24*(1+L24/100)</f>
        <v>0</v>
      </c>
      <c r="N24" s="226">
        <v>9.0000000000000006E-5</v>
      </c>
      <c r="O24" s="226">
        <f>ROUND(E24*N24,5)</f>
        <v>7.2000000000000005E-4</v>
      </c>
      <c r="P24" s="226">
        <v>4.4999999999999999E-4</v>
      </c>
      <c r="Q24" s="226">
        <f>ROUND(E24*P24,5)</f>
        <v>3.5999999999999999E-3</v>
      </c>
      <c r="R24" s="226"/>
      <c r="S24" s="226"/>
      <c r="T24" s="227">
        <v>0.16600000000000001</v>
      </c>
      <c r="U24" s="226">
        <f>ROUND(E24*T24,2)</f>
        <v>1.33</v>
      </c>
      <c r="V24" s="216"/>
      <c r="W24" s="216"/>
      <c r="X24" s="216"/>
      <c r="Y24" s="216"/>
      <c r="Z24" s="216"/>
      <c r="AA24" s="216"/>
      <c r="AB24" s="216"/>
      <c r="AC24" s="216"/>
      <c r="AD24" s="216"/>
      <c r="AE24" s="216" t="s">
        <v>99</v>
      </c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 x14ac:dyDescent="0.2">
      <c r="A25" s="217">
        <v>14</v>
      </c>
      <c r="B25" s="223" t="s">
        <v>131</v>
      </c>
      <c r="C25" s="266" t="s">
        <v>132</v>
      </c>
      <c r="D25" s="225" t="s">
        <v>121</v>
      </c>
      <c r="E25" s="231">
        <v>2.9199999999999999E-3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0</v>
      </c>
      <c r="M25" s="234">
        <f>G25*(1+L25/100)</f>
        <v>0</v>
      </c>
      <c r="N25" s="226">
        <v>0</v>
      </c>
      <c r="O25" s="226">
        <f>ROUND(E25*N25,5)</f>
        <v>0</v>
      </c>
      <c r="P25" s="226">
        <v>0</v>
      </c>
      <c r="Q25" s="226">
        <f>ROUND(E25*P25,5)</f>
        <v>0</v>
      </c>
      <c r="R25" s="226"/>
      <c r="S25" s="226"/>
      <c r="T25" s="227">
        <v>2.351</v>
      </c>
      <c r="U25" s="226">
        <f>ROUND(E25*T25,2)</f>
        <v>0.01</v>
      </c>
      <c r="V25" s="216"/>
      <c r="W25" s="216"/>
      <c r="X25" s="216"/>
      <c r="Y25" s="216"/>
      <c r="Z25" s="216"/>
      <c r="AA25" s="216"/>
      <c r="AB25" s="216"/>
      <c r="AC25" s="216"/>
      <c r="AD25" s="216"/>
      <c r="AE25" s="216" t="s">
        <v>99</v>
      </c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x14ac:dyDescent="0.2">
      <c r="A26" s="218" t="s">
        <v>94</v>
      </c>
      <c r="B26" s="224" t="s">
        <v>63</v>
      </c>
      <c r="C26" s="267" t="s">
        <v>64</v>
      </c>
      <c r="D26" s="228"/>
      <c r="E26" s="232"/>
      <c r="F26" s="235"/>
      <c r="G26" s="235">
        <f>SUMIF(AE27:AE31,"&lt;&gt;NOR",G27:G31)</f>
        <v>0</v>
      </c>
      <c r="H26" s="235"/>
      <c r="I26" s="235">
        <f>SUM(I27:I31)</f>
        <v>0</v>
      </c>
      <c r="J26" s="235"/>
      <c r="K26" s="235">
        <f>SUM(K27:K31)</f>
        <v>0</v>
      </c>
      <c r="L26" s="235"/>
      <c r="M26" s="235">
        <f>SUM(M27:M31)</f>
        <v>0</v>
      </c>
      <c r="N26" s="229"/>
      <c r="O26" s="229">
        <f>SUM(O27:O31)</f>
        <v>6.4119999999999996E-2</v>
      </c>
      <c r="P26" s="229"/>
      <c r="Q26" s="229">
        <f>SUM(Q27:Q31)</f>
        <v>0</v>
      </c>
      <c r="R26" s="229"/>
      <c r="S26" s="229"/>
      <c r="T26" s="230"/>
      <c r="U26" s="229">
        <f>SUM(U27:U31)</f>
        <v>13.01</v>
      </c>
      <c r="AE26" t="s">
        <v>95</v>
      </c>
    </row>
    <row r="27" spans="1:60" outlineLevel="1" x14ac:dyDescent="0.2">
      <c r="A27" s="217">
        <v>15</v>
      </c>
      <c r="B27" s="223" t="s">
        <v>133</v>
      </c>
      <c r="C27" s="266" t="s">
        <v>134</v>
      </c>
      <c r="D27" s="225" t="s">
        <v>108</v>
      </c>
      <c r="E27" s="231">
        <v>4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0</v>
      </c>
      <c r="M27" s="234">
        <f>G27*(1+L27/100)</f>
        <v>0</v>
      </c>
      <c r="N27" s="226">
        <v>0</v>
      </c>
      <c r="O27" s="226">
        <f>ROUND(E27*N27,5)</f>
        <v>0</v>
      </c>
      <c r="P27" s="226">
        <v>0</v>
      </c>
      <c r="Q27" s="226">
        <f>ROUND(E27*P27,5)</f>
        <v>0</v>
      </c>
      <c r="R27" s="226"/>
      <c r="S27" s="226"/>
      <c r="T27" s="227">
        <v>0.86799999999999999</v>
      </c>
      <c r="U27" s="226">
        <f>ROUND(E27*T27,2)</f>
        <v>3.47</v>
      </c>
      <c r="V27" s="216"/>
      <c r="W27" s="216"/>
      <c r="X27" s="216"/>
      <c r="Y27" s="216"/>
      <c r="Z27" s="216"/>
      <c r="AA27" s="216"/>
      <c r="AB27" s="216"/>
      <c r="AC27" s="216"/>
      <c r="AD27" s="216"/>
      <c r="AE27" s="216" t="s">
        <v>99</v>
      </c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 x14ac:dyDescent="0.2">
      <c r="A28" s="217">
        <v>16</v>
      </c>
      <c r="B28" s="223" t="s">
        <v>135</v>
      </c>
      <c r="C28" s="266" t="s">
        <v>136</v>
      </c>
      <c r="D28" s="225" t="s">
        <v>128</v>
      </c>
      <c r="E28" s="231">
        <v>4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0</v>
      </c>
      <c r="M28" s="234">
        <f>G28*(1+L28/100)</f>
        <v>0</v>
      </c>
      <c r="N28" s="226">
        <v>1.6E-2</v>
      </c>
      <c r="O28" s="226">
        <f>ROUND(E28*N28,5)</f>
        <v>6.4000000000000001E-2</v>
      </c>
      <c r="P28" s="226">
        <v>0</v>
      </c>
      <c r="Q28" s="226">
        <f>ROUND(E28*P28,5)</f>
        <v>0</v>
      </c>
      <c r="R28" s="226"/>
      <c r="S28" s="226"/>
      <c r="T28" s="227">
        <v>0</v>
      </c>
      <c r="U28" s="226">
        <f>ROUND(E28*T28,2)</f>
        <v>0</v>
      </c>
      <c r="V28" s="216"/>
      <c r="W28" s="216"/>
      <c r="X28" s="216"/>
      <c r="Y28" s="216"/>
      <c r="Z28" s="216"/>
      <c r="AA28" s="216"/>
      <c r="AB28" s="216"/>
      <c r="AC28" s="216"/>
      <c r="AD28" s="216"/>
      <c r="AE28" s="216" t="s">
        <v>99</v>
      </c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 x14ac:dyDescent="0.2">
      <c r="A29" s="217">
        <v>17</v>
      </c>
      <c r="B29" s="223" t="s">
        <v>137</v>
      </c>
      <c r="C29" s="266" t="s">
        <v>138</v>
      </c>
      <c r="D29" s="225" t="s">
        <v>108</v>
      </c>
      <c r="E29" s="231">
        <v>6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0</v>
      </c>
      <c r="M29" s="234">
        <f>G29*(1+L29/100)</f>
        <v>0</v>
      </c>
      <c r="N29" s="226">
        <v>2.0000000000000002E-5</v>
      </c>
      <c r="O29" s="226">
        <f>ROUND(E29*N29,5)</f>
        <v>1.2E-4</v>
      </c>
      <c r="P29" s="226">
        <v>0</v>
      </c>
      <c r="Q29" s="226">
        <f>ROUND(E29*P29,5)</f>
        <v>0</v>
      </c>
      <c r="R29" s="226"/>
      <c r="S29" s="226"/>
      <c r="T29" s="227">
        <v>0.86799999999999999</v>
      </c>
      <c r="U29" s="226">
        <f>ROUND(E29*T29,2)</f>
        <v>5.21</v>
      </c>
      <c r="V29" s="216"/>
      <c r="W29" s="216"/>
      <c r="X29" s="216"/>
      <c r="Y29" s="216"/>
      <c r="Z29" s="216"/>
      <c r="AA29" s="216"/>
      <c r="AB29" s="216"/>
      <c r="AC29" s="216"/>
      <c r="AD29" s="216"/>
      <c r="AE29" s="216" t="s">
        <v>99</v>
      </c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ht="22.5" outlineLevel="1" x14ac:dyDescent="0.2">
      <c r="A30" s="217">
        <v>18</v>
      </c>
      <c r="B30" s="223" t="s">
        <v>139</v>
      </c>
      <c r="C30" s="266" t="s">
        <v>140</v>
      </c>
      <c r="D30" s="225" t="s">
        <v>98</v>
      </c>
      <c r="E30" s="231">
        <v>80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0</v>
      </c>
      <c r="M30" s="234">
        <f>G30*(1+L30/100)</f>
        <v>0</v>
      </c>
      <c r="N30" s="226">
        <v>0</v>
      </c>
      <c r="O30" s="226">
        <f>ROUND(E30*N30,5)</f>
        <v>0</v>
      </c>
      <c r="P30" s="226">
        <v>0</v>
      </c>
      <c r="Q30" s="226">
        <f>ROUND(E30*P30,5)</f>
        <v>0</v>
      </c>
      <c r="R30" s="226"/>
      <c r="S30" s="226"/>
      <c r="T30" s="227">
        <v>5.1999999999999998E-2</v>
      </c>
      <c r="U30" s="226">
        <f>ROUND(E30*T30,2)</f>
        <v>4.16</v>
      </c>
      <c r="V30" s="216"/>
      <c r="W30" s="216"/>
      <c r="X30" s="216"/>
      <c r="Y30" s="216"/>
      <c r="Z30" s="216"/>
      <c r="AA30" s="216"/>
      <c r="AB30" s="216"/>
      <c r="AC30" s="216"/>
      <c r="AD30" s="216"/>
      <c r="AE30" s="216" t="s">
        <v>99</v>
      </c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">
      <c r="A31" s="217">
        <v>19</v>
      </c>
      <c r="B31" s="223" t="s">
        <v>141</v>
      </c>
      <c r="C31" s="266" t="s">
        <v>142</v>
      </c>
      <c r="D31" s="225" t="s">
        <v>121</v>
      </c>
      <c r="E31" s="231">
        <v>6.4119999999999996E-2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0</v>
      </c>
      <c r="M31" s="234">
        <f>G31*(1+L31/100)</f>
        <v>0</v>
      </c>
      <c r="N31" s="226">
        <v>0</v>
      </c>
      <c r="O31" s="226">
        <f>ROUND(E31*N31,5)</f>
        <v>0</v>
      </c>
      <c r="P31" s="226">
        <v>0</v>
      </c>
      <c r="Q31" s="226">
        <f>ROUND(E31*P31,5)</f>
        <v>0</v>
      </c>
      <c r="R31" s="226"/>
      <c r="S31" s="226"/>
      <c r="T31" s="227">
        <v>2.72</v>
      </c>
      <c r="U31" s="226">
        <f>ROUND(E31*T31,2)</f>
        <v>0.17</v>
      </c>
      <c r="V31" s="216"/>
      <c r="W31" s="216"/>
      <c r="X31" s="216"/>
      <c r="Y31" s="216"/>
      <c r="Z31" s="216"/>
      <c r="AA31" s="216"/>
      <c r="AB31" s="216"/>
      <c r="AC31" s="216"/>
      <c r="AD31" s="216"/>
      <c r="AE31" s="216" t="s">
        <v>99</v>
      </c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x14ac:dyDescent="0.2">
      <c r="A32" s="218" t="s">
        <v>94</v>
      </c>
      <c r="B32" s="224" t="s">
        <v>65</v>
      </c>
      <c r="C32" s="267" t="s">
        <v>66</v>
      </c>
      <c r="D32" s="228"/>
      <c r="E32" s="232"/>
      <c r="F32" s="235"/>
      <c r="G32" s="235">
        <f>SUMIF(AE33:AE34,"&lt;&gt;NOR",G33:G34)</f>
        <v>0</v>
      </c>
      <c r="H32" s="235"/>
      <c r="I32" s="235">
        <f>SUM(I33:I34)</f>
        <v>0</v>
      </c>
      <c r="J32" s="235"/>
      <c r="K32" s="235">
        <f>SUM(K33:K34)</f>
        <v>0</v>
      </c>
      <c r="L32" s="235"/>
      <c r="M32" s="235">
        <f>SUM(M33:M34)</f>
        <v>0</v>
      </c>
      <c r="N32" s="229"/>
      <c r="O32" s="229">
        <f>SUM(O33:O34)</f>
        <v>0</v>
      </c>
      <c r="P32" s="229"/>
      <c r="Q32" s="229">
        <f>SUM(Q33:Q34)</f>
        <v>0</v>
      </c>
      <c r="R32" s="229"/>
      <c r="S32" s="229"/>
      <c r="T32" s="230"/>
      <c r="U32" s="229">
        <f>SUM(U33:U34)</f>
        <v>0</v>
      </c>
      <c r="AE32" t="s">
        <v>95</v>
      </c>
    </row>
    <row r="33" spans="1:60" outlineLevel="1" x14ac:dyDescent="0.2">
      <c r="A33" s="217">
        <v>20</v>
      </c>
      <c r="B33" s="223" t="s">
        <v>143</v>
      </c>
      <c r="C33" s="266" t="s">
        <v>144</v>
      </c>
      <c r="D33" s="225" t="s">
        <v>145</v>
      </c>
      <c r="E33" s="231">
        <v>24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0</v>
      </c>
      <c r="M33" s="234">
        <f>G33*(1+L33/100)</f>
        <v>0</v>
      </c>
      <c r="N33" s="226">
        <v>0</v>
      </c>
      <c r="O33" s="226">
        <f>ROUND(E33*N33,5)</f>
        <v>0</v>
      </c>
      <c r="P33" s="226">
        <v>0</v>
      </c>
      <c r="Q33" s="226">
        <f>ROUND(E33*P33,5)</f>
        <v>0</v>
      </c>
      <c r="R33" s="226"/>
      <c r="S33" s="226"/>
      <c r="T33" s="227">
        <v>0</v>
      </c>
      <c r="U33" s="226">
        <f>ROUND(E33*T33,2)</f>
        <v>0</v>
      </c>
      <c r="V33" s="216"/>
      <c r="W33" s="216"/>
      <c r="X33" s="216"/>
      <c r="Y33" s="216"/>
      <c r="Z33" s="216"/>
      <c r="AA33" s="216"/>
      <c r="AB33" s="216"/>
      <c r="AC33" s="216"/>
      <c r="AD33" s="216"/>
      <c r="AE33" s="216" t="s">
        <v>99</v>
      </c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 x14ac:dyDescent="0.2">
      <c r="A34" s="244">
        <v>21</v>
      </c>
      <c r="B34" s="245" t="s">
        <v>146</v>
      </c>
      <c r="C34" s="268" t="s">
        <v>147</v>
      </c>
      <c r="D34" s="246" t="s">
        <v>145</v>
      </c>
      <c r="E34" s="247">
        <v>6</v>
      </c>
      <c r="F34" s="248"/>
      <c r="G34" s="249">
        <f>ROUND(E34*F34,2)</f>
        <v>0</v>
      </c>
      <c r="H34" s="248"/>
      <c r="I34" s="249">
        <f>ROUND(E34*H34,2)</f>
        <v>0</v>
      </c>
      <c r="J34" s="248"/>
      <c r="K34" s="249">
        <f>ROUND(E34*J34,2)</f>
        <v>0</v>
      </c>
      <c r="L34" s="249">
        <v>0</v>
      </c>
      <c r="M34" s="249">
        <f>G34*(1+L34/100)</f>
        <v>0</v>
      </c>
      <c r="N34" s="250">
        <v>0</v>
      </c>
      <c r="O34" s="250">
        <f>ROUND(E34*N34,5)</f>
        <v>0</v>
      </c>
      <c r="P34" s="250">
        <v>0</v>
      </c>
      <c r="Q34" s="250">
        <f>ROUND(E34*P34,5)</f>
        <v>0</v>
      </c>
      <c r="R34" s="250"/>
      <c r="S34" s="250"/>
      <c r="T34" s="251">
        <v>0</v>
      </c>
      <c r="U34" s="250">
        <f>ROUND(E34*T34,2)</f>
        <v>0</v>
      </c>
      <c r="V34" s="216"/>
      <c r="W34" s="216"/>
      <c r="X34" s="216"/>
      <c r="Y34" s="216"/>
      <c r="Z34" s="216"/>
      <c r="AA34" s="216"/>
      <c r="AB34" s="216"/>
      <c r="AC34" s="216"/>
      <c r="AD34" s="216"/>
      <c r="AE34" s="216" t="s">
        <v>99</v>
      </c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x14ac:dyDescent="0.2">
      <c r="A35" s="6"/>
      <c r="B35" s="7" t="s">
        <v>148</v>
      </c>
      <c r="C35" s="269" t="s">
        <v>148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AC35">
        <v>15</v>
      </c>
      <c r="AD35">
        <v>21</v>
      </c>
    </row>
    <row r="36" spans="1:60" x14ac:dyDescent="0.2">
      <c r="A36" s="252"/>
      <c r="B36" s="253">
        <v>26</v>
      </c>
      <c r="C36" s="270" t="s">
        <v>148</v>
      </c>
      <c r="D36" s="254"/>
      <c r="E36" s="254"/>
      <c r="F36" s="254"/>
      <c r="G36" s="265">
        <f>G8+G10+G13+G20+G26+G32</f>
        <v>0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C36">
        <f>SUMIF(L7:L34,AC35,G7:G34)</f>
        <v>0</v>
      </c>
      <c r="AD36">
        <f>SUMIF(L7:L34,AD35,G7:G34)</f>
        <v>0</v>
      </c>
      <c r="AE36" t="s">
        <v>149</v>
      </c>
    </row>
    <row r="37" spans="1:60" x14ac:dyDescent="0.2">
      <c r="A37" s="6"/>
      <c r="B37" s="7" t="s">
        <v>148</v>
      </c>
      <c r="C37" s="269" t="s">
        <v>148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60" x14ac:dyDescent="0.2">
      <c r="A38" s="6"/>
      <c r="B38" s="7" t="s">
        <v>148</v>
      </c>
      <c r="C38" s="269" t="s">
        <v>148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60" x14ac:dyDescent="0.2">
      <c r="A39" s="255">
        <v>33</v>
      </c>
      <c r="B39" s="255"/>
      <c r="C39" s="271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 x14ac:dyDescent="0.2">
      <c r="A40" s="256"/>
      <c r="B40" s="257"/>
      <c r="C40" s="272"/>
      <c r="D40" s="257"/>
      <c r="E40" s="257"/>
      <c r="F40" s="257"/>
      <c r="G40" s="258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E40" t="s">
        <v>150</v>
      </c>
    </row>
    <row r="41" spans="1:60" x14ac:dyDescent="0.2">
      <c r="A41" s="259"/>
      <c r="B41" s="260"/>
      <c r="C41" s="273"/>
      <c r="D41" s="260"/>
      <c r="E41" s="260"/>
      <c r="F41" s="260"/>
      <c r="G41" s="261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59"/>
      <c r="B42" s="260"/>
      <c r="C42" s="273"/>
      <c r="D42" s="260"/>
      <c r="E42" s="260"/>
      <c r="F42" s="260"/>
      <c r="G42" s="261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59"/>
      <c r="B43" s="260"/>
      <c r="C43" s="273"/>
      <c r="D43" s="260"/>
      <c r="E43" s="260"/>
      <c r="F43" s="260"/>
      <c r="G43" s="261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62"/>
      <c r="B44" s="263"/>
      <c r="C44" s="274"/>
      <c r="D44" s="263"/>
      <c r="E44" s="263"/>
      <c r="F44" s="263"/>
      <c r="G44" s="264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6"/>
      <c r="B45" s="7" t="s">
        <v>148</v>
      </c>
      <c r="C45" s="269" t="s">
        <v>148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C46" s="275"/>
      <c r="AE46" t="s">
        <v>151</v>
      </c>
    </row>
  </sheetData>
  <mergeCells count="6">
    <mergeCell ref="A1:G1"/>
    <mergeCell ref="C2:G2"/>
    <mergeCell ref="C3:G3"/>
    <mergeCell ref="C4:G4"/>
    <mergeCell ref="A39:C39"/>
    <mergeCell ref="A40:G44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Stastny</dc:creator>
  <cp:lastModifiedBy>Stastny</cp:lastModifiedBy>
  <cp:lastPrinted>2014-02-28T09:52:57Z</cp:lastPrinted>
  <dcterms:created xsi:type="dcterms:W3CDTF">2009-04-08T07:15:50Z</dcterms:created>
  <dcterms:modified xsi:type="dcterms:W3CDTF">2022-04-11T07:19:35Z</dcterms:modified>
</cp:coreProperties>
</file>