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7600" windowHeight="13410" activeTab="2"/>
  </bookViews>
  <sheets>
    <sheet name="Rekapitulace" sheetId="5" r:id="rId1"/>
    <sheet name="III_4242" sheetId="20" r:id="rId2"/>
    <sheet name="Nestavební náklady" sheetId="8" r:id="rId3"/>
  </sheets>
  <definedNames>
    <definedName name="_xlnm.Print_Area" localSheetId="0">'Rekapitulace'!$A$1:$B$15</definedName>
  </definedNames>
  <calcPr calcId="152511"/>
  <extLst/>
</workbook>
</file>

<file path=xl/sharedStrings.xml><?xml version="1.0" encoding="utf-8"?>
<sst xmlns="http://schemas.openxmlformats.org/spreadsheetml/2006/main" count="97" uniqueCount="73">
  <si>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</si>
  <si>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</si>
  <si>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</si>
  <si>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</si>
  <si>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</si>
  <si>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</si>
  <si>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</si>
  <si>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</si>
  <si>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</si>
  <si>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_4KT0RMYH3</t>
  </si>
  <si>
    <t>Zemní práce Celkem :</t>
  </si>
  <si>
    <t>Komunikace</t>
  </si>
  <si>
    <t>573231111</t>
  </si>
  <si>
    <t xml:space="preserve">Postřik živičný spojovací ze silniční emulze v množství do 0,7 kg/m2                                </t>
  </si>
  <si>
    <t>_4KT0RS7IF</t>
  </si>
  <si>
    <t>_4KT0RSQVV</t>
  </si>
  <si>
    <t>Komunikace Celkem :</t>
  </si>
  <si>
    <t>Ostatní konstrukce a práce</t>
  </si>
  <si>
    <t>Ostatní konstrukce a práce Celkem :</t>
  </si>
  <si>
    <t xml:space="preserve">M    </t>
  </si>
  <si>
    <t>_4KT0RW5HX</t>
  </si>
  <si>
    <t>_4KT0SC7RX</t>
  </si>
  <si>
    <t>_4KT0RVQMB</t>
  </si>
  <si>
    <t>_4KT0RVFOW</t>
  </si>
  <si>
    <t>_4KT0ROSAA</t>
  </si>
  <si>
    <t>_4KT0RR0TJ</t>
  </si>
  <si>
    <t>STAVBA CELKEM</t>
  </si>
  <si>
    <t>Sazba DPH</t>
  </si>
  <si>
    <t>DPH celkem</t>
  </si>
  <si>
    <t>Celková cena bez DPH:</t>
  </si>
  <si>
    <t>Celková cena s DPH:</t>
  </si>
  <si>
    <t>VRN</t>
  </si>
  <si>
    <t>Přechodné dopravní značení</t>
  </si>
  <si>
    <t>kpl</t>
  </si>
  <si>
    <t xml:space="preserve">Zarovnání styčné plochy podkladu nebo krytu z betonu tl do 150 mm                                   </t>
  </si>
  <si>
    <t>919731112</t>
  </si>
  <si>
    <t>919735112</t>
  </si>
  <si>
    <t xml:space="preserve">Čištění vozovek metením podkladu nebo krytu betonového nebo živičného             </t>
  </si>
  <si>
    <t>Rekapitulace stavebních objektů</t>
  </si>
  <si>
    <t>Název objektu</t>
  </si>
  <si>
    <t>DPH 21%:</t>
  </si>
  <si>
    <t>Cena celkem bez DPH:</t>
  </si>
  <si>
    <t>Cena celkem vč. DPH 21%:</t>
  </si>
  <si>
    <t>Cena za objekt bez DPH v Kč</t>
  </si>
  <si>
    <t>Vedlejší náklady</t>
  </si>
  <si>
    <t>Vedlejší a ostatní náklady</t>
  </si>
  <si>
    <t>soubor</t>
  </si>
  <si>
    <t>VN a ON Celkem :</t>
  </si>
  <si>
    <t>Zajištění BOZP na staveništi</t>
  </si>
  <si>
    <t>113154124</t>
  </si>
  <si>
    <t>m</t>
  </si>
  <si>
    <t>915611111</t>
  </si>
  <si>
    <t xml:space="preserve">Předznačení vodorovného liniového značení  </t>
  </si>
  <si>
    <t>SUS JMK, p.o.k.</t>
  </si>
  <si>
    <t>572141111</t>
  </si>
  <si>
    <t>569951131</t>
  </si>
  <si>
    <t xml:space="preserve">599141111     </t>
  </si>
  <si>
    <t xml:space="preserve">Asfaltový beton vrstva obrusná ACO 11 (ABS) tř. I tl 50 mm š přes 3 m z nemodifikovaného asfaltu </t>
  </si>
  <si>
    <t xml:space="preserve">577144121     </t>
  </si>
  <si>
    <t>Týnec - Hrušky - III/4242</t>
  </si>
  <si>
    <t>silnice III/4242 - provedení napojení 2*25*5,5=275,00</t>
  </si>
  <si>
    <t>Odvoz a likvidace v režii zhotovitele</t>
  </si>
  <si>
    <t xml:space="preserve">Vyplnění spár mezi silničními dílci živičnou zálivkou                                                                     </t>
  </si>
  <si>
    <t>919112223</t>
  </si>
  <si>
    <t xml:space="preserve">Řezání spár pro vytvoření komůrky š 15 mm hl 30 mm pro těsnící zálivku v živičném krytu                                  </t>
  </si>
  <si>
    <t>III/4242 Hrušky - Týnec (dokončení)</t>
  </si>
  <si>
    <t xml:space="preserve">Frézování živičného krytu tl do 100 mm pruh š přes 0,5 do 1 m pl do 500 m2 bez překážek v trase                       </t>
  </si>
  <si>
    <t xml:space="preserve">Zpevnění krajnic asfaltovým recyklátem tl do 130 mm                                </t>
  </si>
  <si>
    <t>Vyrovnání povrchu dosavadních krytů asfaltovým betonem ACO (AB) tl přes 20 do 40 mm</t>
  </si>
  <si>
    <t xml:space="preserve">Řezání stávajícího živičného krytu hl přes 50 do 100 mm                                             </t>
  </si>
  <si>
    <t>938909331</t>
  </si>
  <si>
    <t>915121112</t>
  </si>
  <si>
    <t xml:space="preserve">Vodorovné dopravní značení vodící čáry š 125 mm retroreflexní bílá barva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</si>
</sst>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7" fillId="3" borderId="0" xfId="0" applyFont="1" applyFill="1"/>
    <xf numFmtId="0" fontId="0" fillId="0" borderId="0" xfId="0"/>
    <xf numFmtId="0" fontId="0" fillId="0" borderId="0" xfId="0" applyBorder="1"/>
    <xf numFmtId="0" fontId="14" fillId="0" borderId="2" xfId="0" applyFont="1" applyFill="1" applyBorder="1"/>
    <xf numFmtId="164" fontId="14" fillId="0" borderId="3" xfId="0" applyNumberFormat="1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1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" fontId="7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1"/>
  <sheetViews>
    <sheetView view="pageBreakPreview" zoomScale="115" zoomScaleSheetLayoutView="115" workbookViewId="0" topLeftCell="A1">
      <selection activeCell="A4" sqref="A4"/>
    </sheetView>
  </sheetViews>
  <sheetFormatPr defaultColWidth="9.140625" defaultRowHeight="15"/>
  <cols>
    <col min="1" max="1" width="92.8515625" style="0" customWidth="1"/>
    <col min="2" max="2" width="33.00390625" style="0" customWidth="1"/>
    <col min="3" max="272" width="8.8515625" style="28" customWidth="1"/>
  </cols>
  <sheetData>
    <row r="1" ht="23.25">
      <c r="A1" s="12" t="s">
        <v>59</v>
      </c>
    </row>
    <row r="2" ht="23.25">
      <c r="A2" s="12" t="s">
        <v>38</v>
      </c>
    </row>
    <row r="4" spans="1:2" ht="18.75">
      <c r="A4" s="11" t="s">
        <v>39</v>
      </c>
      <c r="B4" s="13" t="s">
        <v>43</v>
      </c>
    </row>
    <row r="5" spans="1:2" ht="18.75">
      <c r="A5" s="11"/>
      <c r="B5" s="13"/>
    </row>
    <row r="6" spans="1:272" s="25" customFormat="1" ht="18.75">
      <c r="A6" s="29" t="str">
        <f>A1</f>
        <v>Týnec - Hrušky - III/4242</v>
      </c>
      <c r="B6" s="30">
        <f>III_4242!K31</f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</row>
    <row r="7" spans="1:2" ht="18.75">
      <c r="A7" s="31" t="str">
        <f>'Nestavební náklady'!A1</f>
        <v>Vedlejší a ostatní náklady</v>
      </c>
      <c r="B7" s="30">
        <f>'Nestavební náklady'!K13</f>
        <v>0</v>
      </c>
    </row>
    <row r="8" spans="1:2" ht="18.75">
      <c r="A8" s="32"/>
      <c r="B8" s="33"/>
    </row>
    <row r="9" spans="1:2" ht="18.75">
      <c r="A9" s="31" t="s">
        <v>41</v>
      </c>
      <c r="B9" s="30">
        <f>SUM(B6:B7)</f>
        <v>0</v>
      </c>
    </row>
    <row r="10" spans="1:2" ht="18.75">
      <c r="A10" s="31" t="s">
        <v>40</v>
      </c>
      <c r="B10" s="30">
        <f>B9*0.21</f>
        <v>0</v>
      </c>
    </row>
    <row r="11" spans="1:2" ht="19.5" thickBot="1">
      <c r="A11" s="34" t="s">
        <v>42</v>
      </c>
      <c r="B11" s="35">
        <f>B9*1.21</f>
        <v>0</v>
      </c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SheetLayoutView="100" workbookViewId="0" topLeftCell="A1">
      <selection activeCell="K27" sqref="K27"/>
    </sheetView>
  </sheetViews>
  <sheetFormatPr defaultColWidth="9.140625" defaultRowHeight="15"/>
  <cols>
    <col min="1" max="1" width="5.57421875" style="24" customWidth="1"/>
    <col min="2" max="2" width="10.140625" style="24" customWidth="1"/>
    <col min="3" max="4" width="9.7109375" style="24" customWidth="1"/>
    <col min="5" max="7" width="9.140625" style="24" customWidth="1"/>
    <col min="8" max="8" width="29.7109375" style="24" customWidth="1"/>
    <col min="9" max="9" width="11.7109375" style="24" customWidth="1"/>
    <col min="10" max="10" width="6.28125" style="24" customWidth="1"/>
    <col min="11" max="11" width="12.7109375" style="24" customWidth="1"/>
    <col min="12" max="12" width="13.7109375" style="24" customWidth="1"/>
    <col min="13" max="13" width="16.7109375" style="25" hidden="1" customWidth="1"/>
    <col min="14" max="16384" width="9.140625" style="25" customWidth="1"/>
  </cols>
  <sheetData>
    <row r="1" spans="1:12" ht="15" customHeight="1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24" t="s">
        <v>0</v>
      </c>
      <c r="B5" s="25"/>
      <c r="C5" s="24" t="s">
        <v>53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7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thickBot="1">
      <c r="A7" s="49" t="s">
        <v>1</v>
      </c>
      <c r="B7" s="50"/>
      <c r="C7" s="51" t="s">
        <v>2</v>
      </c>
      <c r="D7" s="52"/>
      <c r="E7" s="52"/>
      <c r="F7" s="52"/>
      <c r="G7" s="52"/>
      <c r="H7" s="52"/>
      <c r="I7" s="15" t="s">
        <v>3</v>
      </c>
      <c r="J7" s="23" t="s">
        <v>4</v>
      </c>
      <c r="K7" s="15" t="s">
        <v>5</v>
      </c>
      <c r="L7" s="15" t="s">
        <v>6</v>
      </c>
    </row>
    <row r="8" spans="1:12" ht="15">
      <c r="A8" s="16">
        <v>1</v>
      </c>
      <c r="B8" s="53" t="s">
        <v>7</v>
      </c>
      <c r="C8" s="54"/>
      <c r="D8" s="54"/>
      <c r="E8" s="54"/>
      <c r="F8" s="54"/>
      <c r="G8" s="55"/>
      <c r="H8" s="56"/>
      <c r="I8" s="56"/>
      <c r="J8" s="56"/>
      <c r="K8" s="56"/>
      <c r="L8" s="56"/>
    </row>
    <row r="9" spans="1:13" ht="15">
      <c r="A9" s="14">
        <v>1</v>
      </c>
      <c r="B9" s="17" t="s">
        <v>49</v>
      </c>
      <c r="C9" s="57" t="s">
        <v>66</v>
      </c>
      <c r="D9" s="58"/>
      <c r="E9" s="58"/>
      <c r="F9" s="58"/>
      <c r="G9" s="58"/>
      <c r="H9" s="58"/>
      <c r="I9" s="21">
        <f>2*25*5.5</f>
        <v>275</v>
      </c>
      <c r="J9" s="22" t="s">
        <v>8</v>
      </c>
      <c r="K9" s="18"/>
      <c r="L9" s="19">
        <f>ROUND(I9*K9,2)</f>
        <v>0</v>
      </c>
      <c r="M9" s="25" t="s">
        <v>9</v>
      </c>
    </row>
    <row r="10" spans="1:12" s="27" customFormat="1" ht="15">
      <c r="A10" s="14"/>
      <c r="B10" s="17"/>
      <c r="C10" s="60" t="s">
        <v>61</v>
      </c>
      <c r="D10" s="61"/>
      <c r="E10" s="61"/>
      <c r="F10" s="61"/>
      <c r="G10" s="61"/>
      <c r="H10" s="61"/>
      <c r="I10" s="21"/>
      <c r="J10" s="39"/>
      <c r="K10" s="18"/>
      <c r="L10" s="19"/>
    </row>
    <row r="11" spans="1:12" s="27" customFormat="1" ht="15">
      <c r="A11" s="14"/>
      <c r="B11" s="17"/>
      <c r="C11" s="59" t="s">
        <v>60</v>
      </c>
      <c r="D11" s="58"/>
      <c r="E11" s="58"/>
      <c r="F11" s="58"/>
      <c r="G11" s="58"/>
      <c r="H11" s="58"/>
      <c r="I11" s="21"/>
      <c r="J11" s="37"/>
      <c r="K11" s="18"/>
      <c r="L11" s="19"/>
    </row>
    <row r="12" spans="1:12" ht="15">
      <c r="A12" s="40"/>
      <c r="B12" s="41"/>
      <c r="C12" s="41"/>
      <c r="D12" s="41"/>
      <c r="E12" s="41"/>
      <c r="F12" s="41"/>
      <c r="G12" s="42" t="s">
        <v>10</v>
      </c>
      <c r="H12" s="43"/>
      <c r="I12" s="43"/>
      <c r="J12" s="43"/>
      <c r="K12" s="43"/>
      <c r="L12" s="20">
        <f>SUM(L9:L9)</f>
        <v>0</v>
      </c>
    </row>
    <row r="13" spans="1:12" ht="15">
      <c r="A13" s="16">
        <v>5</v>
      </c>
      <c r="B13" s="44" t="s">
        <v>11</v>
      </c>
      <c r="C13" s="45"/>
      <c r="D13" s="45"/>
      <c r="E13" s="45"/>
      <c r="F13" s="45"/>
      <c r="G13" s="40"/>
      <c r="H13" s="41"/>
      <c r="I13" s="41"/>
      <c r="J13" s="41"/>
      <c r="K13" s="41"/>
      <c r="L13" s="41"/>
    </row>
    <row r="14" spans="1:13" s="27" customFormat="1" ht="15">
      <c r="A14" s="14">
        <v>2</v>
      </c>
      <c r="B14" s="17" t="s">
        <v>55</v>
      </c>
      <c r="C14" s="57" t="s">
        <v>67</v>
      </c>
      <c r="D14" s="58"/>
      <c r="E14" s="58"/>
      <c r="F14" s="58"/>
      <c r="G14" s="58"/>
      <c r="H14" s="58"/>
      <c r="I14" s="21">
        <f>939*0.5*2</f>
        <v>939</v>
      </c>
      <c r="J14" s="38" t="s">
        <v>8</v>
      </c>
      <c r="K14" s="18"/>
      <c r="L14" s="19">
        <f>ROUND(I14*K14,2)</f>
        <v>0</v>
      </c>
      <c r="M14" s="27" t="s">
        <v>14</v>
      </c>
    </row>
    <row r="15" spans="1:13" ht="15">
      <c r="A15" s="14">
        <v>3</v>
      </c>
      <c r="B15" s="17" t="s">
        <v>12</v>
      </c>
      <c r="C15" s="57" t="s">
        <v>13</v>
      </c>
      <c r="D15" s="58"/>
      <c r="E15" s="58"/>
      <c r="F15" s="58"/>
      <c r="G15" s="58"/>
      <c r="H15" s="58"/>
      <c r="I15" s="21">
        <f>939*5.5*2</f>
        <v>10329</v>
      </c>
      <c r="J15" s="22" t="s">
        <v>8</v>
      </c>
      <c r="K15" s="18"/>
      <c r="L15" s="19">
        <f>ROUND(I15*K15,2)</f>
        <v>0</v>
      </c>
      <c r="M15" s="25" t="s">
        <v>14</v>
      </c>
    </row>
    <row r="16" spans="1:13" s="27" customFormat="1" ht="15">
      <c r="A16" s="14">
        <v>4</v>
      </c>
      <c r="B16" s="17" t="s">
        <v>54</v>
      </c>
      <c r="C16" s="57" t="s">
        <v>68</v>
      </c>
      <c r="D16" s="58"/>
      <c r="E16" s="58"/>
      <c r="F16" s="58"/>
      <c r="G16" s="58"/>
      <c r="H16" s="58"/>
      <c r="I16" s="21">
        <f>939*5.5</f>
        <v>5164.5</v>
      </c>
      <c r="J16" s="36" t="s">
        <v>8</v>
      </c>
      <c r="K16" s="18"/>
      <c r="L16" s="19">
        <f aca="true" t="shared" si="0" ref="L16">ROUND(I16*K16,2)</f>
        <v>0</v>
      </c>
      <c r="M16" s="27" t="s">
        <v>15</v>
      </c>
    </row>
    <row r="17" spans="1:13" ht="15">
      <c r="A17" s="14">
        <v>5</v>
      </c>
      <c r="B17" s="17" t="s">
        <v>58</v>
      </c>
      <c r="C17" s="57" t="s">
        <v>57</v>
      </c>
      <c r="D17" s="58"/>
      <c r="E17" s="58"/>
      <c r="F17" s="58"/>
      <c r="G17" s="58"/>
      <c r="H17" s="58"/>
      <c r="I17" s="21">
        <f>I16</f>
        <v>5164.5</v>
      </c>
      <c r="J17" s="22" t="s">
        <v>8</v>
      </c>
      <c r="K17" s="18"/>
      <c r="L17" s="19">
        <f aca="true" t="shared" si="1" ref="L17:L18">ROUND(I17*K17,2)</f>
        <v>0</v>
      </c>
      <c r="M17" s="25" t="s">
        <v>15</v>
      </c>
    </row>
    <row r="18" spans="1:13" ht="15">
      <c r="A18" s="14">
        <v>6</v>
      </c>
      <c r="B18" s="17" t="s">
        <v>56</v>
      </c>
      <c r="C18" s="57" t="s">
        <v>62</v>
      </c>
      <c r="D18" s="58"/>
      <c r="E18" s="58"/>
      <c r="F18" s="58"/>
      <c r="G18" s="58"/>
      <c r="H18" s="58"/>
      <c r="I18" s="21">
        <f>5.5+5.5+28</f>
        <v>39</v>
      </c>
      <c r="J18" s="22" t="s">
        <v>19</v>
      </c>
      <c r="K18" s="18"/>
      <c r="L18" s="19">
        <f t="shared" si="1"/>
        <v>0</v>
      </c>
      <c r="M18" s="25" t="s">
        <v>20</v>
      </c>
    </row>
    <row r="19" spans="1:12" ht="15">
      <c r="A19" s="40"/>
      <c r="B19" s="41"/>
      <c r="C19" s="41"/>
      <c r="D19" s="41"/>
      <c r="E19" s="41"/>
      <c r="F19" s="41"/>
      <c r="G19" s="42" t="s">
        <v>16</v>
      </c>
      <c r="H19" s="43"/>
      <c r="I19" s="43"/>
      <c r="J19" s="43"/>
      <c r="K19" s="43"/>
      <c r="L19" s="20">
        <f>SUM(L15:M18)</f>
        <v>0</v>
      </c>
    </row>
    <row r="20" spans="1:12" ht="15">
      <c r="A20" s="16">
        <v>9</v>
      </c>
      <c r="B20" s="44" t="s">
        <v>17</v>
      </c>
      <c r="C20" s="45"/>
      <c r="D20" s="45"/>
      <c r="E20" s="45"/>
      <c r="F20" s="45"/>
      <c r="G20" s="40"/>
      <c r="H20" s="41"/>
      <c r="I20" s="41"/>
      <c r="J20" s="41"/>
      <c r="K20" s="41"/>
      <c r="L20" s="41"/>
    </row>
    <row r="21" spans="1:12" s="27" customFormat="1" ht="15">
      <c r="A21" s="14">
        <v>7</v>
      </c>
      <c r="B21" s="17" t="s">
        <v>71</v>
      </c>
      <c r="C21" s="62" t="s">
        <v>72</v>
      </c>
      <c r="D21" s="63"/>
      <c r="E21" s="63"/>
      <c r="F21" s="63"/>
      <c r="G21" s="63"/>
      <c r="H21" s="63"/>
      <c r="I21" s="18">
        <v>1878</v>
      </c>
      <c r="J21" s="37" t="s">
        <v>50</v>
      </c>
      <c r="K21" s="18"/>
      <c r="L21" s="19">
        <f aca="true" t="shared" si="2" ref="L21:L22">ROUND(I21*K21,2)</f>
        <v>0</v>
      </c>
    </row>
    <row r="22" spans="1:12" s="27" customFormat="1" ht="15">
      <c r="A22" s="14">
        <v>8</v>
      </c>
      <c r="B22" s="17" t="s">
        <v>51</v>
      </c>
      <c r="C22" s="57" t="s">
        <v>52</v>
      </c>
      <c r="D22" s="58"/>
      <c r="E22" s="58"/>
      <c r="F22" s="58"/>
      <c r="G22" s="58"/>
      <c r="H22" s="58"/>
      <c r="I22" s="18">
        <v>1878</v>
      </c>
      <c r="J22" s="37" t="s">
        <v>50</v>
      </c>
      <c r="K22" s="18"/>
      <c r="L22" s="19">
        <f t="shared" si="2"/>
        <v>0</v>
      </c>
    </row>
    <row r="23" spans="1:13" ht="15">
      <c r="A23" s="14">
        <v>9</v>
      </c>
      <c r="B23" s="17" t="s">
        <v>63</v>
      </c>
      <c r="C23" s="57" t="s">
        <v>64</v>
      </c>
      <c r="D23" s="58"/>
      <c r="E23" s="58"/>
      <c r="F23" s="58"/>
      <c r="G23" s="58"/>
      <c r="H23" s="58"/>
      <c r="I23" s="18">
        <f>I18</f>
        <v>39</v>
      </c>
      <c r="J23" s="22" t="s">
        <v>19</v>
      </c>
      <c r="K23" s="18"/>
      <c r="L23" s="19">
        <f aca="true" t="shared" si="3" ref="L23:L26">ROUND(I23*K23,2)</f>
        <v>0</v>
      </c>
      <c r="M23" s="25" t="s">
        <v>22</v>
      </c>
    </row>
    <row r="24" spans="1:13" ht="15">
      <c r="A24" s="14">
        <v>10</v>
      </c>
      <c r="B24" s="17" t="s">
        <v>35</v>
      </c>
      <c r="C24" s="57" t="s">
        <v>34</v>
      </c>
      <c r="D24" s="58"/>
      <c r="E24" s="58"/>
      <c r="F24" s="58"/>
      <c r="G24" s="58"/>
      <c r="H24" s="58"/>
      <c r="I24" s="21">
        <f>5.5*2</f>
        <v>11</v>
      </c>
      <c r="J24" s="22" t="s">
        <v>19</v>
      </c>
      <c r="K24" s="18"/>
      <c r="L24" s="19">
        <f t="shared" si="3"/>
        <v>0</v>
      </c>
      <c r="M24" s="25" t="s">
        <v>22</v>
      </c>
    </row>
    <row r="25" spans="1:13" ht="15">
      <c r="A25" s="14">
        <v>11</v>
      </c>
      <c r="B25" s="17" t="s">
        <v>36</v>
      </c>
      <c r="C25" s="57" t="s">
        <v>69</v>
      </c>
      <c r="D25" s="58"/>
      <c r="E25" s="58"/>
      <c r="F25" s="58"/>
      <c r="G25" s="58"/>
      <c r="H25" s="58"/>
      <c r="I25" s="21">
        <f>I24</f>
        <v>11</v>
      </c>
      <c r="J25" s="22" t="s">
        <v>19</v>
      </c>
      <c r="K25" s="18"/>
      <c r="L25" s="19">
        <f t="shared" si="3"/>
        <v>0</v>
      </c>
      <c r="M25" s="25" t="s">
        <v>23</v>
      </c>
    </row>
    <row r="26" spans="1:13" ht="15">
      <c r="A26" s="14">
        <v>12</v>
      </c>
      <c r="B26" s="17" t="s">
        <v>70</v>
      </c>
      <c r="C26" s="57" t="s">
        <v>37</v>
      </c>
      <c r="D26" s="58"/>
      <c r="E26" s="58"/>
      <c r="F26" s="58"/>
      <c r="G26" s="58"/>
      <c r="H26" s="58"/>
      <c r="I26" s="21">
        <f>I16</f>
        <v>5164.5</v>
      </c>
      <c r="J26" s="22" t="s">
        <v>8</v>
      </c>
      <c r="K26" s="18"/>
      <c r="L26" s="19">
        <f t="shared" si="3"/>
        <v>0</v>
      </c>
      <c r="M26" s="25" t="s">
        <v>24</v>
      </c>
    </row>
    <row r="27" spans="1:13" ht="15">
      <c r="A27" s="14">
        <v>17</v>
      </c>
      <c r="B27" s="17" t="s">
        <v>31</v>
      </c>
      <c r="C27" s="57" t="s">
        <v>32</v>
      </c>
      <c r="D27" s="58"/>
      <c r="E27" s="58"/>
      <c r="F27" s="58"/>
      <c r="G27" s="58"/>
      <c r="H27" s="58"/>
      <c r="I27" s="21">
        <v>1</v>
      </c>
      <c r="J27" s="22" t="s">
        <v>33</v>
      </c>
      <c r="K27" s="18"/>
      <c r="L27" s="19">
        <f>ROUND(I27*K27,2)</f>
        <v>0</v>
      </c>
      <c r="M27" s="25" t="s">
        <v>25</v>
      </c>
    </row>
    <row r="28" spans="1:12" ht="15">
      <c r="A28" s="40"/>
      <c r="B28" s="41"/>
      <c r="C28" s="41"/>
      <c r="D28" s="41"/>
      <c r="E28" s="41"/>
      <c r="F28" s="41"/>
      <c r="G28" s="42" t="s">
        <v>18</v>
      </c>
      <c r="H28" s="43"/>
      <c r="I28" s="43"/>
      <c r="J28" s="43"/>
      <c r="K28" s="43"/>
      <c r="L28" s="20">
        <f>SUM(L21:M27)</f>
        <v>0</v>
      </c>
    </row>
    <row r="29" spans="1:12" ht="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7" t="s">
        <v>26</v>
      </c>
      <c r="B31" s="78"/>
      <c r="C31" s="78"/>
      <c r="D31" s="70" t="s">
        <v>27</v>
      </c>
      <c r="E31" s="71"/>
      <c r="F31" s="70" t="s">
        <v>28</v>
      </c>
      <c r="G31" s="71"/>
      <c r="H31" s="66" t="s">
        <v>29</v>
      </c>
      <c r="I31" s="67"/>
      <c r="J31" s="26"/>
      <c r="K31" s="68">
        <f>L28+L19+L12</f>
        <v>0</v>
      </c>
      <c r="L31" s="69"/>
    </row>
    <row r="32" spans="1:12" ht="15">
      <c r="A32" s="79"/>
      <c r="B32" s="79"/>
      <c r="C32" s="79"/>
      <c r="D32" s="64"/>
      <c r="E32" s="65"/>
      <c r="F32" s="64"/>
      <c r="G32" s="65"/>
      <c r="H32" s="64"/>
      <c r="I32" s="65"/>
      <c r="J32" s="65"/>
      <c r="K32" s="65"/>
      <c r="L32" s="65"/>
    </row>
    <row r="33" spans="1:12" ht="15">
      <c r="A33" s="79"/>
      <c r="B33" s="79"/>
      <c r="C33" s="79"/>
      <c r="D33" s="74">
        <v>21</v>
      </c>
      <c r="E33" s="71"/>
      <c r="F33" s="68">
        <f>ROUNDUP(K31*0.21,2)</f>
        <v>0</v>
      </c>
      <c r="G33" s="69"/>
      <c r="H33" s="66" t="s">
        <v>30</v>
      </c>
      <c r="I33" s="67"/>
      <c r="J33" s="26"/>
      <c r="K33" s="68">
        <f>K31+F33+F32</f>
        <v>0</v>
      </c>
      <c r="L33" s="69"/>
    </row>
    <row r="34" spans="1:12" ht="1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5">
      <c r="A36" s="75"/>
      <c r="B36" s="76"/>
      <c r="C36" s="75"/>
      <c r="D36" s="76"/>
      <c r="E36" s="76"/>
      <c r="F36" s="40"/>
      <c r="G36" s="41"/>
      <c r="H36" s="41"/>
      <c r="I36" s="41"/>
      <c r="J36" s="41"/>
      <c r="K36" s="41"/>
      <c r="L36" s="41"/>
    </row>
    <row r="37" spans="1:12" ht="15">
      <c r="A37" s="75"/>
      <c r="B37" s="76"/>
      <c r="C37" s="75"/>
      <c r="D37" s="76"/>
      <c r="E37" s="76"/>
      <c r="F37" s="40"/>
      <c r="G37" s="41"/>
      <c r="H37" s="41"/>
      <c r="I37" s="41"/>
      <c r="J37" s="41"/>
      <c r="K37" s="41"/>
      <c r="L37" s="41"/>
    </row>
  </sheetData>
  <mergeCells count="52">
    <mergeCell ref="A30:L30"/>
    <mergeCell ref="D33:E33"/>
    <mergeCell ref="F33:G33"/>
    <mergeCell ref="C14:H14"/>
    <mergeCell ref="A37:B37"/>
    <mergeCell ref="C37:E37"/>
    <mergeCell ref="F37:L37"/>
    <mergeCell ref="H33:I33"/>
    <mergeCell ref="K33:L33"/>
    <mergeCell ref="A34:L34"/>
    <mergeCell ref="A35:L35"/>
    <mergeCell ref="A36:B36"/>
    <mergeCell ref="C36:E36"/>
    <mergeCell ref="F36:L36"/>
    <mergeCell ref="A31:C33"/>
    <mergeCell ref="D31:E31"/>
    <mergeCell ref="D32:E32"/>
    <mergeCell ref="F32:G32"/>
    <mergeCell ref="H32:L32"/>
    <mergeCell ref="H31:I31"/>
    <mergeCell ref="K31:L31"/>
    <mergeCell ref="F31:G31"/>
    <mergeCell ref="G28:K28"/>
    <mergeCell ref="C27:H27"/>
    <mergeCell ref="A28:F28"/>
    <mergeCell ref="C26:H26"/>
    <mergeCell ref="A29:L29"/>
    <mergeCell ref="C15:H15"/>
    <mergeCell ref="C17:H17"/>
    <mergeCell ref="C18:H18"/>
    <mergeCell ref="A19:F19"/>
    <mergeCell ref="G19:K19"/>
    <mergeCell ref="C16:H16"/>
    <mergeCell ref="B20:F20"/>
    <mergeCell ref="G20:L20"/>
    <mergeCell ref="C23:H23"/>
    <mergeCell ref="C24:H24"/>
    <mergeCell ref="C25:H25"/>
    <mergeCell ref="C21:H21"/>
    <mergeCell ref="C22:H22"/>
    <mergeCell ref="A12:F12"/>
    <mergeCell ref="G12:K12"/>
    <mergeCell ref="B13:F13"/>
    <mergeCell ref="G13:L13"/>
    <mergeCell ref="A1:L4"/>
    <mergeCell ref="A7:B7"/>
    <mergeCell ref="C7:H7"/>
    <mergeCell ref="B8:F8"/>
    <mergeCell ref="G8:L8"/>
    <mergeCell ref="C9:H9"/>
    <mergeCell ref="C11:H11"/>
    <mergeCell ref="C10:H10"/>
  </mergeCells>
  <printOptions/>
  <pageMargins left="0.19685039375000002" right="0.19685039375000002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70" zoomScaleSheetLayoutView="70" workbookViewId="0" topLeftCell="A1">
      <selection activeCell="L32" sqref="L32"/>
    </sheetView>
  </sheetViews>
  <sheetFormatPr defaultColWidth="9.140625" defaultRowHeight="15"/>
  <cols>
    <col min="1" max="1" width="5.57421875" style="1" customWidth="1"/>
    <col min="2" max="2" width="10.140625" style="1" customWidth="1"/>
    <col min="3" max="4" width="9.7109375" style="1" customWidth="1"/>
    <col min="5" max="7" width="9.140625" style="1" customWidth="1"/>
    <col min="8" max="8" width="29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3" ht="15">
      <c r="A5" s="1" t="s">
        <v>0</v>
      </c>
      <c r="C5" s="1" t="str">
        <f>III_4242!C5</f>
        <v>SUS JMK, p.o.k.</v>
      </c>
    </row>
    <row r="6" ht="15.75" thickBot="1"/>
    <row r="7" spans="1:12" ht="15.75" thickBot="1">
      <c r="A7" s="49" t="s">
        <v>1</v>
      </c>
      <c r="B7" s="50"/>
      <c r="C7" s="51" t="s">
        <v>2</v>
      </c>
      <c r="D7" s="52"/>
      <c r="E7" s="52"/>
      <c r="F7" s="52"/>
      <c r="G7" s="52"/>
      <c r="H7" s="52"/>
      <c r="I7" s="2" t="s">
        <v>3</v>
      </c>
      <c r="J7" s="10" t="s">
        <v>4</v>
      </c>
      <c r="K7" s="2" t="s">
        <v>5</v>
      </c>
      <c r="L7" s="2" t="s">
        <v>6</v>
      </c>
    </row>
    <row r="8" spans="1:12" ht="15">
      <c r="A8" s="3"/>
      <c r="B8" s="44" t="s">
        <v>44</v>
      </c>
      <c r="C8" s="45"/>
      <c r="D8" s="45"/>
      <c r="E8" s="45"/>
      <c r="F8" s="45"/>
      <c r="G8" s="40"/>
      <c r="H8" s="41"/>
      <c r="I8" s="41"/>
      <c r="J8" s="41"/>
      <c r="K8" s="41"/>
      <c r="L8" s="41"/>
    </row>
    <row r="9" spans="1:13" ht="15">
      <c r="A9" s="14">
        <v>1</v>
      </c>
      <c r="B9" s="4"/>
      <c r="C9" s="57" t="s">
        <v>48</v>
      </c>
      <c r="D9" s="58"/>
      <c r="E9" s="58"/>
      <c r="F9" s="58"/>
      <c r="G9" s="58"/>
      <c r="H9" s="58"/>
      <c r="I9" s="5">
        <v>1</v>
      </c>
      <c r="J9" s="9" t="s">
        <v>46</v>
      </c>
      <c r="K9" s="5"/>
      <c r="L9" s="6">
        <f aca="true" t="shared" si="0" ref="L9">ROUND(I9*K9,2)</f>
        <v>0</v>
      </c>
      <c r="M9" t="s">
        <v>21</v>
      </c>
    </row>
    <row r="10" spans="1:12" ht="15">
      <c r="A10" s="40"/>
      <c r="B10" s="41"/>
      <c r="C10" s="41"/>
      <c r="D10" s="41"/>
      <c r="E10" s="41"/>
      <c r="F10" s="41"/>
      <c r="G10" s="42" t="s">
        <v>47</v>
      </c>
      <c r="H10" s="43"/>
      <c r="I10" s="43"/>
      <c r="J10" s="43"/>
      <c r="K10" s="43"/>
      <c r="L10" s="7">
        <f>SUM(L9:M9)</f>
        <v>0</v>
      </c>
    </row>
    <row r="11" spans="1:12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7" t="s">
        <v>26</v>
      </c>
      <c r="B13" s="78"/>
      <c r="C13" s="78"/>
      <c r="D13" s="70" t="s">
        <v>27</v>
      </c>
      <c r="E13" s="71"/>
      <c r="F13" s="70" t="s">
        <v>28</v>
      </c>
      <c r="G13" s="71"/>
      <c r="H13" s="66" t="s">
        <v>29</v>
      </c>
      <c r="I13" s="67"/>
      <c r="J13" s="8"/>
      <c r="K13" s="68">
        <f>L10</f>
        <v>0</v>
      </c>
      <c r="L13" s="69"/>
    </row>
    <row r="14" spans="1:12" ht="15">
      <c r="A14" s="79"/>
      <c r="B14" s="79"/>
      <c r="C14" s="79"/>
      <c r="D14" s="64"/>
      <c r="E14" s="65"/>
      <c r="F14" s="64"/>
      <c r="G14" s="65"/>
      <c r="H14" s="64"/>
      <c r="I14" s="65"/>
      <c r="J14" s="65"/>
      <c r="K14" s="65"/>
      <c r="L14" s="65"/>
    </row>
    <row r="15" spans="1:12" ht="15">
      <c r="A15" s="79"/>
      <c r="B15" s="79"/>
      <c r="C15" s="79"/>
      <c r="D15" s="74">
        <v>21</v>
      </c>
      <c r="E15" s="71"/>
      <c r="F15" s="68">
        <f>ROUNDUP(K13*0.21,2)</f>
        <v>0</v>
      </c>
      <c r="G15" s="69"/>
      <c r="H15" s="66" t="s">
        <v>30</v>
      </c>
      <c r="I15" s="67"/>
      <c r="J15" s="8"/>
      <c r="K15" s="68">
        <f>K13+F15+F14</f>
        <v>0</v>
      </c>
      <c r="L15" s="69"/>
    </row>
    <row r="16" spans="1:12" ht="1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>
      <c r="A18" s="75"/>
      <c r="B18" s="76"/>
      <c r="C18" s="75"/>
      <c r="D18" s="76"/>
      <c r="E18" s="76"/>
      <c r="F18" s="40"/>
      <c r="G18" s="41"/>
      <c r="H18" s="41"/>
      <c r="I18" s="41"/>
      <c r="J18" s="41"/>
      <c r="K18" s="41"/>
      <c r="L18" s="41"/>
    </row>
    <row r="19" spans="1:12" ht="15">
      <c r="A19" s="75"/>
      <c r="B19" s="76"/>
      <c r="C19" s="75"/>
      <c r="D19" s="76"/>
      <c r="E19" s="76"/>
      <c r="F19" s="40"/>
      <c r="G19" s="41"/>
      <c r="H19" s="41"/>
      <c r="I19" s="41"/>
      <c r="J19" s="41"/>
      <c r="K19" s="41"/>
      <c r="L19" s="41"/>
    </row>
  </sheetData>
  <mergeCells count="30">
    <mergeCell ref="A1:L4"/>
    <mergeCell ref="A7:B7"/>
    <mergeCell ref="C7:H7"/>
    <mergeCell ref="B8:F8"/>
    <mergeCell ref="G8:L8"/>
    <mergeCell ref="A11:L11"/>
    <mergeCell ref="C9:H9"/>
    <mergeCell ref="A10:F10"/>
    <mergeCell ref="G10:K10"/>
    <mergeCell ref="A12:L12"/>
    <mergeCell ref="A13:C15"/>
    <mergeCell ref="D13:E13"/>
    <mergeCell ref="F13:G13"/>
    <mergeCell ref="H13:I13"/>
    <mergeCell ref="K13:L13"/>
    <mergeCell ref="D14:E14"/>
    <mergeCell ref="F14:G14"/>
    <mergeCell ref="H14:L14"/>
    <mergeCell ref="D15:E15"/>
    <mergeCell ref="A19:B19"/>
    <mergeCell ref="C19:E19"/>
    <mergeCell ref="F19:L19"/>
    <mergeCell ref="F15:G15"/>
    <mergeCell ref="H15:I15"/>
    <mergeCell ref="K15:L15"/>
    <mergeCell ref="A16:L16"/>
    <mergeCell ref="A17:L17"/>
    <mergeCell ref="A18:B18"/>
    <mergeCell ref="C18:E18"/>
    <mergeCell ref="F18:L18"/>
  </mergeCells>
  <printOptions/>
  <pageMargins left="0.19685039375000002" right="0.19685039375000002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Štukavec Jiří</dc:creator>
  <cp:keywords/>
  <dc:description/>
  <cp:lastModifiedBy>Valentová Gabriela</cp:lastModifiedBy>
  <cp:lastPrinted>2022-02-03T13:52:51Z</cp:lastPrinted>
  <dcterms:created xsi:type="dcterms:W3CDTF">2016-03-02T12:32:43Z</dcterms:created>
  <dcterms:modified xsi:type="dcterms:W3CDTF">2023-03-27T05:28:44Z</dcterms:modified>
  <cp:category/>
  <cp:version/>
  <cp:contentType/>
  <cp:contentStatus/>
</cp:coreProperties>
</file>