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Výběrové řízení" sheetId="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<sst xmlns="http://schemas.openxmlformats.org/spreadsheetml/2006/main" count="297" uniqueCount="114">
  <si>
    <t>poznámka</t>
  </si>
  <si>
    <t>popis</t>
  </si>
  <si>
    <t>Střední škola informatiky poštovnictví a finančnictví Brno, příspěvková organizace</t>
  </si>
  <si>
    <t>Příloha 1a - Specifikace předmětu plnění</t>
  </si>
  <si>
    <t>Položka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</si>
  <si>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celkem</t>
    </r>
  </si>
  <si>
    <r>
      <t>cena z 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
bez DPH</t>
    </r>
  </si>
  <si>
    <t>termín</t>
  </si>
  <si>
    <t>C</t>
  </si>
  <si>
    <t>videoučebna</t>
  </si>
  <si>
    <t>Malířské práce 2023</t>
  </si>
  <si>
    <t>Budova</t>
  </si>
  <si>
    <t>šířka místnosti</t>
  </si>
  <si>
    <t>délka místnosti</t>
  </si>
  <si>
    <t>výška místnosti</t>
  </si>
  <si>
    <t>učebna 14</t>
  </si>
  <si>
    <t>učebna 24</t>
  </si>
  <si>
    <t>učebna 34</t>
  </si>
  <si>
    <t>učebna 44</t>
  </si>
  <si>
    <t>učebna 15</t>
  </si>
  <si>
    <t>učebna 16</t>
  </si>
  <si>
    <t>učebna 17</t>
  </si>
  <si>
    <t>učebna 18</t>
  </si>
  <si>
    <t>Barva BÍLÁ</t>
  </si>
  <si>
    <t>odpočet za barvu</t>
  </si>
  <si>
    <t>odpočty (okna, obložení)</t>
  </si>
  <si>
    <t>učebna 21</t>
  </si>
  <si>
    <t>učebna 22</t>
  </si>
  <si>
    <t>učebna 23</t>
  </si>
  <si>
    <t>učebna 25</t>
  </si>
  <si>
    <t>učebna 26</t>
  </si>
  <si>
    <t>JZ2</t>
  </si>
  <si>
    <t>JZ3</t>
  </si>
  <si>
    <t>VT7</t>
  </si>
  <si>
    <t>kabinet</t>
  </si>
  <si>
    <t>schodiště</t>
  </si>
  <si>
    <t>učebna 31</t>
  </si>
  <si>
    <t>učebna 32</t>
  </si>
  <si>
    <t>učebna 33</t>
  </si>
  <si>
    <t>učebna 35</t>
  </si>
  <si>
    <t>učebna 36</t>
  </si>
  <si>
    <t>učebna 37</t>
  </si>
  <si>
    <t>učebna 38</t>
  </si>
  <si>
    <t>učebna 39</t>
  </si>
  <si>
    <t>učebna 40</t>
  </si>
  <si>
    <t>laboratoř</t>
  </si>
  <si>
    <t>JZ4</t>
  </si>
  <si>
    <t>učebna 41</t>
  </si>
  <si>
    <t>učebna 42</t>
  </si>
  <si>
    <t>učebna 43</t>
  </si>
  <si>
    <t>učebna 45</t>
  </si>
  <si>
    <t>učebna 46</t>
  </si>
  <si>
    <t>učebna 47</t>
  </si>
  <si>
    <t>učebna 48</t>
  </si>
  <si>
    <t>učebna 49</t>
  </si>
  <si>
    <t>učebna x kabinet</t>
  </si>
  <si>
    <t>chodba 1</t>
  </si>
  <si>
    <t>chodba 2</t>
  </si>
  <si>
    <t>chodba 3</t>
  </si>
  <si>
    <t>chodba 4</t>
  </si>
  <si>
    <t>schodiště I</t>
  </si>
  <si>
    <t>schodiště II</t>
  </si>
  <si>
    <t>schodiště III</t>
  </si>
  <si>
    <t>D</t>
  </si>
  <si>
    <t>učebna</t>
  </si>
  <si>
    <t>sklad</t>
  </si>
  <si>
    <t>F</t>
  </si>
  <si>
    <t>server</t>
  </si>
  <si>
    <t>šatna 1</t>
  </si>
  <si>
    <t>šatna 2</t>
  </si>
  <si>
    <t>šatna 5</t>
  </si>
  <si>
    <t>šatna 6</t>
  </si>
  <si>
    <t>šatna 7</t>
  </si>
  <si>
    <t>šatna 8</t>
  </si>
  <si>
    <t>velká posilovna</t>
  </si>
  <si>
    <t>Barva RŮZNÁ</t>
  </si>
  <si>
    <t>G</t>
  </si>
  <si>
    <t>Chodba</t>
  </si>
  <si>
    <t>Schodiště</t>
  </si>
  <si>
    <t>Ostatní prostory</t>
  </si>
  <si>
    <t>A - patro</t>
  </si>
  <si>
    <t xml:space="preserve">E1 </t>
  </si>
  <si>
    <t>1.NP.</t>
  </si>
  <si>
    <t>E2</t>
  </si>
  <si>
    <t>SUMA škola</t>
  </si>
  <si>
    <t>SUMA DM - patro</t>
  </si>
  <si>
    <t>SUMA kuchyně</t>
  </si>
  <si>
    <t>SUMA E</t>
  </si>
  <si>
    <t>SUMA dílny</t>
  </si>
  <si>
    <t>SUMA tělocvik</t>
  </si>
  <si>
    <t>cena bez DPH</t>
  </si>
  <si>
    <t>SUMA bez DPH</t>
  </si>
  <si>
    <t>21% DPH</t>
  </si>
  <si>
    <t>SUMA s DPH</t>
  </si>
  <si>
    <t>Ano/Ne</t>
  </si>
  <si>
    <t>Suma dle výběru bez DPH</t>
  </si>
  <si>
    <t>2.NP.</t>
  </si>
  <si>
    <t>schodiště IV</t>
  </si>
  <si>
    <t>učebna 114</t>
  </si>
  <si>
    <t>učebna 203</t>
  </si>
  <si>
    <t>učebna 405</t>
  </si>
  <si>
    <t>učebna 406</t>
  </si>
  <si>
    <t>WC dívky</t>
  </si>
  <si>
    <t>WC hoši</t>
  </si>
  <si>
    <t>WC učitelé</t>
  </si>
  <si>
    <t>počet místností</t>
  </si>
  <si>
    <t>kabinety</t>
  </si>
  <si>
    <t>Pokoje II</t>
  </si>
  <si>
    <t>Pokoje III</t>
  </si>
  <si>
    <t>WC, koupelna</t>
  </si>
  <si>
    <t>předsíň</t>
  </si>
  <si>
    <t>plně omyvatelná barva, pololesk</t>
  </si>
  <si>
    <t>Barva RŮZNÁ - dle výběru objednatale</t>
  </si>
  <si>
    <r>
      <rPr>
        <sz val="12"/>
        <color theme="1"/>
        <rFont val="Calibri"/>
        <family val="2"/>
        <scheme val="minor"/>
      </rPr>
      <t>Požadavky na provedení malířských prací v areálu školy:
- Malování stěn a stropů bílou barvou. V případě koupelen a WC protiplísňovou.
- Bělost bílé barvy je požadována min. 77% BaSO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, není-li určeno jinak.
Do nabízené ceny zahrňte:
- zakrytí stavebních otvorů, 
- opravu nerovností stěn (20% plochy, u WC a koupelen 60%),
- sestěhování a zakrytí nábytku a zařizovacích předmětů před malováním, umístění nábytku zpět.
- zakrytí podlahy
- práci, dopravu
- komplexní úklid po malování.
</t>
    </r>
    <r>
      <rPr>
        <b/>
        <sz val="12"/>
        <color theme="1"/>
        <rFont val="Calibri"/>
        <family val="2"/>
        <scheme val="minor"/>
      </rPr>
      <t xml:space="preserve">
Malířské práce je možné provádět denně včetně víkendů - týká se všech položek.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</si>
</sst>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0.0"/>
    <numFmt numFmtId="166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5D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4" fontId="7" fillId="0" borderId="0" xfId="0" applyNumberFormat="1" applyFont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top"/>
    </xf>
    <xf numFmtId="165" fontId="0" fillId="0" borderId="2" xfId="0" applyNumberFormat="1" applyBorder="1"/>
    <xf numFmtId="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14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/>
    </xf>
    <xf numFmtId="4" fontId="3" fillId="9" borderId="1" xfId="0" applyNumberFormat="1" applyFont="1" applyFill="1" applyBorder="1" applyAlignment="1">
      <alignment vertical="center"/>
    </xf>
    <xf numFmtId="14" fontId="3" fillId="1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AC51-12B8-4812-9B9F-F353A10CF493}">
  <sheetPr>
    <pageSetUpPr fitToPage="1"/>
  </sheetPr>
  <dimension ref="A1:AC155"/>
  <sheetViews>
    <sheetView tabSelected="1" zoomScale="110" zoomScaleNormal="110" workbookViewId="0" topLeftCell="A1">
      <selection activeCell="B2" sqref="B2:M2"/>
    </sheetView>
  </sheetViews>
  <sheetFormatPr defaultColWidth="9.140625" defaultRowHeight="15"/>
  <cols>
    <col min="2" max="2" width="12.28125" style="0" customWidth="1"/>
    <col min="3" max="3" width="16.421875" style="0" customWidth="1"/>
    <col min="4" max="4" width="10.00390625" style="0" customWidth="1"/>
    <col min="5" max="9" width="10.7109375" style="0" hidden="1" customWidth="1"/>
    <col min="10" max="10" width="10.28125" style="0" customWidth="1"/>
    <col min="11" max="12" width="12.7109375" style="0" customWidth="1"/>
    <col min="13" max="13" width="21.421875" style="0" hidden="1" customWidth="1"/>
    <col min="14" max="14" width="12.00390625" style="0" bestFit="1" customWidth="1"/>
    <col min="15" max="15" width="2.28125" style="0" customWidth="1"/>
    <col min="16" max="17" width="9.140625" style="0" hidden="1" customWidth="1"/>
    <col min="18" max="18" width="16.421875" style="0" hidden="1" customWidth="1"/>
    <col min="19" max="19" width="11.421875" style="0" hidden="1" customWidth="1"/>
    <col min="20" max="20" width="12.00390625" style="0" hidden="1" customWidth="1"/>
    <col min="21" max="21" width="10.8515625" style="0" hidden="1" customWidth="1"/>
    <col min="22" max="22" width="11.421875" style="0" hidden="1" customWidth="1"/>
    <col min="23" max="23" width="11.8515625" style="0" bestFit="1" customWidth="1"/>
    <col min="25" max="25" width="10.57421875" style="0" bestFit="1" customWidth="1"/>
    <col min="26" max="26" width="30.421875" style="0" bestFit="1" customWidth="1"/>
    <col min="27" max="27" width="2.57421875" style="0" customWidth="1"/>
    <col min="28" max="28" width="9.140625" style="43" hidden="1" customWidth="1"/>
    <col min="29" max="29" width="13.8515625" style="44" hidden="1" customWidth="1"/>
  </cols>
  <sheetData>
    <row r="1" spans="2:29" ht="20.25" thickBot="1" thickTop="1">
      <c r="B1" s="54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W1" s="55" t="s">
        <v>91</v>
      </c>
      <c r="X1" s="56"/>
      <c r="Y1" s="57">
        <f>AC56+AC107+AC126+AC135+AC139+AC143</f>
        <v>0</v>
      </c>
      <c r="Z1" s="58"/>
      <c r="AB1"/>
      <c r="AC1"/>
    </row>
    <row r="2" spans="2:29" ht="20.25" thickBot="1" thickTop="1">
      <c r="B2" s="59" t="s">
        <v>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W2" s="55" t="s">
        <v>92</v>
      </c>
      <c r="X2" s="56"/>
      <c r="Y2" s="57">
        <f>Y1*0.21</f>
        <v>0</v>
      </c>
      <c r="Z2" s="58"/>
      <c r="AB2"/>
      <c r="AC2"/>
    </row>
    <row r="3" spans="2:29" ht="20.25" thickBot="1" thickTop="1">
      <c r="B3" s="54" t="s"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W3" s="55" t="s">
        <v>93</v>
      </c>
      <c r="X3" s="56"/>
      <c r="Y3" s="57">
        <f>Y1+Y2</f>
        <v>0</v>
      </c>
      <c r="Z3" s="58"/>
      <c r="AB3"/>
      <c r="AC3"/>
    </row>
    <row r="4" spans="2:13" ht="16.5" thickTop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3" ht="15">
      <c r="A5" t="s">
        <v>23</v>
      </c>
      <c r="P5" t="s">
        <v>75</v>
      </c>
      <c r="W5" t="s">
        <v>112</v>
      </c>
    </row>
    <row r="6" spans="1:29" s="8" customFormat="1" ht="49.5">
      <c r="A6" s="6" t="s">
        <v>4</v>
      </c>
      <c r="B6" s="6" t="s">
        <v>11</v>
      </c>
      <c r="C6" s="6" t="s">
        <v>1</v>
      </c>
      <c r="D6" s="7" t="s">
        <v>105</v>
      </c>
      <c r="E6" s="7" t="s">
        <v>12</v>
      </c>
      <c r="F6" s="7" t="s">
        <v>13</v>
      </c>
      <c r="G6" s="7" t="s">
        <v>14</v>
      </c>
      <c r="H6" s="7" t="s">
        <v>25</v>
      </c>
      <c r="I6" s="7" t="s">
        <v>24</v>
      </c>
      <c r="J6" s="7" t="s">
        <v>5</v>
      </c>
      <c r="K6" s="7" t="s">
        <v>6</v>
      </c>
      <c r="L6" s="7" t="s">
        <v>90</v>
      </c>
      <c r="M6" s="6" t="s">
        <v>0</v>
      </c>
      <c r="N6" s="6" t="s">
        <v>7</v>
      </c>
      <c r="P6" s="6" t="s">
        <v>4</v>
      </c>
      <c r="Q6" s="6" t="s">
        <v>11</v>
      </c>
      <c r="R6" s="6" t="s">
        <v>1</v>
      </c>
      <c r="S6" s="7" t="s">
        <v>12</v>
      </c>
      <c r="T6" s="7" t="s">
        <v>13</v>
      </c>
      <c r="U6" s="7" t="s">
        <v>14</v>
      </c>
      <c r="V6" s="7" t="s">
        <v>25</v>
      </c>
      <c r="W6" s="7" t="s">
        <v>5</v>
      </c>
      <c r="X6" s="7" t="s">
        <v>6</v>
      </c>
      <c r="Y6" s="7" t="s">
        <v>90</v>
      </c>
      <c r="Z6" s="6" t="s">
        <v>0</v>
      </c>
      <c r="AB6" s="42" t="s">
        <v>94</v>
      </c>
      <c r="AC6" s="45" t="s">
        <v>95</v>
      </c>
    </row>
    <row r="7" spans="1:29" ht="15" hidden="1">
      <c r="A7" s="5">
        <v>1</v>
      </c>
      <c r="B7" s="15" t="s">
        <v>8</v>
      </c>
      <c r="C7" s="1" t="s">
        <v>15</v>
      </c>
      <c r="D7" s="47">
        <v>1</v>
      </c>
      <c r="E7" s="20">
        <v>7.62</v>
      </c>
      <c r="F7" s="20">
        <v>8.75</v>
      </c>
      <c r="G7" s="20">
        <v>3.2</v>
      </c>
      <c r="H7" s="20">
        <v>15</v>
      </c>
      <c r="I7" s="20">
        <f>W7</f>
        <v>28</v>
      </c>
      <c r="J7" s="11">
        <f>((E7*F7)+(E7*G7*2)+(F7*G7*2)-H7-I7)*D7</f>
        <v>128.44299999999998</v>
      </c>
      <c r="K7" s="12">
        <v>45</v>
      </c>
      <c r="L7" s="13">
        <f>J7*K7</f>
        <v>5779.9349999999995</v>
      </c>
      <c r="M7" s="3" t="str">
        <f aca="true" t="shared" si="0" ref="M7:M11">IF(J7=0,"","bělost min. 77% BaSO4")</f>
        <v>bělost min. 77% BaSO4</v>
      </c>
      <c r="N7" s="9">
        <v>45169</v>
      </c>
      <c r="P7" s="5">
        <f>A7</f>
        <v>1</v>
      </c>
      <c r="Q7" s="15" t="str">
        <f>B7</f>
        <v>C</v>
      </c>
      <c r="R7" s="1" t="str">
        <f>C7</f>
        <v>učebna 14</v>
      </c>
      <c r="S7" s="20">
        <f>E7</f>
        <v>7.62</v>
      </c>
      <c r="T7" s="20">
        <f>F7</f>
        <v>8.75</v>
      </c>
      <c r="U7" s="20">
        <f>G7</f>
        <v>3.2</v>
      </c>
      <c r="V7" s="20"/>
      <c r="W7" s="11">
        <f>(T7*U7)-V7</f>
        <v>28</v>
      </c>
      <c r="X7" s="12">
        <v>60</v>
      </c>
      <c r="Y7" s="13">
        <f>W7*X7</f>
        <v>1680</v>
      </c>
      <c r="Z7" s="3"/>
      <c r="AC7" s="44" t="str">
        <f>IF(AB7=1,L7+Y7,"")</f>
        <v/>
      </c>
    </row>
    <row r="8" spans="1:29" ht="15" hidden="1">
      <c r="A8" s="5">
        <v>2</v>
      </c>
      <c r="B8" s="15" t="s">
        <v>8</v>
      </c>
      <c r="C8" s="1" t="s">
        <v>19</v>
      </c>
      <c r="D8" s="47">
        <v>1</v>
      </c>
      <c r="E8" s="20">
        <v>7.62</v>
      </c>
      <c r="F8" s="20">
        <v>8.75</v>
      </c>
      <c r="G8" s="20">
        <v>3.2</v>
      </c>
      <c r="H8" s="20">
        <v>15</v>
      </c>
      <c r="I8" s="20">
        <f aca="true" t="shared" si="1" ref="I8:I77">W8</f>
        <v>28</v>
      </c>
      <c r="J8" s="11">
        <f aca="true" t="shared" si="2" ref="J8:J19">((E8*F8)+(E8*G8*2)+(F8*G8*2)-H8-I8)*D8</f>
        <v>128.44299999999998</v>
      </c>
      <c r="K8" s="12">
        <f>K$7</f>
        <v>45</v>
      </c>
      <c r="L8" s="13">
        <f aca="true" t="shared" si="3" ref="L8:L15">J8*K8</f>
        <v>5779.9349999999995</v>
      </c>
      <c r="M8" s="3" t="str">
        <f t="shared" si="0"/>
        <v>bělost min. 77% BaSO4</v>
      </c>
      <c r="N8" s="9">
        <v>45169</v>
      </c>
      <c r="P8" s="5">
        <f aca="true" t="shared" si="4" ref="P8:R55">A8</f>
        <v>2</v>
      </c>
      <c r="Q8" s="15" t="str">
        <f t="shared" si="4"/>
        <v>C</v>
      </c>
      <c r="R8" s="1" t="str">
        <f t="shared" si="4"/>
        <v>učebna 15</v>
      </c>
      <c r="S8" s="20">
        <f aca="true" t="shared" si="5" ref="S8:U77">E8</f>
        <v>7.62</v>
      </c>
      <c r="T8" s="20">
        <f t="shared" si="5"/>
        <v>8.75</v>
      </c>
      <c r="U8" s="20">
        <f t="shared" si="5"/>
        <v>3.2</v>
      </c>
      <c r="V8" s="20"/>
      <c r="W8" s="11">
        <f aca="true" t="shared" si="6" ref="W8:W19">(T8*U8)-V8</f>
        <v>28</v>
      </c>
      <c r="X8" s="12">
        <f>X$7</f>
        <v>60</v>
      </c>
      <c r="Y8" s="13">
        <f aca="true" t="shared" si="7" ref="Y8:Y12">W8*X8</f>
        <v>1680</v>
      </c>
      <c r="Z8" s="3"/>
      <c r="AC8" s="44" t="str">
        <f aca="true" t="shared" si="8" ref="AC8:AC55">IF(AB8=1,L8+Y8,"")</f>
        <v/>
      </c>
    </row>
    <row r="9" spans="1:29" ht="15" hidden="1">
      <c r="A9" s="5">
        <v>3</v>
      </c>
      <c r="B9" s="15" t="s">
        <v>8</v>
      </c>
      <c r="C9" s="1" t="s">
        <v>20</v>
      </c>
      <c r="D9" s="47">
        <v>1</v>
      </c>
      <c r="E9" s="20">
        <v>7.62</v>
      </c>
      <c r="F9" s="20">
        <v>8.75</v>
      </c>
      <c r="G9" s="20">
        <v>3.2</v>
      </c>
      <c r="H9" s="20">
        <v>15</v>
      </c>
      <c r="I9" s="20">
        <f t="shared" si="1"/>
        <v>28</v>
      </c>
      <c r="J9" s="11">
        <f t="shared" si="2"/>
        <v>128.44299999999998</v>
      </c>
      <c r="K9" s="12">
        <f aca="true" t="shared" si="9" ref="K9:K62">K$7</f>
        <v>45</v>
      </c>
      <c r="L9" s="13">
        <f t="shared" si="3"/>
        <v>5779.9349999999995</v>
      </c>
      <c r="M9" s="3" t="str">
        <f t="shared" si="0"/>
        <v>bělost min. 77% BaSO4</v>
      </c>
      <c r="N9" s="9">
        <v>45169</v>
      </c>
      <c r="P9" s="5">
        <f t="shared" si="4"/>
        <v>3</v>
      </c>
      <c r="Q9" s="15" t="str">
        <f t="shared" si="4"/>
        <v>C</v>
      </c>
      <c r="R9" s="1" t="str">
        <f t="shared" si="4"/>
        <v>učebna 16</v>
      </c>
      <c r="S9" s="20">
        <f t="shared" si="5"/>
        <v>7.62</v>
      </c>
      <c r="T9" s="20">
        <f t="shared" si="5"/>
        <v>8.75</v>
      </c>
      <c r="U9" s="20">
        <f t="shared" si="5"/>
        <v>3.2</v>
      </c>
      <c r="V9" s="20"/>
      <c r="W9" s="11">
        <f t="shared" si="6"/>
        <v>28</v>
      </c>
      <c r="X9" s="12">
        <f aca="true" t="shared" si="10" ref="X9:X62">X$7</f>
        <v>60</v>
      </c>
      <c r="Y9" s="13">
        <f t="shared" si="7"/>
        <v>1680</v>
      </c>
      <c r="Z9" s="3"/>
      <c r="AC9" s="44" t="str">
        <f t="shared" si="8"/>
        <v/>
      </c>
    </row>
    <row r="10" spans="1:29" ht="15" hidden="1">
      <c r="A10" s="5">
        <v>4</v>
      </c>
      <c r="B10" s="15" t="s">
        <v>8</v>
      </c>
      <c r="C10" s="1" t="s">
        <v>21</v>
      </c>
      <c r="D10" s="47">
        <v>1</v>
      </c>
      <c r="E10" s="20">
        <v>7.62</v>
      </c>
      <c r="F10" s="20">
        <v>8.75</v>
      </c>
      <c r="G10" s="20">
        <v>3.2</v>
      </c>
      <c r="H10" s="20">
        <v>15</v>
      </c>
      <c r="I10" s="20">
        <f t="shared" si="1"/>
        <v>28</v>
      </c>
      <c r="J10" s="11">
        <f t="shared" si="2"/>
        <v>128.44299999999998</v>
      </c>
      <c r="K10" s="12">
        <f t="shared" si="9"/>
        <v>45</v>
      </c>
      <c r="L10" s="13">
        <f t="shared" si="3"/>
        <v>5779.9349999999995</v>
      </c>
      <c r="M10" s="3" t="str">
        <f t="shared" si="0"/>
        <v>bělost min. 77% BaSO4</v>
      </c>
      <c r="N10" s="9">
        <v>45169</v>
      </c>
      <c r="P10" s="5">
        <f t="shared" si="4"/>
        <v>4</v>
      </c>
      <c r="Q10" s="15" t="str">
        <f t="shared" si="4"/>
        <v>C</v>
      </c>
      <c r="R10" s="1" t="str">
        <f t="shared" si="4"/>
        <v>učebna 17</v>
      </c>
      <c r="S10" s="20">
        <f t="shared" si="5"/>
        <v>7.62</v>
      </c>
      <c r="T10" s="20">
        <f t="shared" si="5"/>
        <v>8.75</v>
      </c>
      <c r="U10" s="20">
        <f t="shared" si="5"/>
        <v>3.2</v>
      </c>
      <c r="V10" s="20"/>
      <c r="W10" s="11">
        <f t="shared" si="6"/>
        <v>28</v>
      </c>
      <c r="X10" s="12">
        <f t="shared" si="10"/>
        <v>60</v>
      </c>
      <c r="Y10" s="13">
        <f t="shared" si="7"/>
        <v>1680</v>
      </c>
      <c r="Z10" s="3"/>
      <c r="AC10" s="44" t="str">
        <f t="shared" si="8"/>
        <v/>
      </c>
    </row>
    <row r="11" spans="1:29" ht="15" hidden="1">
      <c r="A11" s="5">
        <v>5</v>
      </c>
      <c r="B11" s="15" t="s">
        <v>8</v>
      </c>
      <c r="C11" s="1" t="s">
        <v>22</v>
      </c>
      <c r="D11" s="47">
        <v>1</v>
      </c>
      <c r="E11" s="20">
        <v>7.62</v>
      </c>
      <c r="F11" s="20">
        <v>8.75</v>
      </c>
      <c r="G11" s="20">
        <v>3.2</v>
      </c>
      <c r="H11" s="20">
        <v>15</v>
      </c>
      <c r="I11" s="20">
        <f t="shared" si="1"/>
        <v>28</v>
      </c>
      <c r="J11" s="11">
        <f t="shared" si="2"/>
        <v>128.44299999999998</v>
      </c>
      <c r="K11" s="12">
        <f t="shared" si="9"/>
        <v>45</v>
      </c>
      <c r="L11" s="13">
        <f t="shared" si="3"/>
        <v>5779.9349999999995</v>
      </c>
      <c r="M11" s="3" t="str">
        <f t="shared" si="0"/>
        <v>bělost min. 77% BaSO4</v>
      </c>
      <c r="N11" s="9">
        <v>45169</v>
      </c>
      <c r="P11" s="5">
        <f t="shared" si="4"/>
        <v>5</v>
      </c>
      <c r="Q11" s="15" t="str">
        <f t="shared" si="4"/>
        <v>C</v>
      </c>
      <c r="R11" s="1" t="str">
        <f t="shared" si="4"/>
        <v>učebna 18</v>
      </c>
      <c r="S11" s="20">
        <f t="shared" si="5"/>
        <v>7.62</v>
      </c>
      <c r="T11" s="20">
        <f t="shared" si="5"/>
        <v>8.75</v>
      </c>
      <c r="U11" s="20">
        <f t="shared" si="5"/>
        <v>3.2</v>
      </c>
      <c r="V11" s="20"/>
      <c r="W11" s="11">
        <f t="shared" si="6"/>
        <v>28</v>
      </c>
      <c r="X11" s="12">
        <f t="shared" si="10"/>
        <v>60</v>
      </c>
      <c r="Y11" s="13">
        <f t="shared" si="7"/>
        <v>1680</v>
      </c>
      <c r="Z11" s="3"/>
      <c r="AC11" s="44" t="str">
        <f t="shared" si="8"/>
        <v/>
      </c>
    </row>
    <row r="12" spans="1:29" ht="15">
      <c r="A12" s="5">
        <v>1</v>
      </c>
      <c r="B12" s="47" t="s">
        <v>8</v>
      </c>
      <c r="C12" s="1" t="s">
        <v>26</v>
      </c>
      <c r="D12" s="47">
        <v>1</v>
      </c>
      <c r="E12" s="20">
        <v>7.62</v>
      </c>
      <c r="F12" s="20">
        <v>12</v>
      </c>
      <c r="G12" s="20">
        <v>3.2</v>
      </c>
      <c r="H12" s="20">
        <v>20</v>
      </c>
      <c r="I12" s="20">
        <f t="shared" si="1"/>
        <v>38.400000000000006</v>
      </c>
      <c r="J12" s="11">
        <f t="shared" si="2"/>
        <v>158.608</v>
      </c>
      <c r="K12" s="50"/>
      <c r="L12" s="13">
        <f t="shared" si="3"/>
        <v>0</v>
      </c>
      <c r="M12" s="3"/>
      <c r="N12" s="51">
        <v>45163</v>
      </c>
      <c r="P12" s="5">
        <f t="shared" si="4"/>
        <v>1</v>
      </c>
      <c r="Q12" s="15" t="str">
        <f t="shared" si="4"/>
        <v>C</v>
      </c>
      <c r="R12" s="1" t="str">
        <f t="shared" si="4"/>
        <v>učebna 21</v>
      </c>
      <c r="S12" s="20">
        <f t="shared" si="5"/>
        <v>7.62</v>
      </c>
      <c r="T12" s="20">
        <f t="shared" si="5"/>
        <v>12</v>
      </c>
      <c r="U12" s="20">
        <f t="shared" si="5"/>
        <v>3.2</v>
      </c>
      <c r="V12" s="20"/>
      <c r="W12" s="11">
        <f t="shared" si="6"/>
        <v>38.400000000000006</v>
      </c>
      <c r="X12" s="50"/>
      <c r="Y12" s="13">
        <f t="shared" si="7"/>
        <v>0</v>
      </c>
      <c r="Z12" s="3"/>
      <c r="AB12" s="43">
        <v>1</v>
      </c>
      <c r="AC12" s="44">
        <f t="shared" si="8"/>
        <v>0</v>
      </c>
    </row>
    <row r="13" spans="1:29" ht="15">
      <c r="A13" s="5">
        <v>2</v>
      </c>
      <c r="B13" s="47" t="s">
        <v>8</v>
      </c>
      <c r="C13" s="1" t="s">
        <v>27</v>
      </c>
      <c r="D13" s="47">
        <v>1</v>
      </c>
      <c r="E13" s="20">
        <v>7.62</v>
      </c>
      <c r="F13" s="21">
        <v>12</v>
      </c>
      <c r="G13" s="20">
        <v>3.2</v>
      </c>
      <c r="H13" s="20">
        <v>20</v>
      </c>
      <c r="I13" s="20">
        <f t="shared" si="1"/>
        <v>38.400000000000006</v>
      </c>
      <c r="J13" s="11">
        <f t="shared" si="2"/>
        <v>158.608</v>
      </c>
      <c r="K13" s="11">
        <f>K$12</f>
        <v>0</v>
      </c>
      <c r="L13" s="13">
        <f>J13*K13</f>
        <v>0</v>
      </c>
      <c r="M13" s="3"/>
      <c r="N13" s="51">
        <v>45163</v>
      </c>
      <c r="P13" s="5">
        <f t="shared" si="4"/>
        <v>2</v>
      </c>
      <c r="Q13" s="15" t="str">
        <f t="shared" si="4"/>
        <v>C</v>
      </c>
      <c r="R13" s="1" t="str">
        <f t="shared" si="4"/>
        <v>učebna 22</v>
      </c>
      <c r="S13" s="20">
        <f t="shared" si="5"/>
        <v>7.62</v>
      </c>
      <c r="T13" s="20">
        <f t="shared" si="5"/>
        <v>12</v>
      </c>
      <c r="U13" s="20">
        <f t="shared" si="5"/>
        <v>3.2</v>
      </c>
      <c r="V13" s="20"/>
      <c r="W13" s="11">
        <f t="shared" si="6"/>
        <v>38.400000000000006</v>
      </c>
      <c r="X13" s="11">
        <f>X$12</f>
        <v>0</v>
      </c>
      <c r="Y13" s="13">
        <f>W13*X13</f>
        <v>0</v>
      </c>
      <c r="Z13" s="3"/>
      <c r="AB13" s="43">
        <v>1</v>
      </c>
      <c r="AC13" s="44">
        <f t="shared" si="8"/>
        <v>0</v>
      </c>
    </row>
    <row r="14" spans="1:29" ht="15">
      <c r="A14" s="5">
        <v>3</v>
      </c>
      <c r="B14" s="47" t="s">
        <v>8</v>
      </c>
      <c r="C14" s="1" t="s">
        <v>28</v>
      </c>
      <c r="D14" s="47">
        <v>1</v>
      </c>
      <c r="E14" s="20">
        <v>7.62</v>
      </c>
      <c r="F14" s="21">
        <v>12</v>
      </c>
      <c r="G14" s="20">
        <v>3.2</v>
      </c>
      <c r="H14" s="20">
        <v>15</v>
      </c>
      <c r="I14" s="20">
        <f t="shared" si="1"/>
        <v>38.400000000000006</v>
      </c>
      <c r="J14" s="11">
        <f t="shared" si="2"/>
        <v>163.608</v>
      </c>
      <c r="K14" s="11">
        <f aca="true" t="shared" si="11" ref="K14:K54">K$12</f>
        <v>0</v>
      </c>
      <c r="L14" s="13">
        <f>J14*K14</f>
        <v>0</v>
      </c>
      <c r="M14" s="3"/>
      <c r="N14" s="51">
        <v>45163</v>
      </c>
      <c r="P14" s="5">
        <f t="shared" si="4"/>
        <v>3</v>
      </c>
      <c r="Q14" s="15" t="str">
        <f t="shared" si="4"/>
        <v>C</v>
      </c>
      <c r="R14" s="1" t="str">
        <f t="shared" si="4"/>
        <v>učebna 23</v>
      </c>
      <c r="S14" s="20">
        <f t="shared" si="5"/>
        <v>7.62</v>
      </c>
      <c r="T14" s="20">
        <f t="shared" si="5"/>
        <v>12</v>
      </c>
      <c r="U14" s="20">
        <f t="shared" si="5"/>
        <v>3.2</v>
      </c>
      <c r="V14" s="20"/>
      <c r="W14" s="11">
        <f t="shared" si="6"/>
        <v>38.400000000000006</v>
      </c>
      <c r="X14" s="11">
        <f aca="true" t="shared" si="12" ref="X14:X54">X$12</f>
        <v>0</v>
      </c>
      <c r="Y14" s="13">
        <f>W14*X14</f>
        <v>0</v>
      </c>
      <c r="Z14" s="3"/>
      <c r="AB14" s="43">
        <v>1</v>
      </c>
      <c r="AC14" s="44">
        <f t="shared" si="8"/>
        <v>0</v>
      </c>
    </row>
    <row r="15" spans="1:29" ht="15">
      <c r="A15" s="5">
        <v>4</v>
      </c>
      <c r="B15" s="47" t="s">
        <v>8</v>
      </c>
      <c r="C15" s="1" t="s">
        <v>16</v>
      </c>
      <c r="D15" s="47">
        <v>1</v>
      </c>
      <c r="E15" s="20">
        <v>7.62</v>
      </c>
      <c r="F15" s="20">
        <v>8.9</v>
      </c>
      <c r="G15" s="20">
        <v>3.2</v>
      </c>
      <c r="H15" s="20">
        <v>15</v>
      </c>
      <c r="I15" s="20">
        <f t="shared" si="1"/>
        <v>28.480000000000004</v>
      </c>
      <c r="J15" s="11">
        <f t="shared" si="2"/>
        <v>130.06599999999997</v>
      </c>
      <c r="K15" s="11">
        <f t="shared" si="11"/>
        <v>0</v>
      </c>
      <c r="L15" s="13">
        <f t="shared" si="3"/>
        <v>0</v>
      </c>
      <c r="M15" s="3"/>
      <c r="N15" s="51">
        <v>45163</v>
      </c>
      <c r="P15" s="5">
        <f t="shared" si="4"/>
        <v>4</v>
      </c>
      <c r="Q15" s="15" t="str">
        <f t="shared" si="4"/>
        <v>C</v>
      </c>
      <c r="R15" s="1" t="str">
        <f t="shared" si="4"/>
        <v>učebna 24</v>
      </c>
      <c r="S15" s="20">
        <f t="shared" si="5"/>
        <v>7.62</v>
      </c>
      <c r="T15" s="20">
        <f t="shared" si="5"/>
        <v>8.9</v>
      </c>
      <c r="U15" s="20">
        <f t="shared" si="5"/>
        <v>3.2</v>
      </c>
      <c r="V15" s="20"/>
      <c r="W15" s="11">
        <f t="shared" si="6"/>
        <v>28.480000000000004</v>
      </c>
      <c r="X15" s="11">
        <f t="shared" si="12"/>
        <v>0</v>
      </c>
      <c r="Y15" s="13">
        <f aca="true" t="shared" si="13" ref="Y15">W15*X15</f>
        <v>0</v>
      </c>
      <c r="Z15" s="3"/>
      <c r="AB15" s="43">
        <v>1</v>
      </c>
      <c r="AC15" s="44">
        <f t="shared" si="8"/>
        <v>0</v>
      </c>
    </row>
    <row r="16" spans="1:29" ht="15">
      <c r="A16" s="5">
        <v>5</v>
      </c>
      <c r="B16" s="47" t="s">
        <v>8</v>
      </c>
      <c r="C16" s="1" t="s">
        <v>29</v>
      </c>
      <c r="D16" s="47">
        <v>1</v>
      </c>
      <c r="E16" s="20">
        <v>7.62</v>
      </c>
      <c r="F16" s="22">
        <v>8.9</v>
      </c>
      <c r="G16" s="20">
        <v>3.2</v>
      </c>
      <c r="H16" s="20">
        <v>15</v>
      </c>
      <c r="I16" s="20">
        <f t="shared" si="1"/>
        <v>28.480000000000004</v>
      </c>
      <c r="J16" s="11">
        <f t="shared" si="2"/>
        <v>130.06599999999997</v>
      </c>
      <c r="K16" s="11">
        <f t="shared" si="11"/>
        <v>0</v>
      </c>
      <c r="L16" s="13">
        <f>J16*K16</f>
        <v>0</v>
      </c>
      <c r="M16" s="3"/>
      <c r="N16" s="51">
        <v>45163</v>
      </c>
      <c r="P16" s="5">
        <f t="shared" si="4"/>
        <v>5</v>
      </c>
      <c r="Q16" s="15" t="str">
        <f t="shared" si="4"/>
        <v>C</v>
      </c>
      <c r="R16" s="1" t="str">
        <f t="shared" si="4"/>
        <v>učebna 25</v>
      </c>
      <c r="S16" s="20">
        <f t="shared" si="5"/>
        <v>7.62</v>
      </c>
      <c r="T16" s="20">
        <f t="shared" si="5"/>
        <v>8.9</v>
      </c>
      <c r="U16" s="20">
        <f t="shared" si="5"/>
        <v>3.2</v>
      </c>
      <c r="V16" s="20"/>
      <c r="W16" s="11">
        <f t="shared" si="6"/>
        <v>28.480000000000004</v>
      </c>
      <c r="X16" s="11">
        <f t="shared" si="12"/>
        <v>0</v>
      </c>
      <c r="Y16" s="13">
        <f>W16*X16</f>
        <v>0</v>
      </c>
      <c r="Z16" s="3"/>
      <c r="AB16" s="43">
        <v>1</v>
      </c>
      <c r="AC16" s="44">
        <f t="shared" si="8"/>
        <v>0</v>
      </c>
    </row>
    <row r="17" spans="1:29" ht="15">
      <c r="A17" s="5">
        <v>6</v>
      </c>
      <c r="B17" s="47" t="s">
        <v>8</v>
      </c>
      <c r="C17" s="1" t="s">
        <v>30</v>
      </c>
      <c r="D17" s="47">
        <v>1</v>
      </c>
      <c r="E17" s="20">
        <v>7.62</v>
      </c>
      <c r="F17" s="20">
        <v>12</v>
      </c>
      <c r="G17" s="20">
        <v>3.2</v>
      </c>
      <c r="H17" s="20">
        <v>20</v>
      </c>
      <c r="I17" s="20">
        <f t="shared" si="1"/>
        <v>38.400000000000006</v>
      </c>
      <c r="J17" s="11">
        <f t="shared" si="2"/>
        <v>158.608</v>
      </c>
      <c r="K17" s="11">
        <f t="shared" si="11"/>
        <v>0</v>
      </c>
      <c r="L17" s="13">
        <f>J17*K17</f>
        <v>0</v>
      </c>
      <c r="M17" s="3"/>
      <c r="N17" s="51">
        <v>45163</v>
      </c>
      <c r="P17" s="5">
        <f t="shared" si="4"/>
        <v>6</v>
      </c>
      <c r="Q17" s="15" t="str">
        <f t="shared" si="4"/>
        <v>C</v>
      </c>
      <c r="R17" s="1" t="str">
        <f t="shared" si="4"/>
        <v>učebna 26</v>
      </c>
      <c r="S17" s="20">
        <f t="shared" si="5"/>
        <v>7.62</v>
      </c>
      <c r="T17" s="20">
        <f t="shared" si="5"/>
        <v>12</v>
      </c>
      <c r="U17" s="20">
        <f t="shared" si="5"/>
        <v>3.2</v>
      </c>
      <c r="V17" s="20"/>
      <c r="W17" s="11">
        <f t="shared" si="6"/>
        <v>38.400000000000006</v>
      </c>
      <c r="X17" s="11">
        <f t="shared" si="12"/>
        <v>0</v>
      </c>
      <c r="Y17" s="13">
        <f>W17*X17</f>
        <v>0</v>
      </c>
      <c r="Z17" s="3"/>
      <c r="AB17" s="43">
        <v>1</v>
      </c>
      <c r="AC17" s="44">
        <f t="shared" si="8"/>
        <v>0</v>
      </c>
    </row>
    <row r="18" spans="1:29" ht="15">
      <c r="A18" s="5">
        <v>7</v>
      </c>
      <c r="B18" s="47" t="s">
        <v>8</v>
      </c>
      <c r="C18" s="1" t="s">
        <v>31</v>
      </c>
      <c r="D18" s="47">
        <v>1</v>
      </c>
      <c r="E18" s="20">
        <v>7.62</v>
      </c>
      <c r="F18" s="20">
        <v>5.6</v>
      </c>
      <c r="G18" s="20">
        <v>3.2</v>
      </c>
      <c r="H18" s="20">
        <v>15</v>
      </c>
      <c r="I18" s="20">
        <f t="shared" si="1"/>
        <v>17.919999999999998</v>
      </c>
      <c r="J18" s="11">
        <f t="shared" si="2"/>
        <v>94.36</v>
      </c>
      <c r="K18" s="11">
        <f t="shared" si="11"/>
        <v>0</v>
      </c>
      <c r="L18" s="13">
        <f aca="true" t="shared" si="14" ref="L18:L22">J18*K18</f>
        <v>0</v>
      </c>
      <c r="M18" s="3"/>
      <c r="N18" s="51">
        <v>45163</v>
      </c>
      <c r="P18" s="5">
        <f t="shared" si="4"/>
        <v>7</v>
      </c>
      <c r="Q18" s="15" t="str">
        <f t="shared" si="4"/>
        <v>C</v>
      </c>
      <c r="R18" s="1" t="str">
        <f t="shared" si="4"/>
        <v>JZ2</v>
      </c>
      <c r="S18" s="20">
        <f t="shared" si="5"/>
        <v>7.62</v>
      </c>
      <c r="T18" s="20">
        <f t="shared" si="5"/>
        <v>5.6</v>
      </c>
      <c r="U18" s="20">
        <f t="shared" si="5"/>
        <v>3.2</v>
      </c>
      <c r="V18" s="20"/>
      <c r="W18" s="11">
        <f t="shared" si="6"/>
        <v>17.919999999999998</v>
      </c>
      <c r="X18" s="11">
        <f t="shared" si="12"/>
        <v>0</v>
      </c>
      <c r="Y18" s="13">
        <f aca="true" t="shared" si="15" ref="Y18:Y22">W18*X18</f>
        <v>0</v>
      </c>
      <c r="Z18" s="3"/>
      <c r="AB18" s="43">
        <v>1</v>
      </c>
      <c r="AC18" s="44">
        <f t="shared" si="8"/>
        <v>0</v>
      </c>
    </row>
    <row r="19" spans="1:29" ht="15">
      <c r="A19" s="5">
        <v>8</v>
      </c>
      <c r="B19" s="47" t="s">
        <v>8</v>
      </c>
      <c r="C19" s="1" t="s">
        <v>32</v>
      </c>
      <c r="D19" s="47">
        <v>1</v>
      </c>
      <c r="E19" s="20">
        <v>7.62</v>
      </c>
      <c r="F19" s="20">
        <v>5.6</v>
      </c>
      <c r="G19" s="20">
        <v>3.2</v>
      </c>
      <c r="H19" s="20">
        <v>15</v>
      </c>
      <c r="I19" s="20">
        <f t="shared" si="1"/>
        <v>17.919999999999998</v>
      </c>
      <c r="J19" s="11">
        <f t="shared" si="2"/>
        <v>94.36</v>
      </c>
      <c r="K19" s="11">
        <f t="shared" si="11"/>
        <v>0</v>
      </c>
      <c r="L19" s="13">
        <f t="shared" si="14"/>
        <v>0</v>
      </c>
      <c r="M19" s="3"/>
      <c r="N19" s="51">
        <v>45163</v>
      </c>
      <c r="P19" s="5">
        <f t="shared" si="4"/>
        <v>8</v>
      </c>
      <c r="Q19" s="15" t="str">
        <f t="shared" si="4"/>
        <v>C</v>
      </c>
      <c r="R19" s="1" t="str">
        <f t="shared" si="4"/>
        <v>JZ3</v>
      </c>
      <c r="S19" s="20">
        <f t="shared" si="5"/>
        <v>7.62</v>
      </c>
      <c r="T19" s="20">
        <f t="shared" si="5"/>
        <v>5.6</v>
      </c>
      <c r="U19" s="20">
        <f t="shared" si="5"/>
        <v>3.2</v>
      </c>
      <c r="V19" s="20"/>
      <c r="W19" s="11">
        <f t="shared" si="6"/>
        <v>17.919999999999998</v>
      </c>
      <c r="X19" s="11">
        <f t="shared" si="12"/>
        <v>0</v>
      </c>
      <c r="Y19" s="13">
        <f t="shared" si="15"/>
        <v>0</v>
      </c>
      <c r="Z19" s="3"/>
      <c r="AB19" s="43">
        <v>1</v>
      </c>
      <c r="AC19" s="44">
        <f t="shared" si="8"/>
        <v>0</v>
      </c>
    </row>
    <row r="20" spans="1:29" ht="15" hidden="1">
      <c r="A20" s="5">
        <v>9</v>
      </c>
      <c r="B20" s="47" t="s">
        <v>8</v>
      </c>
      <c r="C20" s="1" t="s">
        <v>9</v>
      </c>
      <c r="D20" s="47">
        <v>1</v>
      </c>
      <c r="E20" s="20">
        <v>7.62</v>
      </c>
      <c r="F20" s="23">
        <v>8.9</v>
      </c>
      <c r="G20" s="20">
        <v>3.2</v>
      </c>
      <c r="H20" s="20">
        <v>15</v>
      </c>
      <c r="I20" s="20">
        <f t="shared" si="1"/>
        <v>0</v>
      </c>
      <c r="J20" s="11">
        <f>((E20*G20*2)+(F20*G20*2)-H20-I20)*D20</f>
        <v>90.72800000000001</v>
      </c>
      <c r="K20" s="11">
        <f t="shared" si="11"/>
        <v>0</v>
      </c>
      <c r="L20" s="13">
        <f t="shared" si="14"/>
        <v>0</v>
      </c>
      <c r="M20" s="3"/>
      <c r="N20" s="51">
        <v>45163</v>
      </c>
      <c r="P20" s="5">
        <f t="shared" si="4"/>
        <v>9</v>
      </c>
      <c r="Q20" s="15" t="str">
        <f t="shared" si="4"/>
        <v>C</v>
      </c>
      <c r="R20" s="1" t="str">
        <f t="shared" si="4"/>
        <v>videoučebna</v>
      </c>
      <c r="S20" s="20">
        <f t="shared" si="5"/>
        <v>7.62</v>
      </c>
      <c r="T20" s="20">
        <f t="shared" si="5"/>
        <v>8.9</v>
      </c>
      <c r="U20" s="20">
        <f t="shared" si="5"/>
        <v>3.2</v>
      </c>
      <c r="V20" s="20"/>
      <c r="W20" s="11"/>
      <c r="X20" s="11">
        <f t="shared" si="12"/>
        <v>0</v>
      </c>
      <c r="Y20" s="13">
        <f t="shared" si="15"/>
        <v>0</v>
      </c>
      <c r="Z20" s="3"/>
      <c r="AC20" s="44" t="str">
        <f t="shared" si="8"/>
        <v/>
      </c>
    </row>
    <row r="21" spans="1:29" ht="15">
      <c r="A21" s="5">
        <v>9</v>
      </c>
      <c r="B21" s="47" t="s">
        <v>8</v>
      </c>
      <c r="C21" s="10" t="s">
        <v>33</v>
      </c>
      <c r="D21" s="47">
        <v>1</v>
      </c>
      <c r="E21" s="20">
        <v>7.62</v>
      </c>
      <c r="F21" s="23">
        <v>6.9</v>
      </c>
      <c r="G21" s="20">
        <v>3.2</v>
      </c>
      <c r="H21" s="20">
        <v>15</v>
      </c>
      <c r="I21" s="20">
        <f t="shared" si="1"/>
        <v>0</v>
      </c>
      <c r="J21" s="11">
        <f aca="true" t="shared" si="16" ref="J21:J55">((E21*F21)+(E21*G21*2)+(F21*G21*2)-H21-I21)*D21</f>
        <v>130.506</v>
      </c>
      <c r="K21" s="11">
        <f t="shared" si="11"/>
        <v>0</v>
      </c>
      <c r="L21" s="13">
        <f t="shared" si="14"/>
        <v>0</v>
      </c>
      <c r="M21" s="3"/>
      <c r="N21" s="51">
        <v>45163</v>
      </c>
      <c r="P21" s="5">
        <f t="shared" si="4"/>
        <v>9</v>
      </c>
      <c r="Q21" s="15" t="str">
        <f t="shared" si="4"/>
        <v>C</v>
      </c>
      <c r="R21" s="1" t="str">
        <f t="shared" si="4"/>
        <v>VT7</v>
      </c>
      <c r="S21" s="20">
        <f t="shared" si="5"/>
        <v>7.62</v>
      </c>
      <c r="T21" s="20">
        <f t="shared" si="5"/>
        <v>6.9</v>
      </c>
      <c r="U21" s="20">
        <f t="shared" si="5"/>
        <v>3.2</v>
      </c>
      <c r="V21" s="20"/>
      <c r="W21" s="11"/>
      <c r="X21" s="11">
        <f t="shared" si="12"/>
        <v>0</v>
      </c>
      <c r="Y21" s="13">
        <f t="shared" si="15"/>
        <v>0</v>
      </c>
      <c r="Z21" s="3"/>
      <c r="AB21" s="43">
        <v>1</v>
      </c>
      <c r="AC21" s="44">
        <f t="shared" si="8"/>
        <v>0</v>
      </c>
    </row>
    <row r="22" spans="1:29" ht="15">
      <c r="A22" s="5">
        <v>10</v>
      </c>
      <c r="B22" s="47" t="s">
        <v>8</v>
      </c>
      <c r="C22" s="1" t="s">
        <v>45</v>
      </c>
      <c r="D22" s="47">
        <v>1</v>
      </c>
      <c r="E22" s="20">
        <v>7.62</v>
      </c>
      <c r="F22" s="20">
        <v>12</v>
      </c>
      <c r="G22" s="20">
        <v>3.2</v>
      </c>
      <c r="H22" s="20">
        <v>20</v>
      </c>
      <c r="I22" s="20">
        <f t="shared" si="1"/>
        <v>0</v>
      </c>
      <c r="J22" s="11">
        <f t="shared" si="16"/>
        <v>197.008</v>
      </c>
      <c r="K22" s="11">
        <f t="shared" si="11"/>
        <v>0</v>
      </c>
      <c r="L22" s="13">
        <f t="shared" si="14"/>
        <v>0</v>
      </c>
      <c r="M22" s="3"/>
      <c r="N22" s="51">
        <v>45163</v>
      </c>
      <c r="P22" s="5">
        <f t="shared" si="4"/>
        <v>10</v>
      </c>
      <c r="Q22" s="15" t="str">
        <f t="shared" si="4"/>
        <v>C</v>
      </c>
      <c r="R22" s="1" t="str">
        <f t="shared" si="4"/>
        <v>laboratoř</v>
      </c>
      <c r="S22" s="20">
        <f t="shared" si="5"/>
        <v>7.62</v>
      </c>
      <c r="T22" s="20">
        <f t="shared" si="5"/>
        <v>12</v>
      </c>
      <c r="U22" s="20">
        <f t="shared" si="5"/>
        <v>3.2</v>
      </c>
      <c r="V22" s="20"/>
      <c r="W22" s="11"/>
      <c r="X22" s="11">
        <f t="shared" si="12"/>
        <v>0</v>
      </c>
      <c r="Y22" s="13">
        <f t="shared" si="15"/>
        <v>0</v>
      </c>
      <c r="Z22" s="3"/>
      <c r="AB22" s="43">
        <v>1</v>
      </c>
      <c r="AC22" s="44">
        <f t="shared" si="8"/>
        <v>0</v>
      </c>
    </row>
    <row r="23" spans="1:29" ht="15">
      <c r="A23" s="5">
        <v>11</v>
      </c>
      <c r="B23" s="47" t="s">
        <v>8</v>
      </c>
      <c r="C23" s="1" t="s">
        <v>46</v>
      </c>
      <c r="D23" s="47">
        <v>1</v>
      </c>
      <c r="E23" s="20">
        <v>7.62</v>
      </c>
      <c r="F23" s="20">
        <v>5.6</v>
      </c>
      <c r="G23" s="20">
        <v>3.2</v>
      </c>
      <c r="H23" s="20">
        <v>15</v>
      </c>
      <c r="I23" s="20">
        <f t="shared" si="1"/>
        <v>17.919999999999998</v>
      </c>
      <c r="J23" s="11">
        <f t="shared" si="16"/>
        <v>94.36</v>
      </c>
      <c r="K23" s="11">
        <f t="shared" si="11"/>
        <v>0</v>
      </c>
      <c r="L23" s="13">
        <f>J23*K23</f>
        <v>0</v>
      </c>
      <c r="M23" s="3"/>
      <c r="N23" s="51">
        <v>45163</v>
      </c>
      <c r="P23" s="5">
        <f t="shared" si="4"/>
        <v>11</v>
      </c>
      <c r="Q23" s="15" t="str">
        <f t="shared" si="4"/>
        <v>C</v>
      </c>
      <c r="R23" s="1" t="str">
        <f t="shared" si="4"/>
        <v>JZ4</v>
      </c>
      <c r="S23" s="20">
        <f t="shared" si="5"/>
        <v>7.62</v>
      </c>
      <c r="T23" s="20">
        <f t="shared" si="5"/>
        <v>5.6</v>
      </c>
      <c r="U23" s="20">
        <f t="shared" si="5"/>
        <v>3.2</v>
      </c>
      <c r="V23" s="20"/>
      <c r="W23" s="11">
        <f>(T23*U23)-V23</f>
        <v>17.919999999999998</v>
      </c>
      <c r="X23" s="11">
        <f t="shared" si="12"/>
        <v>0</v>
      </c>
      <c r="Y23" s="13">
        <f>W23*X23</f>
        <v>0</v>
      </c>
      <c r="Z23" s="3"/>
      <c r="AB23" s="43">
        <v>1</v>
      </c>
      <c r="AC23" s="44">
        <f t="shared" si="8"/>
        <v>0</v>
      </c>
    </row>
    <row r="24" spans="1:29" ht="15">
      <c r="A24" s="5">
        <v>12</v>
      </c>
      <c r="B24" s="47" t="s">
        <v>8</v>
      </c>
      <c r="C24" s="1" t="s">
        <v>36</v>
      </c>
      <c r="D24" s="47">
        <v>1</v>
      </c>
      <c r="E24" s="20">
        <v>7.62</v>
      </c>
      <c r="F24" s="20">
        <v>12</v>
      </c>
      <c r="G24" s="20">
        <v>3.2</v>
      </c>
      <c r="H24" s="20">
        <v>20</v>
      </c>
      <c r="I24" s="20">
        <f t="shared" si="1"/>
        <v>38.400000000000006</v>
      </c>
      <c r="J24" s="11">
        <f t="shared" si="16"/>
        <v>158.608</v>
      </c>
      <c r="K24" s="11">
        <f t="shared" si="11"/>
        <v>0</v>
      </c>
      <c r="L24" s="13">
        <f>J24*K24</f>
        <v>0</v>
      </c>
      <c r="M24" s="3"/>
      <c r="N24" s="51">
        <v>45163</v>
      </c>
      <c r="P24" s="5">
        <f t="shared" si="4"/>
        <v>12</v>
      </c>
      <c r="Q24" s="15" t="str">
        <f t="shared" si="4"/>
        <v>C</v>
      </c>
      <c r="R24" s="1" t="str">
        <f t="shared" si="4"/>
        <v>učebna 31</v>
      </c>
      <c r="S24" s="20">
        <f t="shared" si="5"/>
        <v>7.62</v>
      </c>
      <c r="T24" s="20">
        <f t="shared" si="5"/>
        <v>12</v>
      </c>
      <c r="U24" s="20">
        <f t="shared" si="5"/>
        <v>3.2</v>
      </c>
      <c r="V24" s="20"/>
      <c r="W24" s="11">
        <f aca="true" t="shared" si="17" ref="W24:W42">(T24*U24)-V24</f>
        <v>38.400000000000006</v>
      </c>
      <c r="X24" s="11">
        <f t="shared" si="12"/>
        <v>0</v>
      </c>
      <c r="Y24" s="13">
        <f>W24*X24</f>
        <v>0</v>
      </c>
      <c r="Z24" s="3"/>
      <c r="AB24" s="43">
        <v>1</v>
      </c>
      <c r="AC24" s="44">
        <f t="shared" si="8"/>
        <v>0</v>
      </c>
    </row>
    <row r="25" spans="1:29" ht="15">
      <c r="A25" s="5">
        <v>13</v>
      </c>
      <c r="B25" s="47" t="s">
        <v>8</v>
      </c>
      <c r="C25" s="2" t="s">
        <v>37</v>
      </c>
      <c r="D25" s="47">
        <v>1</v>
      </c>
      <c r="E25" s="20">
        <v>7.62</v>
      </c>
      <c r="F25" s="20">
        <v>12</v>
      </c>
      <c r="G25" s="20">
        <v>3.2</v>
      </c>
      <c r="H25" s="20">
        <v>20</v>
      </c>
      <c r="I25" s="20">
        <f t="shared" si="1"/>
        <v>38.400000000000006</v>
      </c>
      <c r="J25" s="11">
        <f t="shared" si="16"/>
        <v>158.608</v>
      </c>
      <c r="K25" s="11">
        <f t="shared" si="11"/>
        <v>0</v>
      </c>
      <c r="L25" s="13">
        <f aca="true" t="shared" si="18" ref="L25">J25*K25</f>
        <v>0</v>
      </c>
      <c r="M25" s="3"/>
      <c r="N25" s="51">
        <v>45163</v>
      </c>
      <c r="P25" s="5">
        <f t="shared" si="4"/>
        <v>13</v>
      </c>
      <c r="Q25" s="15" t="str">
        <f t="shared" si="4"/>
        <v>C</v>
      </c>
      <c r="R25" s="1" t="str">
        <f t="shared" si="4"/>
        <v>učebna 32</v>
      </c>
      <c r="S25" s="20">
        <f t="shared" si="5"/>
        <v>7.62</v>
      </c>
      <c r="T25" s="20">
        <f t="shared" si="5"/>
        <v>12</v>
      </c>
      <c r="U25" s="20">
        <f t="shared" si="5"/>
        <v>3.2</v>
      </c>
      <c r="V25" s="20"/>
      <c r="W25" s="11">
        <f t="shared" si="17"/>
        <v>38.400000000000006</v>
      </c>
      <c r="X25" s="11">
        <f t="shared" si="12"/>
        <v>0</v>
      </c>
      <c r="Y25" s="13">
        <f aca="true" t="shared" si="19" ref="Y25">W25*X25</f>
        <v>0</v>
      </c>
      <c r="Z25" s="3"/>
      <c r="AB25" s="43">
        <v>1</v>
      </c>
      <c r="AC25" s="44">
        <f t="shared" si="8"/>
        <v>0</v>
      </c>
    </row>
    <row r="26" spans="1:29" ht="15">
      <c r="A26" s="5">
        <v>14</v>
      </c>
      <c r="B26" s="47" t="s">
        <v>8</v>
      </c>
      <c r="C26" s="1" t="s">
        <v>38</v>
      </c>
      <c r="D26" s="47">
        <v>1</v>
      </c>
      <c r="E26" s="20">
        <v>7.62</v>
      </c>
      <c r="F26" s="20">
        <v>5.6</v>
      </c>
      <c r="G26" s="20">
        <v>3.2</v>
      </c>
      <c r="H26" s="20">
        <v>15</v>
      </c>
      <c r="I26" s="20">
        <f t="shared" si="1"/>
        <v>17.919999999999998</v>
      </c>
      <c r="J26" s="11">
        <f t="shared" si="16"/>
        <v>94.36</v>
      </c>
      <c r="K26" s="11">
        <f t="shared" si="11"/>
        <v>0</v>
      </c>
      <c r="L26" s="13">
        <f>J26*K26</f>
        <v>0</v>
      </c>
      <c r="M26" s="3"/>
      <c r="N26" s="51">
        <v>45163</v>
      </c>
      <c r="P26" s="5">
        <f t="shared" si="4"/>
        <v>14</v>
      </c>
      <c r="Q26" s="15" t="str">
        <f t="shared" si="4"/>
        <v>C</v>
      </c>
      <c r="R26" s="1" t="str">
        <f t="shared" si="4"/>
        <v>učebna 33</v>
      </c>
      <c r="S26" s="20">
        <f t="shared" si="5"/>
        <v>7.62</v>
      </c>
      <c r="T26" s="20">
        <f t="shared" si="5"/>
        <v>5.6</v>
      </c>
      <c r="U26" s="20">
        <f t="shared" si="5"/>
        <v>3.2</v>
      </c>
      <c r="V26" s="20"/>
      <c r="W26" s="11">
        <f t="shared" si="17"/>
        <v>17.919999999999998</v>
      </c>
      <c r="X26" s="11">
        <f t="shared" si="12"/>
        <v>0</v>
      </c>
      <c r="Y26" s="13">
        <f>W26*X26</f>
        <v>0</v>
      </c>
      <c r="Z26" s="3"/>
      <c r="AB26" s="43">
        <v>1</v>
      </c>
      <c r="AC26" s="44">
        <f t="shared" si="8"/>
        <v>0</v>
      </c>
    </row>
    <row r="27" spans="1:29" ht="15">
      <c r="A27" s="5">
        <v>15</v>
      </c>
      <c r="B27" s="47" t="s">
        <v>8</v>
      </c>
      <c r="C27" s="2" t="s">
        <v>17</v>
      </c>
      <c r="D27" s="47">
        <v>1</v>
      </c>
      <c r="E27" s="20">
        <v>7.62</v>
      </c>
      <c r="F27" s="20">
        <v>5.6</v>
      </c>
      <c r="G27" s="20">
        <v>3.2</v>
      </c>
      <c r="H27" s="20">
        <v>15</v>
      </c>
      <c r="I27" s="20">
        <f t="shared" si="1"/>
        <v>17.919999999999998</v>
      </c>
      <c r="J27" s="11">
        <f t="shared" si="16"/>
        <v>94.36</v>
      </c>
      <c r="K27" s="11">
        <f t="shared" si="11"/>
        <v>0</v>
      </c>
      <c r="L27" s="13">
        <f>J27*K27</f>
        <v>0</v>
      </c>
      <c r="M27" s="3"/>
      <c r="N27" s="51">
        <v>45163</v>
      </c>
      <c r="P27" s="5">
        <f t="shared" si="4"/>
        <v>15</v>
      </c>
      <c r="Q27" s="15" t="str">
        <f t="shared" si="4"/>
        <v>C</v>
      </c>
      <c r="R27" s="1" t="str">
        <f t="shared" si="4"/>
        <v>učebna 34</v>
      </c>
      <c r="S27" s="20">
        <f t="shared" si="5"/>
        <v>7.62</v>
      </c>
      <c r="T27" s="20">
        <f t="shared" si="5"/>
        <v>5.6</v>
      </c>
      <c r="U27" s="20">
        <f t="shared" si="5"/>
        <v>3.2</v>
      </c>
      <c r="V27" s="20"/>
      <c r="W27" s="11">
        <f t="shared" si="17"/>
        <v>17.919999999999998</v>
      </c>
      <c r="X27" s="11">
        <f t="shared" si="12"/>
        <v>0</v>
      </c>
      <c r="Y27" s="13">
        <f>W27*X27</f>
        <v>0</v>
      </c>
      <c r="Z27" s="3"/>
      <c r="AB27" s="43">
        <v>1</v>
      </c>
      <c r="AC27" s="44">
        <f t="shared" si="8"/>
        <v>0</v>
      </c>
    </row>
    <row r="28" spans="1:29" ht="15">
      <c r="A28" s="5">
        <v>16</v>
      </c>
      <c r="B28" s="47" t="s">
        <v>8</v>
      </c>
      <c r="C28" s="1" t="s">
        <v>39</v>
      </c>
      <c r="D28" s="47">
        <v>1</v>
      </c>
      <c r="E28" s="20">
        <v>7.62</v>
      </c>
      <c r="F28" s="20">
        <v>8.75</v>
      </c>
      <c r="G28" s="20">
        <v>3.2</v>
      </c>
      <c r="H28" s="20">
        <v>15</v>
      </c>
      <c r="I28" s="20">
        <f t="shared" si="1"/>
        <v>28</v>
      </c>
      <c r="J28" s="11">
        <f t="shared" si="16"/>
        <v>128.44299999999998</v>
      </c>
      <c r="K28" s="11">
        <f t="shared" si="11"/>
        <v>0</v>
      </c>
      <c r="L28" s="13">
        <f aca="true" t="shared" si="20" ref="L28:L32">J28*K28</f>
        <v>0</v>
      </c>
      <c r="M28" s="3"/>
      <c r="N28" s="51">
        <v>45163</v>
      </c>
      <c r="P28" s="5">
        <f t="shared" si="4"/>
        <v>16</v>
      </c>
      <c r="Q28" s="15" t="str">
        <f t="shared" si="4"/>
        <v>C</v>
      </c>
      <c r="R28" s="1" t="str">
        <f t="shared" si="4"/>
        <v>učebna 35</v>
      </c>
      <c r="S28" s="20">
        <f t="shared" si="5"/>
        <v>7.62</v>
      </c>
      <c r="T28" s="20">
        <f t="shared" si="5"/>
        <v>8.75</v>
      </c>
      <c r="U28" s="20">
        <f t="shared" si="5"/>
        <v>3.2</v>
      </c>
      <c r="V28" s="20"/>
      <c r="W28" s="11">
        <f t="shared" si="17"/>
        <v>28</v>
      </c>
      <c r="X28" s="11">
        <f t="shared" si="12"/>
        <v>0</v>
      </c>
      <c r="Y28" s="13">
        <f aca="true" t="shared" si="21" ref="Y28:Y32">W28*X28</f>
        <v>0</v>
      </c>
      <c r="Z28" s="3"/>
      <c r="AB28" s="43">
        <v>1</v>
      </c>
      <c r="AC28" s="44">
        <f t="shared" si="8"/>
        <v>0</v>
      </c>
    </row>
    <row r="29" spans="1:29" ht="15">
      <c r="A29" s="5">
        <v>17</v>
      </c>
      <c r="B29" s="47" t="s">
        <v>8</v>
      </c>
      <c r="C29" s="2" t="s">
        <v>40</v>
      </c>
      <c r="D29" s="47">
        <v>1</v>
      </c>
      <c r="E29" s="20">
        <v>7.62</v>
      </c>
      <c r="F29" s="20">
        <v>8.75</v>
      </c>
      <c r="G29" s="20">
        <v>3.2</v>
      </c>
      <c r="H29" s="20">
        <v>15</v>
      </c>
      <c r="I29" s="20">
        <f t="shared" si="1"/>
        <v>28</v>
      </c>
      <c r="J29" s="11">
        <f t="shared" si="16"/>
        <v>128.44299999999998</v>
      </c>
      <c r="K29" s="11">
        <f t="shared" si="11"/>
        <v>0</v>
      </c>
      <c r="L29" s="13">
        <f t="shared" si="20"/>
        <v>0</v>
      </c>
      <c r="M29" s="3"/>
      <c r="N29" s="51">
        <v>45163</v>
      </c>
      <c r="P29" s="5">
        <f t="shared" si="4"/>
        <v>17</v>
      </c>
      <c r="Q29" s="15" t="str">
        <f t="shared" si="4"/>
        <v>C</v>
      </c>
      <c r="R29" s="1" t="str">
        <f t="shared" si="4"/>
        <v>učebna 36</v>
      </c>
      <c r="S29" s="20">
        <f t="shared" si="5"/>
        <v>7.62</v>
      </c>
      <c r="T29" s="20">
        <f t="shared" si="5"/>
        <v>8.75</v>
      </c>
      <c r="U29" s="20">
        <f t="shared" si="5"/>
        <v>3.2</v>
      </c>
      <c r="V29" s="20"/>
      <c r="W29" s="11">
        <f t="shared" si="17"/>
        <v>28</v>
      </c>
      <c r="X29" s="11">
        <f t="shared" si="12"/>
        <v>0</v>
      </c>
      <c r="Y29" s="13">
        <f t="shared" si="21"/>
        <v>0</v>
      </c>
      <c r="Z29" s="3"/>
      <c r="AB29" s="43">
        <v>1</v>
      </c>
      <c r="AC29" s="44">
        <f t="shared" si="8"/>
        <v>0</v>
      </c>
    </row>
    <row r="30" spans="1:29" ht="15">
      <c r="A30" s="5">
        <v>18</v>
      </c>
      <c r="B30" s="47" t="s">
        <v>8</v>
      </c>
      <c r="C30" s="1" t="s">
        <v>41</v>
      </c>
      <c r="D30" s="47">
        <v>1</v>
      </c>
      <c r="E30" s="20">
        <v>7.62</v>
      </c>
      <c r="F30" s="20">
        <v>8.75</v>
      </c>
      <c r="G30" s="20">
        <v>3.2</v>
      </c>
      <c r="H30" s="20">
        <v>15</v>
      </c>
      <c r="I30" s="20">
        <f t="shared" si="1"/>
        <v>28</v>
      </c>
      <c r="J30" s="11">
        <f t="shared" si="16"/>
        <v>128.44299999999998</v>
      </c>
      <c r="K30" s="11">
        <f t="shared" si="11"/>
        <v>0</v>
      </c>
      <c r="L30" s="13">
        <f t="shared" si="20"/>
        <v>0</v>
      </c>
      <c r="M30" s="3"/>
      <c r="N30" s="51">
        <v>45163</v>
      </c>
      <c r="P30" s="5">
        <f t="shared" si="4"/>
        <v>18</v>
      </c>
      <c r="Q30" s="15" t="str">
        <f t="shared" si="4"/>
        <v>C</v>
      </c>
      <c r="R30" s="1" t="str">
        <f t="shared" si="4"/>
        <v>učebna 37</v>
      </c>
      <c r="S30" s="20">
        <f t="shared" si="5"/>
        <v>7.62</v>
      </c>
      <c r="T30" s="20">
        <f t="shared" si="5"/>
        <v>8.75</v>
      </c>
      <c r="U30" s="20">
        <f t="shared" si="5"/>
        <v>3.2</v>
      </c>
      <c r="V30" s="20"/>
      <c r="W30" s="11">
        <f t="shared" si="17"/>
        <v>28</v>
      </c>
      <c r="X30" s="11">
        <f t="shared" si="12"/>
        <v>0</v>
      </c>
      <c r="Y30" s="13">
        <f t="shared" si="21"/>
        <v>0</v>
      </c>
      <c r="Z30" s="3"/>
      <c r="AB30" s="43">
        <v>1</v>
      </c>
      <c r="AC30" s="44">
        <f t="shared" si="8"/>
        <v>0</v>
      </c>
    </row>
    <row r="31" spans="1:29" ht="15">
      <c r="A31" s="5">
        <v>19</v>
      </c>
      <c r="B31" s="47" t="s">
        <v>8</v>
      </c>
      <c r="C31" s="2" t="s">
        <v>42</v>
      </c>
      <c r="D31" s="47">
        <v>1</v>
      </c>
      <c r="E31" s="20">
        <v>7.62</v>
      </c>
      <c r="F31" s="20">
        <v>8.75</v>
      </c>
      <c r="G31" s="20">
        <v>3.2</v>
      </c>
      <c r="H31" s="20">
        <v>15</v>
      </c>
      <c r="I31" s="20">
        <f t="shared" si="1"/>
        <v>28</v>
      </c>
      <c r="J31" s="11">
        <f t="shared" si="16"/>
        <v>128.44299999999998</v>
      </c>
      <c r="K31" s="11">
        <f t="shared" si="11"/>
        <v>0</v>
      </c>
      <c r="L31" s="13">
        <f t="shared" si="20"/>
        <v>0</v>
      </c>
      <c r="M31" s="3"/>
      <c r="N31" s="51">
        <v>45163</v>
      </c>
      <c r="P31" s="5">
        <f t="shared" si="4"/>
        <v>19</v>
      </c>
      <c r="Q31" s="15" t="str">
        <f t="shared" si="4"/>
        <v>C</v>
      </c>
      <c r="R31" s="1" t="str">
        <f t="shared" si="4"/>
        <v>učebna 38</v>
      </c>
      <c r="S31" s="20">
        <f t="shared" si="5"/>
        <v>7.62</v>
      </c>
      <c r="T31" s="20">
        <f t="shared" si="5"/>
        <v>8.75</v>
      </c>
      <c r="U31" s="20">
        <f t="shared" si="5"/>
        <v>3.2</v>
      </c>
      <c r="V31" s="20"/>
      <c r="W31" s="11">
        <f t="shared" si="17"/>
        <v>28</v>
      </c>
      <c r="X31" s="11">
        <f t="shared" si="12"/>
        <v>0</v>
      </c>
      <c r="Y31" s="13">
        <f t="shared" si="21"/>
        <v>0</v>
      </c>
      <c r="Z31" s="3"/>
      <c r="AB31" s="43">
        <v>1</v>
      </c>
      <c r="AC31" s="44">
        <f t="shared" si="8"/>
        <v>0</v>
      </c>
    </row>
    <row r="32" spans="1:29" ht="15">
      <c r="A32" s="5">
        <v>20</v>
      </c>
      <c r="B32" s="47" t="s">
        <v>8</v>
      </c>
      <c r="C32" s="1" t="s">
        <v>43</v>
      </c>
      <c r="D32" s="47">
        <v>1</v>
      </c>
      <c r="E32" s="20">
        <v>7.62</v>
      </c>
      <c r="F32" s="20">
        <v>8.75</v>
      </c>
      <c r="G32" s="20">
        <v>3.2</v>
      </c>
      <c r="H32" s="20">
        <v>15</v>
      </c>
      <c r="I32" s="20">
        <f t="shared" si="1"/>
        <v>28</v>
      </c>
      <c r="J32" s="11">
        <f t="shared" si="16"/>
        <v>128.44299999999998</v>
      </c>
      <c r="K32" s="11">
        <f t="shared" si="11"/>
        <v>0</v>
      </c>
      <c r="L32" s="13">
        <f t="shared" si="20"/>
        <v>0</v>
      </c>
      <c r="M32" s="3"/>
      <c r="N32" s="51">
        <v>45163</v>
      </c>
      <c r="P32" s="5">
        <f t="shared" si="4"/>
        <v>20</v>
      </c>
      <c r="Q32" s="15" t="str">
        <f t="shared" si="4"/>
        <v>C</v>
      </c>
      <c r="R32" s="1" t="str">
        <f t="shared" si="4"/>
        <v>učebna 39</v>
      </c>
      <c r="S32" s="20">
        <f t="shared" si="5"/>
        <v>7.62</v>
      </c>
      <c r="T32" s="20">
        <f t="shared" si="5"/>
        <v>8.75</v>
      </c>
      <c r="U32" s="20">
        <f t="shared" si="5"/>
        <v>3.2</v>
      </c>
      <c r="V32" s="20"/>
      <c r="W32" s="11">
        <f t="shared" si="17"/>
        <v>28</v>
      </c>
      <c r="X32" s="11">
        <f t="shared" si="12"/>
        <v>0</v>
      </c>
      <c r="Y32" s="13">
        <f t="shared" si="21"/>
        <v>0</v>
      </c>
      <c r="Z32" s="3"/>
      <c r="AB32" s="43">
        <v>1</v>
      </c>
      <c r="AC32" s="44">
        <f t="shared" si="8"/>
        <v>0</v>
      </c>
    </row>
    <row r="33" spans="1:29" ht="15">
      <c r="A33" s="5">
        <v>21</v>
      </c>
      <c r="B33" s="47" t="s">
        <v>8</v>
      </c>
      <c r="C33" s="2" t="s">
        <v>44</v>
      </c>
      <c r="D33" s="47">
        <v>1</v>
      </c>
      <c r="E33" s="20">
        <v>7.62</v>
      </c>
      <c r="F33" s="20">
        <v>5.6</v>
      </c>
      <c r="G33" s="20">
        <v>3.2</v>
      </c>
      <c r="H33" s="20">
        <v>15</v>
      </c>
      <c r="I33" s="20">
        <f t="shared" si="1"/>
        <v>17.919999999999998</v>
      </c>
      <c r="J33" s="11">
        <f t="shared" si="16"/>
        <v>94.36</v>
      </c>
      <c r="K33" s="11">
        <f t="shared" si="11"/>
        <v>0</v>
      </c>
      <c r="L33" s="13">
        <f>J33*K33</f>
        <v>0</v>
      </c>
      <c r="M33" s="3"/>
      <c r="N33" s="51">
        <v>45163</v>
      </c>
      <c r="P33" s="5">
        <f t="shared" si="4"/>
        <v>21</v>
      </c>
      <c r="Q33" s="15" t="str">
        <f t="shared" si="4"/>
        <v>C</v>
      </c>
      <c r="R33" s="1" t="str">
        <f t="shared" si="4"/>
        <v>učebna 40</v>
      </c>
      <c r="S33" s="20">
        <f t="shared" si="5"/>
        <v>7.62</v>
      </c>
      <c r="T33" s="20">
        <f t="shared" si="5"/>
        <v>5.6</v>
      </c>
      <c r="U33" s="20">
        <f t="shared" si="5"/>
        <v>3.2</v>
      </c>
      <c r="V33" s="20"/>
      <c r="W33" s="11">
        <f t="shared" si="17"/>
        <v>17.919999999999998</v>
      </c>
      <c r="X33" s="11">
        <f t="shared" si="12"/>
        <v>0</v>
      </c>
      <c r="Y33" s="13">
        <f>W33*X33</f>
        <v>0</v>
      </c>
      <c r="Z33" s="3"/>
      <c r="AB33" s="43">
        <v>1</v>
      </c>
      <c r="AC33" s="44">
        <f t="shared" si="8"/>
        <v>0</v>
      </c>
    </row>
    <row r="34" spans="1:29" ht="15">
      <c r="A34" s="5">
        <v>22</v>
      </c>
      <c r="B34" s="47" t="s">
        <v>8</v>
      </c>
      <c r="C34" s="1" t="s">
        <v>47</v>
      </c>
      <c r="D34" s="47">
        <v>1</v>
      </c>
      <c r="E34" s="20">
        <v>7.62</v>
      </c>
      <c r="F34" s="20">
        <v>12</v>
      </c>
      <c r="G34" s="20">
        <v>3.2</v>
      </c>
      <c r="H34" s="20">
        <v>20</v>
      </c>
      <c r="I34" s="20">
        <f t="shared" si="1"/>
        <v>38.400000000000006</v>
      </c>
      <c r="J34" s="11">
        <f t="shared" si="16"/>
        <v>158.608</v>
      </c>
      <c r="K34" s="11">
        <f t="shared" si="11"/>
        <v>0</v>
      </c>
      <c r="L34" s="13">
        <f>J34*K34</f>
        <v>0</v>
      </c>
      <c r="M34" s="3"/>
      <c r="N34" s="51">
        <v>45163</v>
      </c>
      <c r="P34" s="5">
        <f t="shared" si="4"/>
        <v>22</v>
      </c>
      <c r="Q34" s="15" t="str">
        <f t="shared" si="4"/>
        <v>C</v>
      </c>
      <c r="R34" s="1" t="str">
        <f t="shared" si="4"/>
        <v>učebna 41</v>
      </c>
      <c r="S34" s="20">
        <f t="shared" si="5"/>
        <v>7.62</v>
      </c>
      <c r="T34" s="20">
        <f t="shared" si="5"/>
        <v>12</v>
      </c>
      <c r="U34" s="20">
        <f t="shared" si="5"/>
        <v>3.2</v>
      </c>
      <c r="V34" s="20"/>
      <c r="W34" s="11">
        <f t="shared" si="17"/>
        <v>38.400000000000006</v>
      </c>
      <c r="X34" s="11">
        <f t="shared" si="12"/>
        <v>0</v>
      </c>
      <c r="Y34" s="13">
        <f>W34*X34</f>
        <v>0</v>
      </c>
      <c r="Z34" s="3"/>
      <c r="AB34" s="43">
        <v>1</v>
      </c>
      <c r="AC34" s="44">
        <f t="shared" si="8"/>
        <v>0</v>
      </c>
    </row>
    <row r="35" spans="1:29" ht="15">
      <c r="A35" s="5">
        <v>23</v>
      </c>
      <c r="B35" s="47" t="s">
        <v>8</v>
      </c>
      <c r="C35" s="2" t="s">
        <v>48</v>
      </c>
      <c r="D35" s="47">
        <v>1</v>
      </c>
      <c r="E35" s="20">
        <v>7.62</v>
      </c>
      <c r="F35" s="20">
        <v>12</v>
      </c>
      <c r="G35" s="20">
        <v>3.2</v>
      </c>
      <c r="H35" s="20">
        <v>20</v>
      </c>
      <c r="I35" s="20">
        <f t="shared" si="1"/>
        <v>38.400000000000006</v>
      </c>
      <c r="J35" s="11">
        <f t="shared" si="16"/>
        <v>158.608</v>
      </c>
      <c r="K35" s="11">
        <f t="shared" si="11"/>
        <v>0</v>
      </c>
      <c r="L35" s="13">
        <f aca="true" t="shared" si="22" ref="L35">J35*K35</f>
        <v>0</v>
      </c>
      <c r="M35" s="3"/>
      <c r="N35" s="51">
        <v>45163</v>
      </c>
      <c r="P35" s="5">
        <f t="shared" si="4"/>
        <v>23</v>
      </c>
      <c r="Q35" s="15" t="str">
        <f t="shared" si="4"/>
        <v>C</v>
      </c>
      <c r="R35" s="1" t="str">
        <f t="shared" si="4"/>
        <v>učebna 42</v>
      </c>
      <c r="S35" s="20">
        <f t="shared" si="5"/>
        <v>7.62</v>
      </c>
      <c r="T35" s="20">
        <f t="shared" si="5"/>
        <v>12</v>
      </c>
      <c r="U35" s="20">
        <f t="shared" si="5"/>
        <v>3.2</v>
      </c>
      <c r="V35" s="20"/>
      <c r="W35" s="11">
        <f t="shared" si="17"/>
        <v>38.400000000000006</v>
      </c>
      <c r="X35" s="11">
        <f t="shared" si="12"/>
        <v>0</v>
      </c>
      <c r="Y35" s="13">
        <f aca="true" t="shared" si="23" ref="Y35">W35*X35</f>
        <v>0</v>
      </c>
      <c r="Z35" s="3"/>
      <c r="AB35" s="43">
        <v>1</v>
      </c>
      <c r="AC35" s="44">
        <f t="shared" si="8"/>
        <v>0</v>
      </c>
    </row>
    <row r="36" spans="1:29" ht="15">
      <c r="A36" s="5">
        <v>24</v>
      </c>
      <c r="B36" s="47" t="s">
        <v>8</v>
      </c>
      <c r="C36" s="1" t="s">
        <v>49</v>
      </c>
      <c r="D36" s="47">
        <v>1</v>
      </c>
      <c r="E36" s="20">
        <v>7.62</v>
      </c>
      <c r="F36" s="20">
        <v>5.6</v>
      </c>
      <c r="G36" s="20">
        <v>3.2</v>
      </c>
      <c r="H36" s="20">
        <v>15</v>
      </c>
      <c r="I36" s="20">
        <f t="shared" si="1"/>
        <v>17.919999999999998</v>
      </c>
      <c r="J36" s="11">
        <f t="shared" si="16"/>
        <v>94.36</v>
      </c>
      <c r="K36" s="11">
        <f t="shared" si="11"/>
        <v>0</v>
      </c>
      <c r="L36" s="13">
        <f>J36*K36</f>
        <v>0</v>
      </c>
      <c r="M36" s="3"/>
      <c r="N36" s="51">
        <v>45163</v>
      </c>
      <c r="P36" s="5">
        <f t="shared" si="4"/>
        <v>24</v>
      </c>
      <c r="Q36" s="15" t="str">
        <f t="shared" si="4"/>
        <v>C</v>
      </c>
      <c r="R36" s="1" t="str">
        <f t="shared" si="4"/>
        <v>učebna 43</v>
      </c>
      <c r="S36" s="20">
        <f t="shared" si="5"/>
        <v>7.62</v>
      </c>
      <c r="T36" s="20">
        <f t="shared" si="5"/>
        <v>5.6</v>
      </c>
      <c r="U36" s="20">
        <f t="shared" si="5"/>
        <v>3.2</v>
      </c>
      <c r="V36" s="20"/>
      <c r="W36" s="11">
        <f t="shared" si="17"/>
        <v>17.919999999999998</v>
      </c>
      <c r="X36" s="11">
        <f t="shared" si="12"/>
        <v>0</v>
      </c>
      <c r="Y36" s="13">
        <f>W36*X36</f>
        <v>0</v>
      </c>
      <c r="Z36" s="3"/>
      <c r="AB36" s="43">
        <v>1</v>
      </c>
      <c r="AC36" s="44">
        <f t="shared" si="8"/>
        <v>0</v>
      </c>
    </row>
    <row r="37" spans="1:29" ht="15">
      <c r="A37" s="5">
        <v>25</v>
      </c>
      <c r="B37" s="47" t="s">
        <v>8</v>
      </c>
      <c r="C37" s="2" t="s">
        <v>18</v>
      </c>
      <c r="D37" s="47">
        <v>1</v>
      </c>
      <c r="E37" s="20">
        <v>7.62</v>
      </c>
      <c r="F37" s="20">
        <v>8.75</v>
      </c>
      <c r="G37" s="20">
        <v>3.2</v>
      </c>
      <c r="H37" s="20">
        <v>15</v>
      </c>
      <c r="I37" s="20">
        <f t="shared" si="1"/>
        <v>28</v>
      </c>
      <c r="J37" s="11">
        <f t="shared" si="16"/>
        <v>128.44299999999998</v>
      </c>
      <c r="K37" s="11">
        <f t="shared" si="11"/>
        <v>0</v>
      </c>
      <c r="L37" s="13">
        <f>J37*K37</f>
        <v>0</v>
      </c>
      <c r="M37" s="3"/>
      <c r="N37" s="51">
        <v>45163</v>
      </c>
      <c r="P37" s="5">
        <f t="shared" si="4"/>
        <v>25</v>
      </c>
      <c r="Q37" s="15" t="str">
        <f t="shared" si="4"/>
        <v>C</v>
      </c>
      <c r="R37" s="1" t="str">
        <f t="shared" si="4"/>
        <v>učebna 44</v>
      </c>
      <c r="S37" s="20">
        <f t="shared" si="5"/>
        <v>7.62</v>
      </c>
      <c r="T37" s="20">
        <f t="shared" si="5"/>
        <v>8.75</v>
      </c>
      <c r="U37" s="20">
        <f t="shared" si="5"/>
        <v>3.2</v>
      </c>
      <c r="V37" s="20"/>
      <c r="W37" s="11">
        <f t="shared" si="17"/>
        <v>28</v>
      </c>
      <c r="X37" s="11">
        <f t="shared" si="12"/>
        <v>0</v>
      </c>
      <c r="Y37" s="13">
        <f>W37*X37</f>
        <v>0</v>
      </c>
      <c r="Z37" s="3"/>
      <c r="AB37" s="43">
        <v>1</v>
      </c>
      <c r="AC37" s="44">
        <f t="shared" si="8"/>
        <v>0</v>
      </c>
    </row>
    <row r="38" spans="1:29" ht="15">
      <c r="A38" s="5">
        <v>26</v>
      </c>
      <c r="B38" s="47" t="s">
        <v>8</v>
      </c>
      <c r="C38" s="1" t="s">
        <v>50</v>
      </c>
      <c r="D38" s="47">
        <v>1</v>
      </c>
      <c r="E38" s="20">
        <v>7.62</v>
      </c>
      <c r="F38" s="20">
        <v>8.75</v>
      </c>
      <c r="G38" s="20">
        <v>3.2</v>
      </c>
      <c r="H38" s="20">
        <v>15</v>
      </c>
      <c r="I38" s="20">
        <f t="shared" si="1"/>
        <v>28</v>
      </c>
      <c r="J38" s="11">
        <f t="shared" si="16"/>
        <v>128.44299999999998</v>
      </c>
      <c r="K38" s="11">
        <f t="shared" si="11"/>
        <v>0</v>
      </c>
      <c r="L38" s="13">
        <f aca="true" t="shared" si="24" ref="L38:L42">J38*K38</f>
        <v>0</v>
      </c>
      <c r="M38" s="3"/>
      <c r="N38" s="51">
        <v>45163</v>
      </c>
      <c r="P38" s="5">
        <f t="shared" si="4"/>
        <v>26</v>
      </c>
      <c r="Q38" s="15" t="str">
        <f t="shared" si="4"/>
        <v>C</v>
      </c>
      <c r="R38" s="1" t="str">
        <f t="shared" si="4"/>
        <v>učebna 45</v>
      </c>
      <c r="S38" s="20">
        <f t="shared" si="5"/>
        <v>7.62</v>
      </c>
      <c r="T38" s="20">
        <f t="shared" si="5"/>
        <v>8.75</v>
      </c>
      <c r="U38" s="20">
        <f t="shared" si="5"/>
        <v>3.2</v>
      </c>
      <c r="V38" s="20"/>
      <c r="W38" s="11">
        <f t="shared" si="17"/>
        <v>28</v>
      </c>
      <c r="X38" s="11">
        <f t="shared" si="12"/>
        <v>0</v>
      </c>
      <c r="Y38" s="13">
        <f aca="true" t="shared" si="25" ref="Y38:Y42">W38*X38</f>
        <v>0</v>
      </c>
      <c r="Z38" s="3"/>
      <c r="AB38" s="43">
        <v>1</v>
      </c>
      <c r="AC38" s="44">
        <f t="shared" si="8"/>
        <v>0</v>
      </c>
    </row>
    <row r="39" spans="1:29" ht="15">
      <c r="A39" s="5">
        <v>27</v>
      </c>
      <c r="B39" s="47" t="s">
        <v>8</v>
      </c>
      <c r="C39" s="2" t="s">
        <v>51</v>
      </c>
      <c r="D39" s="47">
        <v>1</v>
      </c>
      <c r="E39" s="20">
        <v>7.62</v>
      </c>
      <c r="F39" s="20">
        <v>8.75</v>
      </c>
      <c r="G39" s="20">
        <v>3.2</v>
      </c>
      <c r="H39" s="20">
        <v>15</v>
      </c>
      <c r="I39" s="20">
        <f t="shared" si="1"/>
        <v>28</v>
      </c>
      <c r="J39" s="11">
        <f t="shared" si="16"/>
        <v>128.44299999999998</v>
      </c>
      <c r="K39" s="11">
        <f t="shared" si="11"/>
        <v>0</v>
      </c>
      <c r="L39" s="13">
        <f t="shared" si="24"/>
        <v>0</v>
      </c>
      <c r="M39" s="3"/>
      <c r="N39" s="51">
        <v>45163</v>
      </c>
      <c r="P39" s="5">
        <f t="shared" si="4"/>
        <v>27</v>
      </c>
      <c r="Q39" s="15" t="str">
        <f t="shared" si="4"/>
        <v>C</v>
      </c>
      <c r="R39" s="1" t="str">
        <f t="shared" si="4"/>
        <v>učebna 46</v>
      </c>
      <c r="S39" s="20">
        <f t="shared" si="5"/>
        <v>7.62</v>
      </c>
      <c r="T39" s="20">
        <f t="shared" si="5"/>
        <v>8.75</v>
      </c>
      <c r="U39" s="20">
        <f t="shared" si="5"/>
        <v>3.2</v>
      </c>
      <c r="V39" s="20"/>
      <c r="W39" s="11">
        <f t="shared" si="17"/>
        <v>28</v>
      </c>
      <c r="X39" s="11">
        <f t="shared" si="12"/>
        <v>0</v>
      </c>
      <c r="Y39" s="13">
        <f t="shared" si="25"/>
        <v>0</v>
      </c>
      <c r="Z39" s="3"/>
      <c r="AB39" s="43">
        <v>1</v>
      </c>
      <c r="AC39" s="44">
        <f t="shared" si="8"/>
        <v>0</v>
      </c>
    </row>
    <row r="40" spans="1:29" ht="15">
      <c r="A40" s="5">
        <v>28</v>
      </c>
      <c r="B40" s="47" t="s">
        <v>8</v>
      </c>
      <c r="C40" s="1" t="s">
        <v>52</v>
      </c>
      <c r="D40" s="47">
        <v>1</v>
      </c>
      <c r="E40" s="20">
        <v>7.62</v>
      </c>
      <c r="F40" s="20">
        <v>8.75</v>
      </c>
      <c r="G40" s="20">
        <v>3.2</v>
      </c>
      <c r="H40" s="20">
        <v>15</v>
      </c>
      <c r="I40" s="20">
        <f t="shared" si="1"/>
        <v>28</v>
      </c>
      <c r="J40" s="11">
        <f t="shared" si="16"/>
        <v>128.44299999999998</v>
      </c>
      <c r="K40" s="11">
        <f t="shared" si="11"/>
        <v>0</v>
      </c>
      <c r="L40" s="13">
        <f t="shared" si="24"/>
        <v>0</v>
      </c>
      <c r="M40" s="3"/>
      <c r="N40" s="51">
        <v>45163</v>
      </c>
      <c r="P40" s="5">
        <f t="shared" si="4"/>
        <v>28</v>
      </c>
      <c r="Q40" s="15" t="str">
        <f t="shared" si="4"/>
        <v>C</v>
      </c>
      <c r="R40" s="1" t="str">
        <f t="shared" si="4"/>
        <v>učebna 47</v>
      </c>
      <c r="S40" s="20">
        <f t="shared" si="5"/>
        <v>7.62</v>
      </c>
      <c r="T40" s="20">
        <f t="shared" si="5"/>
        <v>8.75</v>
      </c>
      <c r="U40" s="20">
        <f t="shared" si="5"/>
        <v>3.2</v>
      </c>
      <c r="V40" s="20"/>
      <c r="W40" s="11">
        <f t="shared" si="17"/>
        <v>28</v>
      </c>
      <c r="X40" s="11">
        <f t="shared" si="12"/>
        <v>0</v>
      </c>
      <c r="Y40" s="13">
        <f t="shared" si="25"/>
        <v>0</v>
      </c>
      <c r="Z40" s="3"/>
      <c r="AB40" s="43">
        <v>1</v>
      </c>
      <c r="AC40" s="44">
        <f t="shared" si="8"/>
        <v>0</v>
      </c>
    </row>
    <row r="41" spans="1:29" ht="15">
      <c r="A41" s="5">
        <v>29</v>
      </c>
      <c r="B41" s="47" t="s">
        <v>8</v>
      </c>
      <c r="C41" s="2" t="s">
        <v>53</v>
      </c>
      <c r="D41" s="47">
        <v>1</v>
      </c>
      <c r="E41" s="20">
        <v>7.62</v>
      </c>
      <c r="F41" s="20">
        <v>8.75</v>
      </c>
      <c r="G41" s="20">
        <v>3.2</v>
      </c>
      <c r="H41" s="20">
        <v>15</v>
      </c>
      <c r="I41" s="20">
        <f t="shared" si="1"/>
        <v>28</v>
      </c>
      <c r="J41" s="11">
        <f t="shared" si="16"/>
        <v>128.44299999999998</v>
      </c>
      <c r="K41" s="11">
        <f t="shared" si="11"/>
        <v>0</v>
      </c>
      <c r="L41" s="13">
        <f t="shared" si="24"/>
        <v>0</v>
      </c>
      <c r="M41" s="3"/>
      <c r="N41" s="51">
        <v>45163</v>
      </c>
      <c r="P41" s="5">
        <f t="shared" si="4"/>
        <v>29</v>
      </c>
      <c r="Q41" s="15" t="str">
        <f t="shared" si="4"/>
        <v>C</v>
      </c>
      <c r="R41" s="1" t="str">
        <f t="shared" si="4"/>
        <v>učebna 48</v>
      </c>
      <c r="S41" s="20">
        <f t="shared" si="5"/>
        <v>7.62</v>
      </c>
      <c r="T41" s="20">
        <f t="shared" si="5"/>
        <v>8.75</v>
      </c>
      <c r="U41" s="20">
        <f t="shared" si="5"/>
        <v>3.2</v>
      </c>
      <c r="V41" s="20"/>
      <c r="W41" s="11">
        <f t="shared" si="17"/>
        <v>28</v>
      </c>
      <c r="X41" s="11">
        <f t="shared" si="12"/>
        <v>0</v>
      </c>
      <c r="Y41" s="13">
        <f t="shared" si="25"/>
        <v>0</v>
      </c>
      <c r="Z41" s="3"/>
      <c r="AB41" s="43">
        <v>1</v>
      </c>
      <c r="AC41" s="44">
        <f t="shared" si="8"/>
        <v>0</v>
      </c>
    </row>
    <row r="42" spans="1:29" ht="15">
      <c r="A42" s="5">
        <v>30</v>
      </c>
      <c r="B42" s="47" t="s">
        <v>8</v>
      </c>
      <c r="C42" s="1" t="s">
        <v>54</v>
      </c>
      <c r="D42" s="47">
        <v>1</v>
      </c>
      <c r="E42" s="20">
        <v>7.62</v>
      </c>
      <c r="F42" s="20">
        <v>12</v>
      </c>
      <c r="G42" s="20">
        <v>3.2</v>
      </c>
      <c r="H42" s="20">
        <v>20</v>
      </c>
      <c r="I42" s="20">
        <f t="shared" si="1"/>
        <v>38.400000000000006</v>
      </c>
      <c r="J42" s="11">
        <f t="shared" si="16"/>
        <v>158.608</v>
      </c>
      <c r="K42" s="11">
        <f t="shared" si="11"/>
        <v>0</v>
      </c>
      <c r="L42" s="13">
        <f t="shared" si="24"/>
        <v>0</v>
      </c>
      <c r="M42" s="3"/>
      <c r="N42" s="51">
        <v>45163</v>
      </c>
      <c r="P42" s="5">
        <f t="shared" si="4"/>
        <v>30</v>
      </c>
      <c r="Q42" s="15" t="str">
        <f t="shared" si="4"/>
        <v>C</v>
      </c>
      <c r="R42" s="1" t="str">
        <f t="shared" si="4"/>
        <v>učebna 49</v>
      </c>
      <c r="S42" s="20">
        <f t="shared" si="5"/>
        <v>7.62</v>
      </c>
      <c r="T42" s="20">
        <f t="shared" si="5"/>
        <v>12</v>
      </c>
      <c r="U42" s="20">
        <f t="shared" si="5"/>
        <v>3.2</v>
      </c>
      <c r="V42" s="20"/>
      <c r="W42" s="11">
        <f t="shared" si="17"/>
        <v>38.400000000000006</v>
      </c>
      <c r="X42" s="11">
        <f t="shared" si="12"/>
        <v>0</v>
      </c>
      <c r="Y42" s="13">
        <f t="shared" si="25"/>
        <v>0</v>
      </c>
      <c r="Z42" s="3"/>
      <c r="AB42" s="43">
        <v>1</v>
      </c>
      <c r="AC42" s="44">
        <f t="shared" si="8"/>
        <v>0</v>
      </c>
    </row>
    <row r="43" spans="1:29" ht="15">
      <c r="A43" s="5">
        <v>31</v>
      </c>
      <c r="B43" s="47" t="s">
        <v>8</v>
      </c>
      <c r="C43" s="2" t="s">
        <v>55</v>
      </c>
      <c r="D43" s="47">
        <v>1</v>
      </c>
      <c r="E43" s="20">
        <v>7.62</v>
      </c>
      <c r="F43" s="20">
        <v>5.6</v>
      </c>
      <c r="G43" s="20">
        <v>3.2</v>
      </c>
      <c r="H43" s="20">
        <v>15</v>
      </c>
      <c r="I43" s="20">
        <f>W43</f>
        <v>0</v>
      </c>
      <c r="J43" s="11">
        <f t="shared" si="16"/>
        <v>112.28</v>
      </c>
      <c r="K43" s="11">
        <f t="shared" si="11"/>
        <v>0</v>
      </c>
      <c r="L43" s="13">
        <f>J43*K43</f>
        <v>0</v>
      </c>
      <c r="M43" s="3"/>
      <c r="N43" s="51">
        <v>45163</v>
      </c>
      <c r="P43" s="5">
        <f t="shared" si="4"/>
        <v>31</v>
      </c>
      <c r="Q43" s="15" t="str">
        <f t="shared" si="4"/>
        <v>C</v>
      </c>
      <c r="R43" s="1" t="str">
        <f t="shared" si="4"/>
        <v>učebna x kabinet</v>
      </c>
      <c r="S43" s="20">
        <f t="shared" si="5"/>
        <v>7.62</v>
      </c>
      <c r="T43" s="20">
        <f t="shared" si="5"/>
        <v>5.6</v>
      </c>
      <c r="U43" s="20">
        <f t="shared" si="5"/>
        <v>3.2</v>
      </c>
      <c r="V43" s="20"/>
      <c r="W43" s="11"/>
      <c r="X43" s="11">
        <f t="shared" si="12"/>
        <v>0</v>
      </c>
      <c r="Y43" s="13">
        <f>W43*X43</f>
        <v>0</v>
      </c>
      <c r="Z43" s="3"/>
      <c r="AB43" s="43">
        <v>1</v>
      </c>
      <c r="AC43" s="44">
        <f t="shared" si="8"/>
        <v>0</v>
      </c>
    </row>
    <row r="44" spans="1:29" ht="15">
      <c r="A44" s="5">
        <v>32</v>
      </c>
      <c r="B44" s="47" t="s">
        <v>8</v>
      </c>
      <c r="C44" s="2" t="s">
        <v>102</v>
      </c>
      <c r="D44" s="47">
        <v>4</v>
      </c>
      <c r="E44" s="20">
        <v>7.6</v>
      </c>
      <c r="F44" s="20">
        <v>3</v>
      </c>
      <c r="G44" s="20">
        <v>3.2</v>
      </c>
      <c r="H44" s="20">
        <v>15</v>
      </c>
      <c r="I44" s="20">
        <f aca="true" t="shared" si="26" ref="I44:I46">W44</f>
        <v>0</v>
      </c>
      <c r="J44" s="11">
        <f t="shared" si="16"/>
        <v>302.56</v>
      </c>
      <c r="K44" s="11">
        <f t="shared" si="11"/>
        <v>0</v>
      </c>
      <c r="L44" s="13">
        <f aca="true" t="shared" si="27" ref="L44:L46">J44*K44</f>
        <v>0</v>
      </c>
      <c r="M44" s="3"/>
      <c r="N44" s="41">
        <v>45275</v>
      </c>
      <c r="P44" s="5">
        <f t="shared" si="4"/>
        <v>32</v>
      </c>
      <c r="Q44" s="15" t="str">
        <f t="shared" si="4"/>
        <v>C</v>
      </c>
      <c r="R44" s="1" t="str">
        <f t="shared" si="4"/>
        <v>WC dívky</v>
      </c>
      <c r="S44" s="20"/>
      <c r="T44" s="20"/>
      <c r="U44" s="20"/>
      <c r="V44" s="20"/>
      <c r="W44" s="11"/>
      <c r="X44" s="11">
        <f t="shared" si="12"/>
        <v>0</v>
      </c>
      <c r="Y44" s="13">
        <f aca="true" t="shared" si="28" ref="Y44:Y46">W44*X44</f>
        <v>0</v>
      </c>
      <c r="Z44" s="3"/>
      <c r="AB44" s="43">
        <v>1</v>
      </c>
      <c r="AC44" s="44">
        <f t="shared" si="8"/>
        <v>0</v>
      </c>
    </row>
    <row r="45" spans="1:29" ht="15">
      <c r="A45" s="5">
        <v>33</v>
      </c>
      <c r="B45" s="47" t="s">
        <v>8</v>
      </c>
      <c r="C45" s="2" t="s">
        <v>103</v>
      </c>
      <c r="D45" s="47">
        <v>4</v>
      </c>
      <c r="E45" s="20">
        <v>7.6</v>
      </c>
      <c r="F45" s="20">
        <v>3</v>
      </c>
      <c r="G45" s="20">
        <v>3.2</v>
      </c>
      <c r="H45" s="20">
        <v>15</v>
      </c>
      <c r="I45" s="20">
        <f t="shared" si="26"/>
        <v>0</v>
      </c>
      <c r="J45" s="11">
        <f t="shared" si="16"/>
        <v>302.56</v>
      </c>
      <c r="K45" s="11">
        <f t="shared" si="11"/>
        <v>0</v>
      </c>
      <c r="L45" s="13">
        <f t="shared" si="27"/>
        <v>0</v>
      </c>
      <c r="M45" s="3"/>
      <c r="N45" s="41">
        <v>45275</v>
      </c>
      <c r="P45" s="5">
        <f t="shared" si="4"/>
        <v>33</v>
      </c>
      <c r="Q45" s="15" t="str">
        <f t="shared" si="4"/>
        <v>C</v>
      </c>
      <c r="R45" s="1" t="str">
        <f t="shared" si="4"/>
        <v>WC hoši</v>
      </c>
      <c r="S45" s="20"/>
      <c r="T45" s="20"/>
      <c r="U45" s="20"/>
      <c r="V45" s="20"/>
      <c r="W45" s="11"/>
      <c r="X45" s="11">
        <f t="shared" si="12"/>
        <v>0</v>
      </c>
      <c r="Y45" s="13">
        <f t="shared" si="28"/>
        <v>0</v>
      </c>
      <c r="Z45" s="3"/>
      <c r="AB45" s="43">
        <v>1</v>
      </c>
      <c r="AC45" s="44">
        <f t="shared" si="8"/>
        <v>0</v>
      </c>
    </row>
    <row r="46" spans="1:29" ht="15">
      <c r="A46" s="5">
        <v>34</v>
      </c>
      <c r="B46" s="47" t="s">
        <v>8</v>
      </c>
      <c r="C46" s="2" t="s">
        <v>104</v>
      </c>
      <c r="D46" s="47">
        <v>4</v>
      </c>
      <c r="E46" s="20">
        <v>7.6</v>
      </c>
      <c r="F46" s="20">
        <v>3</v>
      </c>
      <c r="G46" s="20">
        <v>3.2</v>
      </c>
      <c r="H46" s="20">
        <v>15</v>
      </c>
      <c r="I46" s="20">
        <f t="shared" si="26"/>
        <v>0</v>
      </c>
      <c r="J46" s="11">
        <f t="shared" si="16"/>
        <v>302.56</v>
      </c>
      <c r="K46" s="11">
        <f t="shared" si="11"/>
        <v>0</v>
      </c>
      <c r="L46" s="13">
        <f t="shared" si="27"/>
        <v>0</v>
      </c>
      <c r="M46" s="3"/>
      <c r="N46" s="41">
        <v>45275</v>
      </c>
      <c r="P46" s="5">
        <f t="shared" si="4"/>
        <v>34</v>
      </c>
      <c r="Q46" s="15" t="str">
        <f t="shared" si="4"/>
        <v>C</v>
      </c>
      <c r="R46" s="1" t="str">
        <f t="shared" si="4"/>
        <v>WC učitelé</v>
      </c>
      <c r="S46" s="20"/>
      <c r="T46" s="20"/>
      <c r="U46" s="20"/>
      <c r="V46" s="20"/>
      <c r="W46" s="11"/>
      <c r="X46" s="11">
        <f t="shared" si="12"/>
        <v>0</v>
      </c>
      <c r="Y46" s="13">
        <f t="shared" si="28"/>
        <v>0</v>
      </c>
      <c r="Z46" s="3"/>
      <c r="AB46" s="43">
        <v>1</v>
      </c>
      <c r="AC46" s="44">
        <f t="shared" si="8"/>
        <v>0</v>
      </c>
    </row>
    <row r="47" spans="1:29" ht="15">
      <c r="A47" s="5">
        <v>35</v>
      </c>
      <c r="B47" s="47" t="s">
        <v>8</v>
      </c>
      <c r="C47" s="2" t="s">
        <v>56</v>
      </c>
      <c r="D47" s="47">
        <v>1</v>
      </c>
      <c r="E47" s="2">
        <v>2.6</v>
      </c>
      <c r="F47" s="2">
        <v>97.5</v>
      </c>
      <c r="G47" s="2">
        <v>3.2</v>
      </c>
      <c r="H47" s="2"/>
      <c r="I47" s="20">
        <f t="shared" si="1"/>
        <v>640.64</v>
      </c>
      <c r="J47" s="11">
        <f>(E47*G47*2)+(F47*G47*2)-H47-I47</f>
        <v>0</v>
      </c>
      <c r="K47" s="11">
        <f t="shared" si="11"/>
        <v>0</v>
      </c>
      <c r="L47" s="13">
        <f>J47*K47</f>
        <v>0</v>
      </c>
      <c r="M47" s="3"/>
      <c r="N47" s="41">
        <v>45275</v>
      </c>
      <c r="P47" s="5">
        <f t="shared" si="4"/>
        <v>35</v>
      </c>
      <c r="Q47" s="15" t="str">
        <f t="shared" si="4"/>
        <v>C</v>
      </c>
      <c r="R47" s="1" t="str">
        <f t="shared" si="4"/>
        <v>chodba 1</v>
      </c>
      <c r="S47" s="20">
        <f t="shared" si="5"/>
        <v>2.6</v>
      </c>
      <c r="T47" s="20">
        <f t="shared" si="5"/>
        <v>97.5</v>
      </c>
      <c r="U47" s="20">
        <f t="shared" si="5"/>
        <v>3.2</v>
      </c>
      <c r="V47" s="2"/>
      <c r="W47" s="11">
        <f aca="true" t="shared" si="29" ref="W47:W49">(S47*U47*2)+(T47*U47*2)-V47</f>
        <v>640.64</v>
      </c>
      <c r="X47" s="11">
        <f t="shared" si="12"/>
        <v>0</v>
      </c>
      <c r="Y47" s="13">
        <f>W47*X47</f>
        <v>0</v>
      </c>
      <c r="Z47" s="3"/>
      <c r="AB47" s="43">
        <v>1</v>
      </c>
      <c r="AC47" s="44">
        <f t="shared" si="8"/>
        <v>0</v>
      </c>
    </row>
    <row r="48" spans="1:29" ht="15">
      <c r="A48" s="5">
        <v>36</v>
      </c>
      <c r="B48" s="47" t="s">
        <v>8</v>
      </c>
      <c r="C48" s="2" t="s">
        <v>57</v>
      </c>
      <c r="D48" s="47">
        <v>1</v>
      </c>
      <c r="E48" s="2">
        <v>2.6</v>
      </c>
      <c r="F48" s="2">
        <v>97.5</v>
      </c>
      <c r="G48" s="2">
        <v>3.2</v>
      </c>
      <c r="H48" s="2"/>
      <c r="I48" s="20">
        <f t="shared" si="1"/>
        <v>640.64</v>
      </c>
      <c r="J48" s="11">
        <f t="shared" si="16"/>
        <v>253.5</v>
      </c>
      <c r="K48" s="11">
        <f t="shared" si="11"/>
        <v>0</v>
      </c>
      <c r="L48" s="13">
        <f>J48*K48</f>
        <v>0</v>
      </c>
      <c r="M48" s="3"/>
      <c r="N48" s="41">
        <v>45275</v>
      </c>
      <c r="P48" s="5">
        <f t="shared" si="4"/>
        <v>36</v>
      </c>
      <c r="Q48" s="15" t="str">
        <f t="shared" si="4"/>
        <v>C</v>
      </c>
      <c r="R48" s="1" t="str">
        <f t="shared" si="4"/>
        <v>chodba 2</v>
      </c>
      <c r="S48" s="20">
        <f t="shared" si="5"/>
        <v>2.6</v>
      </c>
      <c r="T48" s="20">
        <f t="shared" si="5"/>
        <v>97.5</v>
      </c>
      <c r="U48" s="20">
        <f t="shared" si="5"/>
        <v>3.2</v>
      </c>
      <c r="V48" s="2"/>
      <c r="W48" s="11">
        <f t="shared" si="29"/>
        <v>640.64</v>
      </c>
      <c r="X48" s="11">
        <f t="shared" si="12"/>
        <v>0</v>
      </c>
      <c r="Y48" s="13">
        <f>W48*X48</f>
        <v>0</v>
      </c>
      <c r="Z48" s="3"/>
      <c r="AB48" s="43">
        <v>1</v>
      </c>
      <c r="AC48" s="44">
        <f t="shared" si="8"/>
        <v>0</v>
      </c>
    </row>
    <row r="49" spans="1:29" ht="15">
      <c r="A49" s="5">
        <v>37</v>
      </c>
      <c r="B49" s="47" t="s">
        <v>8</v>
      </c>
      <c r="C49" s="2" t="s">
        <v>58</v>
      </c>
      <c r="D49" s="47">
        <v>1</v>
      </c>
      <c r="E49" s="2">
        <v>2.6</v>
      </c>
      <c r="F49" s="2">
        <v>82</v>
      </c>
      <c r="G49" s="2">
        <v>3.2</v>
      </c>
      <c r="H49" s="2"/>
      <c r="I49" s="20">
        <f t="shared" si="1"/>
        <v>541.44</v>
      </c>
      <c r="J49" s="11">
        <f t="shared" si="16"/>
        <v>213.20000000000005</v>
      </c>
      <c r="K49" s="11">
        <f t="shared" si="11"/>
        <v>0</v>
      </c>
      <c r="L49" s="13">
        <f aca="true" t="shared" si="30" ref="L49:L54">J49*K49</f>
        <v>0</v>
      </c>
      <c r="M49" s="3"/>
      <c r="N49" s="41">
        <v>45275</v>
      </c>
      <c r="P49" s="5">
        <f t="shared" si="4"/>
        <v>37</v>
      </c>
      <c r="Q49" s="15" t="str">
        <f t="shared" si="4"/>
        <v>C</v>
      </c>
      <c r="R49" s="1" t="str">
        <f t="shared" si="4"/>
        <v>chodba 3</v>
      </c>
      <c r="S49" s="20">
        <f t="shared" si="5"/>
        <v>2.6</v>
      </c>
      <c r="T49" s="20">
        <f t="shared" si="5"/>
        <v>82</v>
      </c>
      <c r="U49" s="20">
        <f t="shared" si="5"/>
        <v>3.2</v>
      </c>
      <c r="V49" s="2"/>
      <c r="W49" s="11">
        <f t="shared" si="29"/>
        <v>541.44</v>
      </c>
      <c r="X49" s="11">
        <f t="shared" si="12"/>
        <v>0</v>
      </c>
      <c r="Y49" s="13">
        <f aca="true" t="shared" si="31" ref="Y49:Y54">W49*X49</f>
        <v>0</v>
      </c>
      <c r="Z49" s="3"/>
      <c r="AB49" s="43">
        <v>1</v>
      </c>
      <c r="AC49" s="44">
        <f t="shared" si="8"/>
        <v>0</v>
      </c>
    </row>
    <row r="50" spans="1:29" ht="15">
      <c r="A50" s="5">
        <v>38</v>
      </c>
      <c r="B50" s="47" t="s">
        <v>8</v>
      </c>
      <c r="C50" s="2" t="s">
        <v>59</v>
      </c>
      <c r="D50" s="47">
        <v>1</v>
      </c>
      <c r="E50" s="2">
        <v>2.6</v>
      </c>
      <c r="F50" s="2">
        <v>82</v>
      </c>
      <c r="G50" s="2">
        <v>3.2</v>
      </c>
      <c r="H50" s="2"/>
      <c r="I50" s="20">
        <f t="shared" si="1"/>
        <v>541.44</v>
      </c>
      <c r="J50" s="11">
        <f t="shared" si="16"/>
        <v>213.20000000000005</v>
      </c>
      <c r="K50" s="11">
        <f t="shared" si="11"/>
        <v>0</v>
      </c>
      <c r="L50" s="13">
        <f t="shared" si="30"/>
        <v>0</v>
      </c>
      <c r="M50" s="3"/>
      <c r="N50" s="41">
        <v>45275</v>
      </c>
      <c r="P50" s="5">
        <f t="shared" si="4"/>
        <v>38</v>
      </c>
      <c r="Q50" s="15" t="str">
        <f t="shared" si="4"/>
        <v>C</v>
      </c>
      <c r="R50" s="1" t="str">
        <f t="shared" si="4"/>
        <v>chodba 4</v>
      </c>
      <c r="S50" s="20">
        <f t="shared" si="5"/>
        <v>2.6</v>
      </c>
      <c r="T50" s="20">
        <f t="shared" si="5"/>
        <v>82</v>
      </c>
      <c r="U50" s="20">
        <f t="shared" si="5"/>
        <v>3.2</v>
      </c>
      <c r="V50" s="2"/>
      <c r="W50" s="11">
        <f>(S50*U50*2)+(T50*U50*2)-V50</f>
        <v>541.44</v>
      </c>
      <c r="X50" s="11">
        <f t="shared" si="12"/>
        <v>0</v>
      </c>
      <c r="Y50" s="13">
        <f t="shared" si="31"/>
        <v>0</v>
      </c>
      <c r="Z50" s="3"/>
      <c r="AB50" s="43">
        <v>1</v>
      </c>
      <c r="AC50" s="44">
        <f t="shared" si="8"/>
        <v>0</v>
      </c>
    </row>
    <row r="51" spans="1:29" ht="15">
      <c r="A51" s="5">
        <v>39</v>
      </c>
      <c r="B51" s="47" t="s">
        <v>8</v>
      </c>
      <c r="C51" s="1" t="s">
        <v>60</v>
      </c>
      <c r="D51" s="47">
        <v>1</v>
      </c>
      <c r="E51" s="20">
        <v>7.62</v>
      </c>
      <c r="F51" s="20">
        <v>5.6</v>
      </c>
      <c r="G51" s="20">
        <v>3.2</v>
      </c>
      <c r="H51" s="20">
        <v>15</v>
      </c>
      <c r="I51" s="20">
        <f t="shared" si="1"/>
        <v>0</v>
      </c>
      <c r="J51" s="11">
        <f t="shared" si="16"/>
        <v>112.28</v>
      </c>
      <c r="K51" s="11">
        <f t="shared" si="11"/>
        <v>0</v>
      </c>
      <c r="L51" s="13">
        <f t="shared" si="30"/>
        <v>0</v>
      </c>
      <c r="M51" s="3"/>
      <c r="N51" s="41">
        <v>45275</v>
      </c>
      <c r="P51" s="5">
        <f t="shared" si="4"/>
        <v>39</v>
      </c>
      <c r="Q51" s="15" t="str">
        <f t="shared" si="4"/>
        <v>C</v>
      </c>
      <c r="R51" s="1" t="str">
        <f t="shared" si="4"/>
        <v>schodiště I</v>
      </c>
      <c r="S51" s="20">
        <f t="shared" si="5"/>
        <v>7.62</v>
      </c>
      <c r="T51" s="20">
        <f t="shared" si="5"/>
        <v>5.6</v>
      </c>
      <c r="U51" s="20">
        <f t="shared" si="5"/>
        <v>3.2</v>
      </c>
      <c r="V51" s="20"/>
      <c r="W51" s="11"/>
      <c r="X51" s="11">
        <f t="shared" si="12"/>
        <v>0</v>
      </c>
      <c r="Y51" s="13">
        <f t="shared" si="31"/>
        <v>0</v>
      </c>
      <c r="Z51" s="3"/>
      <c r="AB51" s="43">
        <v>1</v>
      </c>
      <c r="AC51" s="44">
        <f t="shared" si="8"/>
        <v>0</v>
      </c>
    </row>
    <row r="52" spans="1:29" ht="15">
      <c r="A52" s="5">
        <v>40</v>
      </c>
      <c r="B52" s="47" t="s">
        <v>8</v>
      </c>
      <c r="C52" s="1" t="s">
        <v>61</v>
      </c>
      <c r="D52" s="47">
        <v>1</v>
      </c>
      <c r="E52" s="20">
        <v>7.62</v>
      </c>
      <c r="F52" s="20">
        <v>5.6</v>
      </c>
      <c r="G52" s="20">
        <v>3.2</v>
      </c>
      <c r="H52" s="20">
        <v>15</v>
      </c>
      <c r="I52" s="20">
        <f t="shared" si="1"/>
        <v>0</v>
      </c>
      <c r="J52" s="11">
        <f t="shared" si="16"/>
        <v>112.28</v>
      </c>
      <c r="K52" s="11">
        <f t="shared" si="11"/>
        <v>0</v>
      </c>
      <c r="L52" s="13">
        <f t="shared" si="30"/>
        <v>0</v>
      </c>
      <c r="M52" s="3"/>
      <c r="N52" s="41">
        <v>45275</v>
      </c>
      <c r="P52" s="5">
        <f t="shared" si="4"/>
        <v>40</v>
      </c>
      <c r="Q52" s="15" t="str">
        <f t="shared" si="4"/>
        <v>C</v>
      </c>
      <c r="R52" s="1" t="str">
        <f t="shared" si="4"/>
        <v>schodiště II</v>
      </c>
      <c r="S52" s="20">
        <f t="shared" si="5"/>
        <v>7.62</v>
      </c>
      <c r="T52" s="20">
        <f t="shared" si="5"/>
        <v>5.6</v>
      </c>
      <c r="U52" s="20">
        <f t="shared" si="5"/>
        <v>3.2</v>
      </c>
      <c r="V52" s="20"/>
      <c r="W52" s="11"/>
      <c r="X52" s="11">
        <f t="shared" si="12"/>
        <v>0</v>
      </c>
      <c r="Y52" s="13">
        <f t="shared" si="31"/>
        <v>0</v>
      </c>
      <c r="Z52" s="3"/>
      <c r="AB52" s="43">
        <v>1</v>
      </c>
      <c r="AC52" s="44">
        <f t="shared" si="8"/>
        <v>0</v>
      </c>
    </row>
    <row r="53" spans="1:29" ht="15">
      <c r="A53" s="5">
        <v>41</v>
      </c>
      <c r="B53" s="47" t="s">
        <v>8</v>
      </c>
      <c r="C53" s="1" t="s">
        <v>62</v>
      </c>
      <c r="D53" s="47">
        <v>1</v>
      </c>
      <c r="E53" s="20">
        <v>7.62</v>
      </c>
      <c r="F53" s="20">
        <v>5.6</v>
      </c>
      <c r="G53" s="20">
        <v>3.2</v>
      </c>
      <c r="H53" s="20">
        <v>15</v>
      </c>
      <c r="I53" s="20">
        <f t="shared" si="1"/>
        <v>0</v>
      </c>
      <c r="J53" s="11">
        <f t="shared" si="16"/>
        <v>112.28</v>
      </c>
      <c r="K53" s="11">
        <f t="shared" si="11"/>
        <v>0</v>
      </c>
      <c r="L53" s="13">
        <f t="shared" si="30"/>
        <v>0</v>
      </c>
      <c r="M53" s="3"/>
      <c r="N53" s="41">
        <v>45275</v>
      </c>
      <c r="P53" s="5">
        <f t="shared" si="4"/>
        <v>41</v>
      </c>
      <c r="Q53" s="15" t="str">
        <f t="shared" si="4"/>
        <v>C</v>
      </c>
      <c r="R53" s="1" t="str">
        <f t="shared" si="4"/>
        <v>schodiště III</v>
      </c>
      <c r="S53" s="20">
        <f t="shared" si="5"/>
        <v>7.62</v>
      </c>
      <c r="T53" s="20">
        <f t="shared" si="5"/>
        <v>5.6</v>
      </c>
      <c r="U53" s="20">
        <f t="shared" si="5"/>
        <v>3.2</v>
      </c>
      <c r="V53" s="20"/>
      <c r="W53" s="11"/>
      <c r="X53" s="11">
        <f t="shared" si="12"/>
        <v>0</v>
      </c>
      <c r="Y53" s="13">
        <f t="shared" si="31"/>
        <v>0</v>
      </c>
      <c r="Z53" s="3"/>
      <c r="AB53" s="43">
        <v>1</v>
      </c>
      <c r="AC53" s="44">
        <f t="shared" si="8"/>
        <v>0</v>
      </c>
    </row>
    <row r="54" spans="1:29" ht="15">
      <c r="A54" s="5">
        <v>42</v>
      </c>
      <c r="B54" s="47" t="s">
        <v>8</v>
      </c>
      <c r="C54" s="1" t="s">
        <v>97</v>
      </c>
      <c r="D54" s="47">
        <v>1</v>
      </c>
      <c r="E54" s="20">
        <v>7.62</v>
      </c>
      <c r="F54" s="20">
        <v>5.6</v>
      </c>
      <c r="G54" s="20">
        <v>3.2</v>
      </c>
      <c r="H54" s="20">
        <v>15</v>
      </c>
      <c r="I54" s="20">
        <f t="shared" si="1"/>
        <v>0</v>
      </c>
      <c r="J54" s="11">
        <f t="shared" si="16"/>
        <v>112.28</v>
      </c>
      <c r="K54" s="11">
        <f t="shared" si="11"/>
        <v>0</v>
      </c>
      <c r="L54" s="13">
        <f t="shared" si="30"/>
        <v>0</v>
      </c>
      <c r="M54" s="3"/>
      <c r="N54" s="41">
        <v>45275</v>
      </c>
      <c r="P54" s="5">
        <f t="shared" si="4"/>
        <v>42</v>
      </c>
      <c r="Q54" s="15" t="str">
        <f t="shared" si="4"/>
        <v>C</v>
      </c>
      <c r="R54" s="1" t="str">
        <f t="shared" si="4"/>
        <v>schodiště IV</v>
      </c>
      <c r="S54" s="20">
        <f t="shared" si="5"/>
        <v>7.62</v>
      </c>
      <c r="T54" s="20">
        <f t="shared" si="5"/>
        <v>5.6</v>
      </c>
      <c r="U54" s="20">
        <f t="shared" si="5"/>
        <v>3.2</v>
      </c>
      <c r="V54" s="20"/>
      <c r="W54" s="11"/>
      <c r="X54" s="11">
        <f t="shared" si="12"/>
        <v>0</v>
      </c>
      <c r="Y54" s="13">
        <f t="shared" si="31"/>
        <v>0</v>
      </c>
      <c r="Z54" s="3"/>
      <c r="AB54" s="43">
        <v>1</v>
      </c>
      <c r="AC54" s="44">
        <f t="shared" si="8"/>
        <v>0</v>
      </c>
    </row>
    <row r="55" spans="1:29" ht="15" hidden="1">
      <c r="A55" s="5">
        <v>49</v>
      </c>
      <c r="B55" s="47" t="s">
        <v>8</v>
      </c>
      <c r="C55" s="4" t="s">
        <v>106</v>
      </c>
      <c r="D55" s="47">
        <v>25</v>
      </c>
      <c r="E55" s="20">
        <v>7.62</v>
      </c>
      <c r="F55" s="20">
        <v>3</v>
      </c>
      <c r="G55" s="20">
        <v>3.2</v>
      </c>
      <c r="H55" s="20">
        <v>2.5</v>
      </c>
      <c r="I55" s="20">
        <f t="shared" si="1"/>
        <v>0</v>
      </c>
      <c r="J55" s="11">
        <f t="shared" si="16"/>
        <v>2208.2000000000003</v>
      </c>
      <c r="K55" s="11">
        <f t="shared" si="9"/>
        <v>45</v>
      </c>
      <c r="L55" s="13">
        <f>J55*K55</f>
        <v>99369.00000000001</v>
      </c>
      <c r="M55" s="3"/>
      <c r="N55" s="9">
        <v>45230</v>
      </c>
      <c r="P55" s="5">
        <f t="shared" si="4"/>
        <v>49</v>
      </c>
      <c r="Q55" s="15" t="str">
        <f t="shared" si="4"/>
        <v>C</v>
      </c>
      <c r="R55" s="1" t="str">
        <f t="shared" si="4"/>
        <v>kabinety</v>
      </c>
      <c r="S55" s="20">
        <f t="shared" si="5"/>
        <v>7.62</v>
      </c>
      <c r="T55" s="20">
        <f t="shared" si="5"/>
        <v>3</v>
      </c>
      <c r="U55" s="20">
        <f t="shared" si="5"/>
        <v>3.2</v>
      </c>
      <c r="V55" s="20"/>
      <c r="W55" s="11"/>
      <c r="X55" s="11">
        <f t="shared" si="10"/>
        <v>60</v>
      </c>
      <c r="Y55" s="13">
        <f>W55*X55</f>
        <v>0</v>
      </c>
      <c r="Z55" s="3"/>
      <c r="AC55" s="44" t="str">
        <f t="shared" si="8"/>
        <v/>
      </c>
    </row>
    <row r="56" spans="1:29" ht="18.75" hidden="1">
      <c r="A56" s="53" t="s">
        <v>84</v>
      </c>
      <c r="B56" s="53"/>
      <c r="C56" s="31">
        <f>L56+Y56</f>
        <v>136668.67500000002</v>
      </c>
      <c r="D56" s="31"/>
      <c r="E56" s="26"/>
      <c r="F56" s="26"/>
      <c r="G56" s="26"/>
      <c r="H56" s="26"/>
      <c r="I56" s="26"/>
      <c r="J56" s="16">
        <f>SUM(J7:J55)</f>
        <v>9055.191000000003</v>
      </c>
      <c r="K56" s="16"/>
      <c r="L56" s="17">
        <f>SUM(L7:L55)</f>
        <v>128268.67500000002</v>
      </c>
      <c r="M56" s="18"/>
      <c r="N56" s="19"/>
      <c r="W56" s="16">
        <f>SUM(W7:W55)</f>
        <v>3312.16</v>
      </c>
      <c r="X56" s="16"/>
      <c r="Y56" s="17">
        <f>SUM(Y7:Y55)</f>
        <v>8400</v>
      </c>
      <c r="AC56" s="17">
        <f>SUM(AC7:AC55)</f>
        <v>0</v>
      </c>
    </row>
    <row r="57" spans="1:26" ht="15">
      <c r="A57" s="32"/>
      <c r="B57" s="33"/>
      <c r="C57" s="34"/>
      <c r="D57" s="34"/>
      <c r="E57" s="35"/>
      <c r="F57" s="35"/>
      <c r="G57" s="35"/>
      <c r="H57" s="35"/>
      <c r="I57" s="35"/>
      <c r="J57" s="36"/>
      <c r="K57" s="36"/>
      <c r="L57" s="37"/>
      <c r="M57" s="38"/>
      <c r="N57" s="39"/>
      <c r="P57" s="32"/>
      <c r="Q57" s="33"/>
      <c r="R57" s="40"/>
      <c r="S57" s="35"/>
      <c r="T57" s="35"/>
      <c r="U57" s="35"/>
      <c r="V57" s="35"/>
      <c r="W57" s="36"/>
      <c r="X57" s="36"/>
      <c r="Y57" s="37"/>
      <c r="Z57" s="38"/>
    </row>
    <row r="58" spans="1:29" ht="15" hidden="1">
      <c r="A58" s="5">
        <v>50</v>
      </c>
      <c r="B58" s="47" t="s">
        <v>63</v>
      </c>
      <c r="C58" s="1" t="s">
        <v>64</v>
      </c>
      <c r="D58" s="47">
        <v>1</v>
      </c>
      <c r="E58" s="20">
        <v>7.62</v>
      </c>
      <c r="F58" s="20">
        <v>8.75</v>
      </c>
      <c r="G58" s="20">
        <v>3.2</v>
      </c>
      <c r="H58" s="20">
        <v>15</v>
      </c>
      <c r="I58" s="20">
        <f t="shared" si="1"/>
        <v>0</v>
      </c>
      <c r="J58" s="11">
        <f aca="true" t="shared" si="32" ref="J58:J106">((E58*F58)+(E58*G58*2)+(F58*G58*2)-H58-I58)*D58</f>
        <v>156.44299999999998</v>
      </c>
      <c r="K58" s="11">
        <f t="shared" si="9"/>
        <v>45</v>
      </c>
      <c r="L58" s="13">
        <f>J58*K58</f>
        <v>7039.9349999999995</v>
      </c>
      <c r="M58" s="3"/>
      <c r="N58" s="9">
        <v>45169</v>
      </c>
      <c r="P58" s="5">
        <f aca="true" t="shared" si="33" ref="P58:R106">A58</f>
        <v>50</v>
      </c>
      <c r="Q58" s="46" t="str">
        <f t="shared" si="33"/>
        <v>D</v>
      </c>
      <c r="R58" s="1" t="str">
        <f t="shared" si="33"/>
        <v>učebna</v>
      </c>
      <c r="S58" s="20">
        <f t="shared" si="5"/>
        <v>7.62</v>
      </c>
      <c r="T58" s="20">
        <f t="shared" si="5"/>
        <v>8.75</v>
      </c>
      <c r="U58" s="20">
        <f t="shared" si="5"/>
        <v>3.2</v>
      </c>
      <c r="V58" s="20"/>
      <c r="W58" s="11"/>
      <c r="X58" s="11">
        <f t="shared" si="10"/>
        <v>60</v>
      </c>
      <c r="Y58" s="13">
        <f>W58*X58</f>
        <v>0</v>
      </c>
      <c r="Z58" s="3"/>
      <c r="AC58" s="44" t="str">
        <f aca="true" t="shared" si="34" ref="AC58:AC106">IF(AB58=1,L58+Y58,"")</f>
        <v/>
      </c>
    </row>
    <row r="59" spans="1:29" ht="15" hidden="1">
      <c r="A59" s="5">
        <v>51</v>
      </c>
      <c r="B59" s="47" t="s">
        <v>63</v>
      </c>
      <c r="C59" s="1" t="s">
        <v>64</v>
      </c>
      <c r="D59" s="47">
        <v>1</v>
      </c>
      <c r="E59" s="20">
        <v>7.62</v>
      </c>
      <c r="F59" s="20">
        <v>8.75</v>
      </c>
      <c r="G59" s="20">
        <v>3.2</v>
      </c>
      <c r="H59" s="20">
        <v>15</v>
      </c>
      <c r="I59" s="20">
        <f t="shared" si="1"/>
        <v>0</v>
      </c>
      <c r="J59" s="11">
        <f t="shared" si="32"/>
        <v>156.44299999999998</v>
      </c>
      <c r="K59" s="11">
        <f t="shared" si="9"/>
        <v>45</v>
      </c>
      <c r="L59" s="13">
        <f aca="true" t="shared" si="35" ref="L59:L63">J59*K59</f>
        <v>7039.9349999999995</v>
      </c>
      <c r="M59" s="3"/>
      <c r="N59" s="9">
        <v>45169</v>
      </c>
      <c r="P59" s="5">
        <f t="shared" si="33"/>
        <v>51</v>
      </c>
      <c r="Q59" s="46" t="str">
        <f t="shared" si="33"/>
        <v>D</v>
      </c>
      <c r="R59" s="1" t="str">
        <f t="shared" si="33"/>
        <v>učebna</v>
      </c>
      <c r="S59" s="20">
        <f t="shared" si="5"/>
        <v>7.62</v>
      </c>
      <c r="T59" s="20">
        <f t="shared" si="5"/>
        <v>8.75</v>
      </c>
      <c r="U59" s="20">
        <f t="shared" si="5"/>
        <v>3.2</v>
      </c>
      <c r="V59" s="20"/>
      <c r="W59" s="11"/>
      <c r="X59" s="11">
        <f t="shared" si="10"/>
        <v>60</v>
      </c>
      <c r="Y59" s="13">
        <f aca="true" t="shared" si="36" ref="Y59:Y63">W59*X59</f>
        <v>0</v>
      </c>
      <c r="Z59" s="3"/>
      <c r="AC59" s="44" t="str">
        <f t="shared" si="34"/>
        <v/>
      </c>
    </row>
    <row r="60" spans="1:29" ht="15" hidden="1">
      <c r="A60" s="5">
        <v>52</v>
      </c>
      <c r="B60" s="47" t="s">
        <v>63</v>
      </c>
      <c r="C60" s="1" t="s">
        <v>64</v>
      </c>
      <c r="D60" s="47">
        <v>1</v>
      </c>
      <c r="E60" s="20">
        <v>7.62</v>
      </c>
      <c r="F60" s="20">
        <v>8.75</v>
      </c>
      <c r="G60" s="20">
        <v>3.2</v>
      </c>
      <c r="H60" s="20">
        <v>15</v>
      </c>
      <c r="I60" s="20">
        <f t="shared" si="1"/>
        <v>0</v>
      </c>
      <c r="J60" s="11">
        <f t="shared" si="32"/>
        <v>156.44299999999998</v>
      </c>
      <c r="K60" s="11">
        <f t="shared" si="9"/>
        <v>45</v>
      </c>
      <c r="L60" s="13">
        <f t="shared" si="35"/>
        <v>7039.9349999999995</v>
      </c>
      <c r="M60" s="3"/>
      <c r="N60" s="9">
        <v>45169</v>
      </c>
      <c r="P60" s="5">
        <f t="shared" si="33"/>
        <v>52</v>
      </c>
      <c r="Q60" s="46" t="str">
        <f t="shared" si="33"/>
        <v>D</v>
      </c>
      <c r="R60" s="1" t="str">
        <f t="shared" si="33"/>
        <v>učebna</v>
      </c>
      <c r="S60" s="20">
        <f t="shared" si="5"/>
        <v>7.62</v>
      </c>
      <c r="T60" s="20">
        <f t="shared" si="5"/>
        <v>8.75</v>
      </c>
      <c r="U60" s="20">
        <f t="shared" si="5"/>
        <v>3.2</v>
      </c>
      <c r="V60" s="20"/>
      <c r="W60" s="11"/>
      <c r="X60" s="11">
        <f t="shared" si="10"/>
        <v>60</v>
      </c>
      <c r="Y60" s="13">
        <f t="shared" si="36"/>
        <v>0</v>
      </c>
      <c r="Z60" s="3"/>
      <c r="AC60" s="44" t="str">
        <f t="shared" si="34"/>
        <v/>
      </c>
    </row>
    <row r="61" spans="1:29" ht="15" hidden="1">
      <c r="A61" s="5">
        <v>53</v>
      </c>
      <c r="B61" s="47" t="s">
        <v>63</v>
      </c>
      <c r="C61" s="1" t="s">
        <v>64</v>
      </c>
      <c r="D61" s="47">
        <v>1</v>
      </c>
      <c r="E61" s="20">
        <v>7.62</v>
      </c>
      <c r="F61" s="20">
        <v>8.75</v>
      </c>
      <c r="G61" s="20">
        <v>3.2</v>
      </c>
      <c r="H61" s="20">
        <v>15</v>
      </c>
      <c r="I61" s="20">
        <f t="shared" si="1"/>
        <v>0</v>
      </c>
      <c r="J61" s="11">
        <f t="shared" si="32"/>
        <v>156.44299999999998</v>
      </c>
      <c r="K61" s="11">
        <f t="shared" si="9"/>
        <v>45</v>
      </c>
      <c r="L61" s="13">
        <f t="shared" si="35"/>
        <v>7039.9349999999995</v>
      </c>
      <c r="M61" s="3"/>
      <c r="N61" s="9">
        <v>45169</v>
      </c>
      <c r="P61" s="5">
        <f t="shared" si="33"/>
        <v>53</v>
      </c>
      <c r="Q61" s="46" t="str">
        <f t="shared" si="33"/>
        <v>D</v>
      </c>
      <c r="R61" s="1" t="str">
        <f t="shared" si="33"/>
        <v>učebna</v>
      </c>
      <c r="S61" s="20">
        <f t="shared" si="5"/>
        <v>7.62</v>
      </c>
      <c r="T61" s="20">
        <f t="shared" si="5"/>
        <v>8.75</v>
      </c>
      <c r="U61" s="20">
        <f t="shared" si="5"/>
        <v>3.2</v>
      </c>
      <c r="V61" s="20"/>
      <c r="W61" s="11"/>
      <c r="X61" s="11">
        <f t="shared" si="10"/>
        <v>60</v>
      </c>
      <c r="Y61" s="13">
        <f t="shared" si="36"/>
        <v>0</v>
      </c>
      <c r="Z61" s="3"/>
      <c r="AC61" s="44" t="str">
        <f t="shared" si="34"/>
        <v/>
      </c>
    </row>
    <row r="62" spans="1:29" ht="15" hidden="1">
      <c r="A62" s="5">
        <v>54</v>
      </c>
      <c r="B62" s="47" t="s">
        <v>63</v>
      </c>
      <c r="C62" s="1" t="s">
        <v>64</v>
      </c>
      <c r="D62" s="47">
        <v>1</v>
      </c>
      <c r="E62" s="20">
        <v>7.62</v>
      </c>
      <c r="F62" s="20">
        <v>8.75</v>
      </c>
      <c r="G62" s="20">
        <v>3.2</v>
      </c>
      <c r="H62" s="20">
        <v>15</v>
      </c>
      <c r="I62" s="20">
        <f t="shared" si="1"/>
        <v>0</v>
      </c>
      <c r="J62" s="11">
        <f t="shared" si="32"/>
        <v>156.44299999999998</v>
      </c>
      <c r="K62" s="11">
        <f t="shared" si="9"/>
        <v>45</v>
      </c>
      <c r="L62" s="13">
        <f t="shared" si="35"/>
        <v>7039.9349999999995</v>
      </c>
      <c r="M62" s="3"/>
      <c r="N62" s="9">
        <v>45169</v>
      </c>
      <c r="P62" s="5">
        <f t="shared" si="33"/>
        <v>54</v>
      </c>
      <c r="Q62" s="46" t="str">
        <f t="shared" si="33"/>
        <v>D</v>
      </c>
      <c r="R62" s="1" t="str">
        <f t="shared" si="33"/>
        <v>učebna</v>
      </c>
      <c r="S62" s="20">
        <f t="shared" si="5"/>
        <v>7.62</v>
      </c>
      <c r="T62" s="20">
        <f t="shared" si="5"/>
        <v>8.75</v>
      </c>
      <c r="U62" s="20">
        <f t="shared" si="5"/>
        <v>3.2</v>
      </c>
      <c r="V62" s="20"/>
      <c r="W62" s="11"/>
      <c r="X62" s="11">
        <f t="shared" si="10"/>
        <v>60</v>
      </c>
      <c r="Y62" s="13">
        <f t="shared" si="36"/>
        <v>0</v>
      </c>
      <c r="Z62" s="3"/>
      <c r="AC62" s="44" t="str">
        <f t="shared" si="34"/>
        <v/>
      </c>
    </row>
    <row r="63" spans="1:29" ht="15">
      <c r="A63" s="5">
        <v>43</v>
      </c>
      <c r="B63" s="47" t="s">
        <v>63</v>
      </c>
      <c r="C63" s="1" t="s">
        <v>98</v>
      </c>
      <c r="D63" s="47">
        <v>1</v>
      </c>
      <c r="E63" s="20">
        <v>7.62</v>
      </c>
      <c r="F63" s="20">
        <v>12</v>
      </c>
      <c r="G63" s="20">
        <v>3.2</v>
      </c>
      <c r="H63" s="20">
        <v>20</v>
      </c>
      <c r="I63" s="20">
        <f t="shared" si="1"/>
        <v>0</v>
      </c>
      <c r="J63" s="11">
        <f t="shared" si="32"/>
        <v>197.008</v>
      </c>
      <c r="K63" s="11">
        <f aca="true" t="shared" si="37" ref="K63:K89">K$12</f>
        <v>0</v>
      </c>
      <c r="L63" s="13">
        <f t="shared" si="35"/>
        <v>0</v>
      </c>
      <c r="M63" s="3"/>
      <c r="N63" s="51">
        <v>45163</v>
      </c>
      <c r="P63" s="5">
        <f t="shared" si="33"/>
        <v>43</v>
      </c>
      <c r="Q63" s="46" t="str">
        <f t="shared" si="33"/>
        <v>D</v>
      </c>
      <c r="R63" s="1" t="str">
        <f t="shared" si="33"/>
        <v>učebna 114</v>
      </c>
      <c r="S63" s="20">
        <f t="shared" si="5"/>
        <v>7.62</v>
      </c>
      <c r="T63" s="20">
        <f t="shared" si="5"/>
        <v>12</v>
      </c>
      <c r="U63" s="20">
        <f t="shared" si="5"/>
        <v>3.2</v>
      </c>
      <c r="V63" s="20"/>
      <c r="W63" s="11"/>
      <c r="X63" s="11">
        <f aca="true" t="shared" si="38" ref="X63:X89">X$12</f>
        <v>0</v>
      </c>
      <c r="Y63" s="13">
        <f t="shared" si="36"/>
        <v>0</v>
      </c>
      <c r="Z63" s="3"/>
      <c r="AB63" s="43">
        <v>1</v>
      </c>
      <c r="AC63" s="44">
        <f t="shared" si="34"/>
        <v>0</v>
      </c>
    </row>
    <row r="64" spans="1:29" ht="15" hidden="1">
      <c r="A64" s="5">
        <v>56</v>
      </c>
      <c r="B64" s="47" t="s">
        <v>63</v>
      </c>
      <c r="C64" s="1" t="s">
        <v>64</v>
      </c>
      <c r="D64" s="47">
        <v>1</v>
      </c>
      <c r="E64" s="20">
        <v>7.62</v>
      </c>
      <c r="F64" s="21">
        <v>12</v>
      </c>
      <c r="G64" s="20">
        <v>3.2</v>
      </c>
      <c r="H64" s="20">
        <v>20</v>
      </c>
      <c r="I64" s="20">
        <f t="shared" si="1"/>
        <v>0</v>
      </c>
      <c r="J64" s="11">
        <f t="shared" si="32"/>
        <v>197.008</v>
      </c>
      <c r="K64" s="11">
        <f t="shared" si="37"/>
        <v>0</v>
      </c>
      <c r="L64" s="13">
        <f>J64*K64</f>
        <v>0</v>
      </c>
      <c r="M64" s="3"/>
      <c r="N64" s="51">
        <v>45163</v>
      </c>
      <c r="P64" s="5">
        <f t="shared" si="33"/>
        <v>56</v>
      </c>
      <c r="Q64" s="46" t="str">
        <f t="shared" si="33"/>
        <v>D</v>
      </c>
      <c r="R64" s="1" t="str">
        <f t="shared" si="33"/>
        <v>učebna</v>
      </c>
      <c r="S64" s="20">
        <f t="shared" si="5"/>
        <v>7.62</v>
      </c>
      <c r="T64" s="20">
        <f t="shared" si="5"/>
        <v>12</v>
      </c>
      <c r="U64" s="20">
        <f t="shared" si="5"/>
        <v>3.2</v>
      </c>
      <c r="V64" s="20"/>
      <c r="W64" s="11"/>
      <c r="X64" s="11">
        <f t="shared" si="38"/>
        <v>0</v>
      </c>
      <c r="Y64" s="13">
        <f>W64*X64</f>
        <v>0</v>
      </c>
      <c r="Z64" s="3"/>
      <c r="AC64" s="44" t="str">
        <f t="shared" si="34"/>
        <v/>
      </c>
    </row>
    <row r="65" spans="1:29" ht="15" hidden="1">
      <c r="A65" s="5">
        <v>57</v>
      </c>
      <c r="B65" s="47" t="s">
        <v>63</v>
      </c>
      <c r="C65" s="1" t="s">
        <v>64</v>
      </c>
      <c r="D65" s="47">
        <v>1</v>
      </c>
      <c r="E65" s="20">
        <v>7.62</v>
      </c>
      <c r="F65" s="21">
        <v>12</v>
      </c>
      <c r="G65" s="20">
        <v>3.2</v>
      </c>
      <c r="H65" s="20">
        <v>15</v>
      </c>
      <c r="I65" s="20">
        <f t="shared" si="1"/>
        <v>0</v>
      </c>
      <c r="J65" s="11">
        <f t="shared" si="32"/>
        <v>202.008</v>
      </c>
      <c r="K65" s="11">
        <f t="shared" si="37"/>
        <v>0</v>
      </c>
      <c r="L65" s="13">
        <f>J65*K65</f>
        <v>0</v>
      </c>
      <c r="M65" s="3"/>
      <c r="N65" s="51">
        <v>45163</v>
      </c>
      <c r="P65" s="5">
        <f t="shared" si="33"/>
        <v>57</v>
      </c>
      <c r="Q65" s="46" t="str">
        <f t="shared" si="33"/>
        <v>D</v>
      </c>
      <c r="R65" s="1" t="str">
        <f t="shared" si="33"/>
        <v>učebna</v>
      </c>
      <c r="S65" s="20">
        <f t="shared" si="5"/>
        <v>7.62</v>
      </c>
      <c r="T65" s="20">
        <f t="shared" si="5"/>
        <v>12</v>
      </c>
      <c r="U65" s="20">
        <f t="shared" si="5"/>
        <v>3.2</v>
      </c>
      <c r="V65" s="20"/>
      <c r="W65" s="11"/>
      <c r="X65" s="11">
        <f t="shared" si="38"/>
        <v>0</v>
      </c>
      <c r="Y65" s="13">
        <f>W65*X65</f>
        <v>0</v>
      </c>
      <c r="Z65" s="3"/>
      <c r="AC65" s="44" t="str">
        <f t="shared" si="34"/>
        <v/>
      </c>
    </row>
    <row r="66" spans="1:29" ht="15" hidden="1">
      <c r="A66" s="5">
        <v>58</v>
      </c>
      <c r="B66" s="47" t="s">
        <v>63</v>
      </c>
      <c r="C66" s="1" t="s">
        <v>64</v>
      </c>
      <c r="D66" s="47">
        <v>1</v>
      </c>
      <c r="E66" s="20">
        <v>7.62</v>
      </c>
      <c r="F66" s="20">
        <v>8.9</v>
      </c>
      <c r="G66" s="20">
        <v>3.2</v>
      </c>
      <c r="H66" s="20">
        <v>15</v>
      </c>
      <c r="I66" s="20">
        <f t="shared" si="1"/>
        <v>0</v>
      </c>
      <c r="J66" s="11">
        <f t="shared" si="32"/>
        <v>158.546</v>
      </c>
      <c r="K66" s="11">
        <f t="shared" si="37"/>
        <v>0</v>
      </c>
      <c r="L66" s="13">
        <f aca="true" t="shared" si="39" ref="L66">J66*K66</f>
        <v>0</v>
      </c>
      <c r="M66" s="3"/>
      <c r="N66" s="51">
        <v>45163</v>
      </c>
      <c r="P66" s="5">
        <f t="shared" si="33"/>
        <v>58</v>
      </c>
      <c r="Q66" s="46" t="str">
        <f t="shared" si="33"/>
        <v>D</v>
      </c>
      <c r="R66" s="1" t="str">
        <f t="shared" si="33"/>
        <v>učebna</v>
      </c>
      <c r="S66" s="20">
        <f t="shared" si="5"/>
        <v>7.62</v>
      </c>
      <c r="T66" s="20">
        <f t="shared" si="5"/>
        <v>8.9</v>
      </c>
      <c r="U66" s="20">
        <f t="shared" si="5"/>
        <v>3.2</v>
      </c>
      <c r="V66" s="20"/>
      <c r="W66" s="11"/>
      <c r="X66" s="11">
        <f t="shared" si="38"/>
        <v>0</v>
      </c>
      <c r="Y66" s="13">
        <f aca="true" t="shared" si="40" ref="Y66">W66*X66</f>
        <v>0</v>
      </c>
      <c r="Z66" s="3"/>
      <c r="AC66" s="44" t="str">
        <f t="shared" si="34"/>
        <v/>
      </c>
    </row>
    <row r="67" spans="1:29" ht="15" hidden="1">
      <c r="A67" s="5">
        <v>59</v>
      </c>
      <c r="B67" s="47" t="s">
        <v>63</v>
      </c>
      <c r="C67" s="1" t="s">
        <v>64</v>
      </c>
      <c r="D67" s="47">
        <v>1</v>
      </c>
      <c r="E67" s="20">
        <v>7.62</v>
      </c>
      <c r="F67" s="22">
        <v>8.9</v>
      </c>
      <c r="G67" s="20">
        <v>3.2</v>
      </c>
      <c r="H67" s="20">
        <v>15</v>
      </c>
      <c r="I67" s="20">
        <f t="shared" si="1"/>
        <v>0</v>
      </c>
      <c r="J67" s="11">
        <f t="shared" si="32"/>
        <v>158.546</v>
      </c>
      <c r="K67" s="11">
        <f t="shared" si="37"/>
        <v>0</v>
      </c>
      <c r="L67" s="13">
        <f>J67*K67</f>
        <v>0</v>
      </c>
      <c r="M67" s="3"/>
      <c r="N67" s="51">
        <v>45163</v>
      </c>
      <c r="P67" s="5">
        <f t="shared" si="33"/>
        <v>59</v>
      </c>
      <c r="Q67" s="46" t="str">
        <f t="shared" si="33"/>
        <v>D</v>
      </c>
      <c r="R67" s="1" t="str">
        <f t="shared" si="33"/>
        <v>učebna</v>
      </c>
      <c r="S67" s="20">
        <f t="shared" si="5"/>
        <v>7.62</v>
      </c>
      <c r="T67" s="20">
        <f t="shared" si="5"/>
        <v>8.9</v>
      </c>
      <c r="U67" s="20">
        <f t="shared" si="5"/>
        <v>3.2</v>
      </c>
      <c r="V67" s="20"/>
      <c r="W67" s="11"/>
      <c r="X67" s="11">
        <f t="shared" si="38"/>
        <v>0</v>
      </c>
      <c r="Y67" s="13">
        <f>W67*X67</f>
        <v>0</v>
      </c>
      <c r="Z67" s="3"/>
      <c r="AC67" s="44" t="str">
        <f t="shared" si="34"/>
        <v/>
      </c>
    </row>
    <row r="68" spans="1:29" ht="15" hidden="1">
      <c r="A68" s="5">
        <v>60</v>
      </c>
      <c r="B68" s="47" t="s">
        <v>63</v>
      </c>
      <c r="C68" s="1" t="s">
        <v>64</v>
      </c>
      <c r="D68" s="47">
        <v>1</v>
      </c>
      <c r="E68" s="20">
        <v>7.62</v>
      </c>
      <c r="F68" s="20">
        <v>12</v>
      </c>
      <c r="G68" s="20">
        <v>3.2</v>
      </c>
      <c r="H68" s="20">
        <v>20</v>
      </c>
      <c r="I68" s="20">
        <f t="shared" si="1"/>
        <v>0</v>
      </c>
      <c r="J68" s="11">
        <f t="shared" si="32"/>
        <v>197.008</v>
      </c>
      <c r="K68" s="11">
        <f t="shared" si="37"/>
        <v>0</v>
      </c>
      <c r="L68" s="13">
        <f>J68*K68</f>
        <v>0</v>
      </c>
      <c r="M68" s="3"/>
      <c r="N68" s="51">
        <v>45163</v>
      </c>
      <c r="P68" s="5">
        <f t="shared" si="33"/>
        <v>60</v>
      </c>
      <c r="Q68" s="46" t="str">
        <f t="shared" si="33"/>
        <v>D</v>
      </c>
      <c r="R68" s="1" t="str">
        <f t="shared" si="33"/>
        <v>učebna</v>
      </c>
      <c r="S68" s="20">
        <f t="shared" si="5"/>
        <v>7.62</v>
      </c>
      <c r="T68" s="20">
        <f t="shared" si="5"/>
        <v>12</v>
      </c>
      <c r="U68" s="20">
        <f t="shared" si="5"/>
        <v>3.2</v>
      </c>
      <c r="V68" s="20"/>
      <c r="W68" s="11"/>
      <c r="X68" s="11">
        <f t="shared" si="38"/>
        <v>0</v>
      </c>
      <c r="Y68" s="13">
        <f>W68*X68</f>
        <v>0</v>
      </c>
      <c r="Z68" s="3"/>
      <c r="AC68" s="44" t="str">
        <f t="shared" si="34"/>
        <v/>
      </c>
    </row>
    <row r="69" spans="1:29" ht="15" hidden="1">
      <c r="A69" s="5">
        <v>61</v>
      </c>
      <c r="B69" s="47" t="s">
        <v>63</v>
      </c>
      <c r="C69" s="1" t="s">
        <v>65</v>
      </c>
      <c r="D69" s="47">
        <v>1</v>
      </c>
      <c r="E69" s="20">
        <v>7.62</v>
      </c>
      <c r="F69" s="20">
        <v>5.6</v>
      </c>
      <c r="G69" s="20">
        <v>3.2</v>
      </c>
      <c r="H69" s="20">
        <v>15</v>
      </c>
      <c r="I69" s="20">
        <f t="shared" si="1"/>
        <v>0</v>
      </c>
      <c r="J69" s="11">
        <f t="shared" si="32"/>
        <v>112.28</v>
      </c>
      <c r="K69" s="11">
        <f t="shared" si="37"/>
        <v>0</v>
      </c>
      <c r="L69" s="13">
        <f aca="true" t="shared" si="41" ref="L69:L73">J69*K69</f>
        <v>0</v>
      </c>
      <c r="M69" s="3"/>
      <c r="N69" s="51">
        <v>45163</v>
      </c>
      <c r="P69" s="5">
        <f t="shared" si="33"/>
        <v>61</v>
      </c>
      <c r="Q69" s="46" t="str">
        <f t="shared" si="33"/>
        <v>D</v>
      </c>
      <c r="R69" s="1" t="str">
        <f t="shared" si="33"/>
        <v>sklad</v>
      </c>
      <c r="S69" s="20">
        <f t="shared" si="5"/>
        <v>7.62</v>
      </c>
      <c r="T69" s="20">
        <f t="shared" si="5"/>
        <v>5.6</v>
      </c>
      <c r="U69" s="20">
        <f t="shared" si="5"/>
        <v>3.2</v>
      </c>
      <c r="V69" s="20"/>
      <c r="W69" s="11"/>
      <c r="X69" s="11">
        <f t="shared" si="38"/>
        <v>0</v>
      </c>
      <c r="Y69" s="13">
        <f aca="true" t="shared" si="42" ref="Y69:Y73">W69*X69</f>
        <v>0</v>
      </c>
      <c r="Z69" s="3"/>
      <c r="AC69" s="44" t="str">
        <f t="shared" si="34"/>
        <v/>
      </c>
    </row>
    <row r="70" spans="1:29" ht="15" hidden="1">
      <c r="A70" s="5">
        <v>62</v>
      </c>
      <c r="B70" s="47" t="s">
        <v>63</v>
      </c>
      <c r="C70" s="1" t="s">
        <v>65</v>
      </c>
      <c r="D70" s="47">
        <v>1</v>
      </c>
      <c r="E70" s="20">
        <v>7.62</v>
      </c>
      <c r="F70" s="20">
        <v>5.6</v>
      </c>
      <c r="G70" s="20">
        <v>3.2</v>
      </c>
      <c r="H70" s="20">
        <v>15</v>
      </c>
      <c r="I70" s="20">
        <f t="shared" si="1"/>
        <v>0</v>
      </c>
      <c r="J70" s="11">
        <f t="shared" si="32"/>
        <v>112.28</v>
      </c>
      <c r="K70" s="11">
        <f t="shared" si="37"/>
        <v>0</v>
      </c>
      <c r="L70" s="13">
        <f t="shared" si="41"/>
        <v>0</v>
      </c>
      <c r="M70" s="3"/>
      <c r="N70" s="51">
        <v>45163</v>
      </c>
      <c r="P70" s="5">
        <f t="shared" si="33"/>
        <v>62</v>
      </c>
      <c r="Q70" s="46" t="str">
        <f t="shared" si="33"/>
        <v>D</v>
      </c>
      <c r="R70" s="1" t="str">
        <f t="shared" si="33"/>
        <v>sklad</v>
      </c>
      <c r="S70" s="20">
        <f t="shared" si="5"/>
        <v>7.62</v>
      </c>
      <c r="T70" s="20">
        <f t="shared" si="5"/>
        <v>5.6</v>
      </c>
      <c r="U70" s="20">
        <f t="shared" si="5"/>
        <v>3.2</v>
      </c>
      <c r="V70" s="20"/>
      <c r="W70" s="11"/>
      <c r="X70" s="11">
        <f t="shared" si="38"/>
        <v>0</v>
      </c>
      <c r="Y70" s="13">
        <f t="shared" si="42"/>
        <v>0</v>
      </c>
      <c r="Z70" s="3"/>
      <c r="AC70" s="44" t="str">
        <f t="shared" si="34"/>
        <v/>
      </c>
    </row>
    <row r="71" spans="1:29" ht="15">
      <c r="A71" s="5">
        <v>44</v>
      </c>
      <c r="B71" s="47" t="s">
        <v>63</v>
      </c>
      <c r="C71" s="1" t="s">
        <v>99</v>
      </c>
      <c r="D71" s="47">
        <v>1</v>
      </c>
      <c r="E71" s="20">
        <v>7.62</v>
      </c>
      <c r="F71" s="23">
        <v>8.9</v>
      </c>
      <c r="G71" s="20">
        <v>3.2</v>
      </c>
      <c r="H71" s="20">
        <v>15</v>
      </c>
      <c r="I71" s="20">
        <f t="shared" si="1"/>
        <v>0</v>
      </c>
      <c r="J71" s="11">
        <f t="shared" si="32"/>
        <v>158.546</v>
      </c>
      <c r="K71" s="11">
        <f t="shared" si="37"/>
        <v>0</v>
      </c>
      <c r="L71" s="13">
        <f t="shared" si="41"/>
        <v>0</v>
      </c>
      <c r="M71" s="3"/>
      <c r="N71" s="51">
        <v>45163</v>
      </c>
      <c r="P71" s="5">
        <f t="shared" si="33"/>
        <v>44</v>
      </c>
      <c r="Q71" s="46" t="str">
        <f t="shared" si="33"/>
        <v>D</v>
      </c>
      <c r="R71" s="1" t="str">
        <f t="shared" si="33"/>
        <v>učebna 203</v>
      </c>
      <c r="S71" s="20">
        <f t="shared" si="5"/>
        <v>7.62</v>
      </c>
      <c r="T71" s="20">
        <f t="shared" si="5"/>
        <v>8.9</v>
      </c>
      <c r="U71" s="20">
        <f t="shared" si="5"/>
        <v>3.2</v>
      </c>
      <c r="V71" s="20"/>
      <c r="W71" s="11"/>
      <c r="X71" s="11">
        <f t="shared" si="38"/>
        <v>0</v>
      </c>
      <c r="Y71" s="13">
        <f t="shared" si="42"/>
        <v>0</v>
      </c>
      <c r="Z71" s="3"/>
      <c r="AB71" s="43">
        <v>1</v>
      </c>
      <c r="AC71" s="44">
        <f t="shared" si="34"/>
        <v>0</v>
      </c>
    </row>
    <row r="72" spans="1:29" ht="15" hidden="1">
      <c r="A72" s="5">
        <v>64</v>
      </c>
      <c r="B72" s="47" t="s">
        <v>63</v>
      </c>
      <c r="C72" s="1" t="s">
        <v>64</v>
      </c>
      <c r="D72" s="47">
        <v>1</v>
      </c>
      <c r="E72" s="20">
        <v>7.62</v>
      </c>
      <c r="F72" s="23">
        <v>6.9</v>
      </c>
      <c r="G72" s="20">
        <v>3.2</v>
      </c>
      <c r="H72" s="20">
        <v>15</v>
      </c>
      <c r="I72" s="20">
        <f t="shared" si="1"/>
        <v>0</v>
      </c>
      <c r="J72" s="11">
        <f t="shared" si="32"/>
        <v>130.506</v>
      </c>
      <c r="K72" s="11">
        <f t="shared" si="37"/>
        <v>0</v>
      </c>
      <c r="L72" s="13">
        <f t="shared" si="41"/>
        <v>0</v>
      </c>
      <c r="M72" s="3"/>
      <c r="N72" s="51">
        <v>45163</v>
      </c>
      <c r="P72" s="5">
        <f t="shared" si="33"/>
        <v>64</v>
      </c>
      <c r="Q72" s="46" t="str">
        <f t="shared" si="33"/>
        <v>D</v>
      </c>
      <c r="R72" s="1" t="str">
        <f t="shared" si="33"/>
        <v>učebna</v>
      </c>
      <c r="S72" s="20">
        <f t="shared" si="5"/>
        <v>7.62</v>
      </c>
      <c r="T72" s="20">
        <f t="shared" si="5"/>
        <v>6.9</v>
      </c>
      <c r="U72" s="20">
        <f t="shared" si="5"/>
        <v>3.2</v>
      </c>
      <c r="V72" s="20"/>
      <c r="W72" s="11"/>
      <c r="X72" s="11">
        <f t="shared" si="38"/>
        <v>0</v>
      </c>
      <c r="Y72" s="13">
        <f t="shared" si="42"/>
        <v>0</v>
      </c>
      <c r="Z72" s="3"/>
      <c r="AC72" s="44" t="str">
        <f t="shared" si="34"/>
        <v/>
      </c>
    </row>
    <row r="73" spans="1:29" ht="15" hidden="1">
      <c r="A73" s="5">
        <v>65</v>
      </c>
      <c r="B73" s="47" t="s">
        <v>63</v>
      </c>
      <c r="C73" s="1" t="s">
        <v>64</v>
      </c>
      <c r="D73" s="47">
        <v>1</v>
      </c>
      <c r="E73" s="20">
        <v>7.62</v>
      </c>
      <c r="F73" s="20">
        <v>12</v>
      </c>
      <c r="G73" s="20">
        <v>3.2</v>
      </c>
      <c r="H73" s="20">
        <v>20</v>
      </c>
      <c r="I73" s="20">
        <f t="shared" si="1"/>
        <v>0</v>
      </c>
      <c r="J73" s="11">
        <f t="shared" si="32"/>
        <v>197.008</v>
      </c>
      <c r="K73" s="11">
        <f t="shared" si="37"/>
        <v>0</v>
      </c>
      <c r="L73" s="13">
        <f t="shared" si="41"/>
        <v>0</v>
      </c>
      <c r="M73" s="3"/>
      <c r="N73" s="51">
        <v>45163</v>
      </c>
      <c r="P73" s="5">
        <f t="shared" si="33"/>
        <v>65</v>
      </c>
      <c r="Q73" s="46" t="str">
        <f t="shared" si="33"/>
        <v>D</v>
      </c>
      <c r="R73" s="1" t="str">
        <f t="shared" si="33"/>
        <v>učebna</v>
      </c>
      <c r="S73" s="20">
        <f t="shared" si="5"/>
        <v>7.62</v>
      </c>
      <c r="T73" s="20">
        <f t="shared" si="5"/>
        <v>12</v>
      </c>
      <c r="U73" s="20">
        <f t="shared" si="5"/>
        <v>3.2</v>
      </c>
      <c r="V73" s="20"/>
      <c r="W73" s="11"/>
      <c r="X73" s="11">
        <f t="shared" si="38"/>
        <v>0</v>
      </c>
      <c r="Y73" s="13">
        <f t="shared" si="42"/>
        <v>0</v>
      </c>
      <c r="Z73" s="3"/>
      <c r="AC73" s="44" t="str">
        <f t="shared" si="34"/>
        <v/>
      </c>
    </row>
    <row r="74" spans="1:29" ht="15" hidden="1">
      <c r="A74" s="5">
        <v>66</v>
      </c>
      <c r="B74" s="47" t="s">
        <v>63</v>
      </c>
      <c r="C74" s="1" t="s">
        <v>65</v>
      </c>
      <c r="D74" s="47">
        <v>1</v>
      </c>
      <c r="E74" s="20">
        <v>7.62</v>
      </c>
      <c r="F74" s="20">
        <v>5.6</v>
      </c>
      <c r="G74" s="20">
        <v>3.2</v>
      </c>
      <c r="H74" s="20">
        <v>15</v>
      </c>
      <c r="I74" s="20">
        <f t="shared" si="1"/>
        <v>0</v>
      </c>
      <c r="J74" s="11">
        <f t="shared" si="32"/>
        <v>112.28</v>
      </c>
      <c r="K74" s="11">
        <f t="shared" si="37"/>
        <v>0</v>
      </c>
      <c r="L74" s="13">
        <f>J74*K74</f>
        <v>0</v>
      </c>
      <c r="M74" s="3"/>
      <c r="N74" s="51">
        <v>45163</v>
      </c>
      <c r="P74" s="5">
        <f t="shared" si="33"/>
        <v>66</v>
      </c>
      <c r="Q74" s="46" t="str">
        <f t="shared" si="33"/>
        <v>D</v>
      </c>
      <c r="R74" s="1" t="str">
        <f t="shared" si="33"/>
        <v>sklad</v>
      </c>
      <c r="S74" s="20">
        <f t="shared" si="5"/>
        <v>7.62</v>
      </c>
      <c r="T74" s="20">
        <f t="shared" si="5"/>
        <v>5.6</v>
      </c>
      <c r="U74" s="20">
        <f t="shared" si="5"/>
        <v>3.2</v>
      </c>
      <c r="V74" s="20"/>
      <c r="W74" s="11"/>
      <c r="X74" s="11">
        <f t="shared" si="38"/>
        <v>0</v>
      </c>
      <c r="Y74" s="13">
        <f>W74*X74</f>
        <v>0</v>
      </c>
      <c r="Z74" s="3"/>
      <c r="AC74" s="44" t="str">
        <f t="shared" si="34"/>
        <v/>
      </c>
    </row>
    <row r="75" spans="1:29" ht="15" hidden="1">
      <c r="A75" s="5">
        <v>67</v>
      </c>
      <c r="B75" s="47" t="s">
        <v>63</v>
      </c>
      <c r="C75" s="1" t="s">
        <v>64</v>
      </c>
      <c r="D75" s="47">
        <v>1</v>
      </c>
      <c r="E75" s="20">
        <v>7.62</v>
      </c>
      <c r="F75" s="20">
        <v>12</v>
      </c>
      <c r="G75" s="20">
        <v>3.2</v>
      </c>
      <c r="H75" s="20">
        <v>20</v>
      </c>
      <c r="I75" s="20">
        <f t="shared" si="1"/>
        <v>0</v>
      </c>
      <c r="J75" s="11">
        <f t="shared" si="32"/>
        <v>197.008</v>
      </c>
      <c r="K75" s="11">
        <f t="shared" si="37"/>
        <v>0</v>
      </c>
      <c r="L75" s="13">
        <f>J75*K75</f>
        <v>0</v>
      </c>
      <c r="M75" s="3"/>
      <c r="N75" s="51">
        <v>45163</v>
      </c>
      <c r="P75" s="5">
        <f t="shared" si="33"/>
        <v>67</v>
      </c>
      <c r="Q75" s="46" t="str">
        <f t="shared" si="33"/>
        <v>D</v>
      </c>
      <c r="R75" s="1" t="str">
        <f t="shared" si="33"/>
        <v>učebna</v>
      </c>
      <c r="S75" s="20">
        <f t="shared" si="5"/>
        <v>7.62</v>
      </c>
      <c r="T75" s="20">
        <f t="shared" si="5"/>
        <v>12</v>
      </c>
      <c r="U75" s="20">
        <f t="shared" si="5"/>
        <v>3.2</v>
      </c>
      <c r="V75" s="20"/>
      <c r="W75" s="11"/>
      <c r="X75" s="11">
        <f t="shared" si="38"/>
        <v>0</v>
      </c>
      <c r="Y75" s="13">
        <f>W75*X75</f>
        <v>0</v>
      </c>
      <c r="Z75" s="3"/>
      <c r="AC75" s="44" t="str">
        <f t="shared" si="34"/>
        <v/>
      </c>
    </row>
    <row r="76" spans="1:29" ht="15" hidden="1">
      <c r="A76" s="5">
        <v>68</v>
      </c>
      <c r="B76" s="47" t="s">
        <v>63</v>
      </c>
      <c r="C76" s="1" t="s">
        <v>64</v>
      </c>
      <c r="D76" s="47">
        <v>1</v>
      </c>
      <c r="E76" s="20">
        <v>7.62</v>
      </c>
      <c r="F76" s="20">
        <v>12</v>
      </c>
      <c r="G76" s="20">
        <v>3.2</v>
      </c>
      <c r="H76" s="20">
        <v>20</v>
      </c>
      <c r="I76" s="20">
        <f t="shared" si="1"/>
        <v>0</v>
      </c>
      <c r="J76" s="11">
        <f t="shared" si="32"/>
        <v>197.008</v>
      </c>
      <c r="K76" s="11">
        <f t="shared" si="37"/>
        <v>0</v>
      </c>
      <c r="L76" s="13">
        <f aca="true" t="shared" si="43" ref="L76">J76*K76</f>
        <v>0</v>
      </c>
      <c r="M76" s="3"/>
      <c r="N76" s="51">
        <v>45163</v>
      </c>
      <c r="P76" s="5">
        <f t="shared" si="33"/>
        <v>68</v>
      </c>
      <c r="Q76" s="46" t="str">
        <f t="shared" si="33"/>
        <v>D</v>
      </c>
      <c r="R76" s="1" t="str">
        <f t="shared" si="33"/>
        <v>učebna</v>
      </c>
      <c r="S76" s="20">
        <f t="shared" si="5"/>
        <v>7.62</v>
      </c>
      <c r="T76" s="20">
        <f t="shared" si="5"/>
        <v>12</v>
      </c>
      <c r="U76" s="20">
        <f t="shared" si="5"/>
        <v>3.2</v>
      </c>
      <c r="V76" s="20"/>
      <c r="W76" s="11"/>
      <c r="X76" s="11">
        <f t="shared" si="38"/>
        <v>0</v>
      </c>
      <c r="Y76" s="13">
        <f aca="true" t="shared" si="44" ref="Y76">W76*X76</f>
        <v>0</v>
      </c>
      <c r="Z76" s="3"/>
      <c r="AC76" s="44" t="str">
        <f t="shared" si="34"/>
        <v/>
      </c>
    </row>
    <row r="77" spans="1:29" ht="15" hidden="1">
      <c r="A77" s="5">
        <v>69</v>
      </c>
      <c r="B77" s="47" t="s">
        <v>63</v>
      </c>
      <c r="C77" s="1" t="s">
        <v>64</v>
      </c>
      <c r="D77" s="47">
        <v>1</v>
      </c>
      <c r="E77" s="20">
        <v>7.62</v>
      </c>
      <c r="F77" s="20">
        <v>5.6</v>
      </c>
      <c r="G77" s="20">
        <v>3.2</v>
      </c>
      <c r="H77" s="20">
        <v>15</v>
      </c>
      <c r="I77" s="20">
        <f t="shared" si="1"/>
        <v>0</v>
      </c>
      <c r="J77" s="11">
        <f t="shared" si="32"/>
        <v>112.28</v>
      </c>
      <c r="K77" s="11">
        <f t="shared" si="37"/>
        <v>0</v>
      </c>
      <c r="L77" s="13">
        <f>J77*K77</f>
        <v>0</v>
      </c>
      <c r="M77" s="3"/>
      <c r="N77" s="51">
        <v>45163</v>
      </c>
      <c r="P77" s="5">
        <f t="shared" si="33"/>
        <v>69</v>
      </c>
      <c r="Q77" s="46" t="str">
        <f t="shared" si="33"/>
        <v>D</v>
      </c>
      <c r="R77" s="1" t="str">
        <f t="shared" si="33"/>
        <v>učebna</v>
      </c>
      <c r="S77" s="20">
        <f t="shared" si="5"/>
        <v>7.62</v>
      </c>
      <c r="T77" s="20">
        <f t="shared" si="5"/>
        <v>5.6</v>
      </c>
      <c r="U77" s="20">
        <f t="shared" si="5"/>
        <v>3.2</v>
      </c>
      <c r="V77" s="20"/>
      <c r="W77" s="11"/>
      <c r="X77" s="11">
        <f t="shared" si="38"/>
        <v>0</v>
      </c>
      <c r="Y77" s="13">
        <f>W77*X77</f>
        <v>0</v>
      </c>
      <c r="Z77" s="3"/>
      <c r="AC77" s="44" t="str">
        <f t="shared" si="34"/>
        <v/>
      </c>
    </row>
    <row r="78" spans="1:29" ht="15" hidden="1">
      <c r="A78" s="5">
        <v>70</v>
      </c>
      <c r="B78" s="47" t="s">
        <v>63</v>
      </c>
      <c r="C78" s="1" t="s">
        <v>64</v>
      </c>
      <c r="D78" s="47">
        <v>1</v>
      </c>
      <c r="E78" s="20">
        <v>7.62</v>
      </c>
      <c r="F78" s="20">
        <v>5.6</v>
      </c>
      <c r="G78" s="20">
        <v>3.2</v>
      </c>
      <c r="H78" s="20">
        <v>15</v>
      </c>
      <c r="I78" s="20">
        <f aca="true" t="shared" si="45" ref="I78:I125">W78</f>
        <v>0</v>
      </c>
      <c r="J78" s="11">
        <f t="shared" si="32"/>
        <v>112.28</v>
      </c>
      <c r="K78" s="11">
        <f t="shared" si="37"/>
        <v>0</v>
      </c>
      <c r="L78" s="13">
        <f>J78*K78</f>
        <v>0</v>
      </c>
      <c r="M78" s="3"/>
      <c r="N78" s="51">
        <v>45163</v>
      </c>
      <c r="P78" s="5">
        <f t="shared" si="33"/>
        <v>70</v>
      </c>
      <c r="Q78" s="46" t="str">
        <f t="shared" si="33"/>
        <v>D</v>
      </c>
      <c r="R78" s="1" t="str">
        <f t="shared" si="33"/>
        <v>učebna</v>
      </c>
      <c r="S78" s="20">
        <f aca="true" t="shared" si="46" ref="S78:U125">E78</f>
        <v>7.62</v>
      </c>
      <c r="T78" s="20">
        <f t="shared" si="46"/>
        <v>5.6</v>
      </c>
      <c r="U78" s="20">
        <f t="shared" si="46"/>
        <v>3.2</v>
      </c>
      <c r="V78" s="20"/>
      <c r="W78" s="11"/>
      <c r="X78" s="11">
        <f t="shared" si="38"/>
        <v>0</v>
      </c>
      <c r="Y78" s="13">
        <f>W78*X78</f>
        <v>0</v>
      </c>
      <c r="Z78" s="3"/>
      <c r="AC78" s="44" t="str">
        <f t="shared" si="34"/>
        <v/>
      </c>
    </row>
    <row r="79" spans="1:29" ht="15" hidden="1">
      <c r="A79" s="5">
        <v>71</v>
      </c>
      <c r="B79" s="47" t="s">
        <v>63</v>
      </c>
      <c r="C79" s="1" t="s">
        <v>64</v>
      </c>
      <c r="D79" s="47">
        <v>1</v>
      </c>
      <c r="E79" s="20">
        <v>7.62</v>
      </c>
      <c r="F79" s="20">
        <v>8.75</v>
      </c>
      <c r="G79" s="20">
        <v>3.2</v>
      </c>
      <c r="H79" s="20">
        <v>15</v>
      </c>
      <c r="I79" s="20">
        <f t="shared" si="45"/>
        <v>0</v>
      </c>
      <c r="J79" s="11">
        <f t="shared" si="32"/>
        <v>156.44299999999998</v>
      </c>
      <c r="K79" s="11">
        <f t="shared" si="37"/>
        <v>0</v>
      </c>
      <c r="L79" s="13">
        <f aca="true" t="shared" si="47" ref="L79:L83">J79*K79</f>
        <v>0</v>
      </c>
      <c r="M79" s="3"/>
      <c r="N79" s="51">
        <v>45163</v>
      </c>
      <c r="P79" s="5">
        <f t="shared" si="33"/>
        <v>71</v>
      </c>
      <c r="Q79" s="46" t="str">
        <f t="shared" si="33"/>
        <v>D</v>
      </c>
      <c r="R79" s="1" t="str">
        <f t="shared" si="33"/>
        <v>učebna</v>
      </c>
      <c r="S79" s="20">
        <f t="shared" si="46"/>
        <v>7.62</v>
      </c>
      <c r="T79" s="20">
        <f t="shared" si="46"/>
        <v>8.75</v>
      </c>
      <c r="U79" s="20">
        <f t="shared" si="46"/>
        <v>3.2</v>
      </c>
      <c r="V79" s="20"/>
      <c r="W79" s="11"/>
      <c r="X79" s="11">
        <f t="shared" si="38"/>
        <v>0</v>
      </c>
      <c r="Y79" s="13">
        <f aca="true" t="shared" si="48" ref="Y79:Y83">W79*X79</f>
        <v>0</v>
      </c>
      <c r="Z79" s="3"/>
      <c r="AC79" s="44" t="str">
        <f t="shared" si="34"/>
        <v/>
      </c>
    </row>
    <row r="80" spans="1:29" ht="15" hidden="1">
      <c r="A80" s="5">
        <v>72</v>
      </c>
      <c r="B80" s="47" t="s">
        <v>63</v>
      </c>
      <c r="C80" s="1" t="s">
        <v>64</v>
      </c>
      <c r="D80" s="47">
        <v>1</v>
      </c>
      <c r="E80" s="20">
        <v>7.62</v>
      </c>
      <c r="F80" s="20">
        <v>8.75</v>
      </c>
      <c r="G80" s="20">
        <v>3.2</v>
      </c>
      <c r="H80" s="20">
        <v>15</v>
      </c>
      <c r="I80" s="20">
        <f t="shared" si="45"/>
        <v>0</v>
      </c>
      <c r="J80" s="11">
        <f t="shared" si="32"/>
        <v>156.44299999999998</v>
      </c>
      <c r="K80" s="11">
        <f t="shared" si="37"/>
        <v>0</v>
      </c>
      <c r="L80" s="13">
        <f t="shared" si="47"/>
        <v>0</v>
      </c>
      <c r="M80" s="3"/>
      <c r="N80" s="51">
        <v>45163</v>
      </c>
      <c r="P80" s="5">
        <f t="shared" si="33"/>
        <v>72</v>
      </c>
      <c r="Q80" s="46" t="str">
        <f t="shared" si="33"/>
        <v>D</v>
      </c>
      <c r="R80" s="1" t="str">
        <f t="shared" si="33"/>
        <v>učebna</v>
      </c>
      <c r="S80" s="20">
        <f t="shared" si="46"/>
        <v>7.62</v>
      </c>
      <c r="T80" s="20">
        <f t="shared" si="46"/>
        <v>8.75</v>
      </c>
      <c r="U80" s="20">
        <f t="shared" si="46"/>
        <v>3.2</v>
      </c>
      <c r="V80" s="20"/>
      <c r="W80" s="11"/>
      <c r="X80" s="11">
        <f t="shared" si="38"/>
        <v>0</v>
      </c>
      <c r="Y80" s="13">
        <f t="shared" si="48"/>
        <v>0</v>
      </c>
      <c r="Z80" s="3"/>
      <c r="AC80" s="44" t="str">
        <f t="shared" si="34"/>
        <v/>
      </c>
    </row>
    <row r="81" spans="1:29" ht="15" hidden="1">
      <c r="A81" s="5">
        <v>73</v>
      </c>
      <c r="B81" s="47" t="s">
        <v>63</v>
      </c>
      <c r="C81" s="1" t="s">
        <v>64</v>
      </c>
      <c r="D81" s="47">
        <v>1</v>
      </c>
      <c r="E81" s="20">
        <v>7.62</v>
      </c>
      <c r="F81" s="20">
        <v>8.75</v>
      </c>
      <c r="G81" s="20">
        <v>3.2</v>
      </c>
      <c r="H81" s="20">
        <v>15</v>
      </c>
      <c r="I81" s="20">
        <f t="shared" si="45"/>
        <v>0</v>
      </c>
      <c r="J81" s="11">
        <f t="shared" si="32"/>
        <v>156.44299999999998</v>
      </c>
      <c r="K81" s="11">
        <f t="shared" si="37"/>
        <v>0</v>
      </c>
      <c r="L81" s="13">
        <f t="shared" si="47"/>
        <v>0</v>
      </c>
      <c r="M81" s="3"/>
      <c r="N81" s="51">
        <v>45163</v>
      </c>
      <c r="P81" s="5">
        <f t="shared" si="33"/>
        <v>73</v>
      </c>
      <c r="Q81" s="46" t="str">
        <f t="shared" si="33"/>
        <v>D</v>
      </c>
      <c r="R81" s="1" t="str">
        <f t="shared" si="33"/>
        <v>učebna</v>
      </c>
      <c r="S81" s="20">
        <f t="shared" si="46"/>
        <v>7.62</v>
      </c>
      <c r="T81" s="20">
        <f t="shared" si="46"/>
        <v>8.75</v>
      </c>
      <c r="U81" s="20">
        <f t="shared" si="46"/>
        <v>3.2</v>
      </c>
      <c r="V81" s="20"/>
      <c r="W81" s="11"/>
      <c r="X81" s="11">
        <f t="shared" si="38"/>
        <v>0</v>
      </c>
      <c r="Y81" s="13">
        <f t="shared" si="48"/>
        <v>0</v>
      </c>
      <c r="Z81" s="3"/>
      <c r="AC81" s="44" t="str">
        <f t="shared" si="34"/>
        <v/>
      </c>
    </row>
    <row r="82" spans="1:29" ht="15" hidden="1">
      <c r="A82" s="5">
        <v>74</v>
      </c>
      <c r="B82" s="47" t="s">
        <v>63</v>
      </c>
      <c r="C82" s="1" t="s">
        <v>64</v>
      </c>
      <c r="D82" s="47">
        <v>1</v>
      </c>
      <c r="E82" s="20">
        <v>7.62</v>
      </c>
      <c r="F82" s="20">
        <v>8.75</v>
      </c>
      <c r="G82" s="20">
        <v>3.2</v>
      </c>
      <c r="H82" s="20">
        <v>15</v>
      </c>
      <c r="I82" s="20">
        <f t="shared" si="45"/>
        <v>0</v>
      </c>
      <c r="J82" s="11">
        <f t="shared" si="32"/>
        <v>156.44299999999998</v>
      </c>
      <c r="K82" s="11">
        <f t="shared" si="37"/>
        <v>0</v>
      </c>
      <c r="L82" s="13">
        <f t="shared" si="47"/>
        <v>0</v>
      </c>
      <c r="M82" s="3"/>
      <c r="N82" s="51">
        <v>45163</v>
      </c>
      <c r="P82" s="5">
        <f t="shared" si="33"/>
        <v>74</v>
      </c>
      <c r="Q82" s="46" t="str">
        <f t="shared" si="33"/>
        <v>D</v>
      </c>
      <c r="R82" s="1" t="str">
        <f t="shared" si="33"/>
        <v>učebna</v>
      </c>
      <c r="S82" s="20">
        <f t="shared" si="46"/>
        <v>7.62</v>
      </c>
      <c r="T82" s="20">
        <f t="shared" si="46"/>
        <v>8.75</v>
      </c>
      <c r="U82" s="20">
        <f t="shared" si="46"/>
        <v>3.2</v>
      </c>
      <c r="V82" s="20"/>
      <c r="W82" s="11"/>
      <c r="X82" s="11">
        <f t="shared" si="38"/>
        <v>0</v>
      </c>
      <c r="Y82" s="13">
        <f t="shared" si="48"/>
        <v>0</v>
      </c>
      <c r="Z82" s="3"/>
      <c r="AC82" s="44" t="str">
        <f t="shared" si="34"/>
        <v/>
      </c>
    </row>
    <row r="83" spans="1:29" ht="15" hidden="1">
      <c r="A83" s="5">
        <v>75</v>
      </c>
      <c r="B83" s="47" t="s">
        <v>63</v>
      </c>
      <c r="C83" s="1" t="s">
        <v>64</v>
      </c>
      <c r="D83" s="47">
        <v>1</v>
      </c>
      <c r="E83" s="20">
        <v>7.62</v>
      </c>
      <c r="F83" s="20">
        <v>8.75</v>
      </c>
      <c r="G83" s="20">
        <v>3.2</v>
      </c>
      <c r="H83" s="20">
        <v>15</v>
      </c>
      <c r="I83" s="20">
        <f t="shared" si="45"/>
        <v>0</v>
      </c>
      <c r="J83" s="11">
        <f t="shared" si="32"/>
        <v>156.44299999999998</v>
      </c>
      <c r="K83" s="11">
        <f t="shared" si="37"/>
        <v>0</v>
      </c>
      <c r="L83" s="13">
        <f t="shared" si="47"/>
        <v>0</v>
      </c>
      <c r="M83" s="3"/>
      <c r="N83" s="51">
        <v>45163</v>
      </c>
      <c r="P83" s="5">
        <f t="shared" si="33"/>
        <v>75</v>
      </c>
      <c r="Q83" s="46" t="str">
        <f t="shared" si="33"/>
        <v>D</v>
      </c>
      <c r="R83" s="1" t="str">
        <f t="shared" si="33"/>
        <v>učebna</v>
      </c>
      <c r="S83" s="20">
        <f t="shared" si="46"/>
        <v>7.62</v>
      </c>
      <c r="T83" s="20">
        <f t="shared" si="46"/>
        <v>8.75</v>
      </c>
      <c r="U83" s="20">
        <f t="shared" si="46"/>
        <v>3.2</v>
      </c>
      <c r="V83" s="20"/>
      <c r="W83" s="11"/>
      <c r="X83" s="11">
        <f t="shared" si="38"/>
        <v>0</v>
      </c>
      <c r="Y83" s="13">
        <f t="shared" si="48"/>
        <v>0</v>
      </c>
      <c r="Z83" s="3"/>
      <c r="AC83" s="44" t="str">
        <f t="shared" si="34"/>
        <v/>
      </c>
    </row>
    <row r="84" spans="1:29" ht="15.75" customHeight="1" hidden="1">
      <c r="A84" s="5">
        <v>76</v>
      </c>
      <c r="B84" s="47" t="s">
        <v>63</v>
      </c>
      <c r="C84" s="1" t="s">
        <v>64</v>
      </c>
      <c r="D84" s="47">
        <v>1</v>
      </c>
      <c r="E84" s="20">
        <v>7.62</v>
      </c>
      <c r="F84" s="20">
        <v>5.6</v>
      </c>
      <c r="G84" s="20">
        <v>3.2</v>
      </c>
      <c r="H84" s="20">
        <v>15</v>
      </c>
      <c r="I84" s="20">
        <f t="shared" si="45"/>
        <v>0</v>
      </c>
      <c r="J84" s="11">
        <f t="shared" si="32"/>
        <v>112.28</v>
      </c>
      <c r="K84" s="11">
        <f t="shared" si="37"/>
        <v>0</v>
      </c>
      <c r="L84" s="13">
        <f>J84*K84</f>
        <v>0</v>
      </c>
      <c r="M84" s="3"/>
      <c r="N84" s="51">
        <v>45163</v>
      </c>
      <c r="P84" s="5">
        <f t="shared" si="33"/>
        <v>76</v>
      </c>
      <c r="Q84" s="46" t="str">
        <f t="shared" si="33"/>
        <v>D</v>
      </c>
      <c r="R84" s="1" t="str">
        <f t="shared" si="33"/>
        <v>učebna</v>
      </c>
      <c r="S84" s="20">
        <f t="shared" si="46"/>
        <v>7.62</v>
      </c>
      <c r="T84" s="20">
        <f t="shared" si="46"/>
        <v>5.6</v>
      </c>
      <c r="U84" s="20">
        <f t="shared" si="46"/>
        <v>3.2</v>
      </c>
      <c r="V84" s="20"/>
      <c r="W84" s="11"/>
      <c r="X84" s="11">
        <f t="shared" si="38"/>
        <v>0</v>
      </c>
      <c r="Y84" s="13">
        <f>W84*X84</f>
        <v>0</v>
      </c>
      <c r="Z84" s="3"/>
      <c r="AC84" s="44" t="str">
        <f t="shared" si="34"/>
        <v/>
      </c>
    </row>
    <row r="85" spans="1:29" ht="15" hidden="1">
      <c r="A85" s="5">
        <v>77</v>
      </c>
      <c r="B85" s="47" t="s">
        <v>63</v>
      </c>
      <c r="C85" s="1" t="s">
        <v>64</v>
      </c>
      <c r="D85" s="47">
        <v>1</v>
      </c>
      <c r="E85" s="20">
        <v>7.62</v>
      </c>
      <c r="F85" s="20">
        <v>12</v>
      </c>
      <c r="G85" s="20">
        <v>3.2</v>
      </c>
      <c r="H85" s="20">
        <v>20</v>
      </c>
      <c r="I85" s="20">
        <f t="shared" si="45"/>
        <v>0</v>
      </c>
      <c r="J85" s="11">
        <f t="shared" si="32"/>
        <v>197.008</v>
      </c>
      <c r="K85" s="11">
        <f t="shared" si="37"/>
        <v>0</v>
      </c>
      <c r="L85" s="13">
        <f>J85*K85</f>
        <v>0</v>
      </c>
      <c r="M85" s="3"/>
      <c r="N85" s="51">
        <v>45163</v>
      </c>
      <c r="P85" s="5">
        <f t="shared" si="33"/>
        <v>77</v>
      </c>
      <c r="Q85" s="46" t="str">
        <f t="shared" si="33"/>
        <v>D</v>
      </c>
      <c r="R85" s="1" t="str">
        <f t="shared" si="33"/>
        <v>učebna</v>
      </c>
      <c r="S85" s="20">
        <f t="shared" si="46"/>
        <v>7.62</v>
      </c>
      <c r="T85" s="20">
        <f t="shared" si="46"/>
        <v>12</v>
      </c>
      <c r="U85" s="20">
        <f t="shared" si="46"/>
        <v>3.2</v>
      </c>
      <c r="V85" s="20"/>
      <c r="W85" s="11"/>
      <c r="X85" s="11">
        <f t="shared" si="38"/>
        <v>0</v>
      </c>
      <c r="Y85" s="13">
        <f>W85*X85</f>
        <v>0</v>
      </c>
      <c r="Z85" s="3"/>
      <c r="AC85" s="44" t="str">
        <f t="shared" si="34"/>
        <v/>
      </c>
    </row>
    <row r="86" spans="1:29" ht="15" hidden="1">
      <c r="A86" s="5">
        <v>78</v>
      </c>
      <c r="B86" s="47" t="s">
        <v>63</v>
      </c>
      <c r="C86" s="1" t="s">
        <v>64</v>
      </c>
      <c r="D86" s="47">
        <v>1</v>
      </c>
      <c r="E86" s="20">
        <v>7.62</v>
      </c>
      <c r="F86" s="20">
        <v>12</v>
      </c>
      <c r="G86" s="20">
        <v>3.2</v>
      </c>
      <c r="H86" s="20">
        <v>20</v>
      </c>
      <c r="I86" s="20">
        <f t="shared" si="45"/>
        <v>0</v>
      </c>
      <c r="J86" s="11">
        <f t="shared" si="32"/>
        <v>197.008</v>
      </c>
      <c r="K86" s="11">
        <f t="shared" si="37"/>
        <v>0</v>
      </c>
      <c r="L86" s="13">
        <f aca="true" t="shared" si="49" ref="L86">J86*K86</f>
        <v>0</v>
      </c>
      <c r="M86" s="3"/>
      <c r="N86" s="51">
        <v>45163</v>
      </c>
      <c r="P86" s="5">
        <f t="shared" si="33"/>
        <v>78</v>
      </c>
      <c r="Q86" s="46" t="str">
        <f t="shared" si="33"/>
        <v>D</v>
      </c>
      <c r="R86" s="1" t="str">
        <f t="shared" si="33"/>
        <v>učebna</v>
      </c>
      <c r="S86" s="20">
        <f t="shared" si="46"/>
        <v>7.62</v>
      </c>
      <c r="T86" s="20">
        <f t="shared" si="46"/>
        <v>12</v>
      </c>
      <c r="U86" s="20">
        <f t="shared" si="46"/>
        <v>3.2</v>
      </c>
      <c r="V86" s="20"/>
      <c r="W86" s="11"/>
      <c r="X86" s="11">
        <f t="shared" si="38"/>
        <v>0</v>
      </c>
      <c r="Y86" s="13">
        <f aca="true" t="shared" si="50" ref="Y86">W86*X86</f>
        <v>0</v>
      </c>
      <c r="Z86" s="3"/>
      <c r="AC86" s="44" t="str">
        <f t="shared" si="34"/>
        <v/>
      </c>
    </row>
    <row r="87" spans="1:29" ht="15" hidden="1">
      <c r="A87" s="5">
        <v>79</v>
      </c>
      <c r="B87" s="47" t="s">
        <v>63</v>
      </c>
      <c r="C87" s="1" t="s">
        <v>64</v>
      </c>
      <c r="D87" s="47">
        <v>1</v>
      </c>
      <c r="E87" s="20">
        <v>7.62</v>
      </c>
      <c r="F87" s="20">
        <v>5.6</v>
      </c>
      <c r="G87" s="20">
        <v>3.2</v>
      </c>
      <c r="H87" s="20">
        <v>15</v>
      </c>
      <c r="I87" s="20">
        <f t="shared" si="45"/>
        <v>0</v>
      </c>
      <c r="J87" s="11">
        <f t="shared" si="32"/>
        <v>112.28</v>
      </c>
      <c r="K87" s="11">
        <f t="shared" si="37"/>
        <v>0</v>
      </c>
      <c r="L87" s="13">
        <f>J87*K87</f>
        <v>0</v>
      </c>
      <c r="M87" s="3"/>
      <c r="N87" s="51">
        <v>45163</v>
      </c>
      <c r="P87" s="5">
        <f t="shared" si="33"/>
        <v>79</v>
      </c>
      <c r="Q87" s="46" t="str">
        <f t="shared" si="33"/>
        <v>D</v>
      </c>
      <c r="R87" s="1" t="str">
        <f t="shared" si="33"/>
        <v>učebna</v>
      </c>
      <c r="S87" s="20">
        <f t="shared" si="46"/>
        <v>7.62</v>
      </c>
      <c r="T87" s="20">
        <f t="shared" si="46"/>
        <v>5.6</v>
      </c>
      <c r="U87" s="20">
        <f t="shared" si="46"/>
        <v>3.2</v>
      </c>
      <c r="V87" s="20"/>
      <c r="W87" s="11"/>
      <c r="X87" s="11">
        <f t="shared" si="38"/>
        <v>0</v>
      </c>
      <c r="Y87" s="13">
        <f>W87*X87</f>
        <v>0</v>
      </c>
      <c r="Z87" s="3"/>
      <c r="AC87" s="44" t="str">
        <f t="shared" si="34"/>
        <v/>
      </c>
    </row>
    <row r="88" spans="1:29" ht="15">
      <c r="A88" s="5">
        <v>45</v>
      </c>
      <c r="B88" s="47" t="s">
        <v>63</v>
      </c>
      <c r="C88" s="1" t="s">
        <v>100</v>
      </c>
      <c r="D88" s="47">
        <v>1</v>
      </c>
      <c r="E88" s="20">
        <v>7.62</v>
      </c>
      <c r="F88" s="20">
        <v>8.75</v>
      </c>
      <c r="G88" s="20">
        <v>3.2</v>
      </c>
      <c r="H88" s="20">
        <v>15</v>
      </c>
      <c r="I88" s="20">
        <f t="shared" si="45"/>
        <v>0</v>
      </c>
      <c r="J88" s="11">
        <f t="shared" si="32"/>
        <v>156.44299999999998</v>
      </c>
      <c r="K88" s="11">
        <f t="shared" si="37"/>
        <v>0</v>
      </c>
      <c r="L88" s="13">
        <f>J88*K88</f>
        <v>0</v>
      </c>
      <c r="M88" s="3"/>
      <c r="N88" s="51">
        <v>45163</v>
      </c>
      <c r="P88" s="5">
        <f t="shared" si="33"/>
        <v>45</v>
      </c>
      <c r="Q88" s="46" t="str">
        <f t="shared" si="33"/>
        <v>D</v>
      </c>
      <c r="R88" s="1" t="str">
        <f t="shared" si="33"/>
        <v>učebna 405</v>
      </c>
      <c r="S88" s="20">
        <f t="shared" si="46"/>
        <v>7.62</v>
      </c>
      <c r="T88" s="20">
        <f t="shared" si="46"/>
        <v>8.75</v>
      </c>
      <c r="U88" s="20">
        <f t="shared" si="46"/>
        <v>3.2</v>
      </c>
      <c r="V88" s="20"/>
      <c r="W88" s="11"/>
      <c r="X88" s="11">
        <f t="shared" si="38"/>
        <v>0</v>
      </c>
      <c r="Y88" s="13">
        <f>W88*X88</f>
        <v>0</v>
      </c>
      <c r="Z88" s="3"/>
      <c r="AB88" s="43">
        <v>1</v>
      </c>
      <c r="AC88" s="44">
        <f t="shared" si="34"/>
        <v>0</v>
      </c>
    </row>
    <row r="89" spans="1:29" ht="15">
      <c r="A89" s="5">
        <v>46</v>
      </c>
      <c r="B89" s="47" t="s">
        <v>63</v>
      </c>
      <c r="C89" s="1" t="s">
        <v>101</v>
      </c>
      <c r="D89" s="47">
        <v>1</v>
      </c>
      <c r="E89" s="20">
        <v>7.62</v>
      </c>
      <c r="F89" s="20">
        <v>8.75</v>
      </c>
      <c r="G89" s="20">
        <v>3.2</v>
      </c>
      <c r="H89" s="20">
        <v>15</v>
      </c>
      <c r="I89" s="20">
        <f t="shared" si="45"/>
        <v>0</v>
      </c>
      <c r="J89" s="11">
        <f t="shared" si="32"/>
        <v>156.44299999999998</v>
      </c>
      <c r="K89" s="11">
        <f t="shared" si="37"/>
        <v>0</v>
      </c>
      <c r="L89" s="13">
        <f aca="true" t="shared" si="51" ref="L89:L93">J89*K89</f>
        <v>0</v>
      </c>
      <c r="M89" s="3"/>
      <c r="N89" s="51">
        <v>45163</v>
      </c>
      <c r="P89" s="5">
        <f t="shared" si="33"/>
        <v>46</v>
      </c>
      <c r="Q89" s="46" t="str">
        <f t="shared" si="33"/>
        <v>D</v>
      </c>
      <c r="R89" s="1" t="str">
        <f t="shared" si="33"/>
        <v>učebna 406</v>
      </c>
      <c r="S89" s="20">
        <f t="shared" si="46"/>
        <v>7.62</v>
      </c>
      <c r="T89" s="20">
        <f t="shared" si="46"/>
        <v>8.75</v>
      </c>
      <c r="U89" s="20">
        <f t="shared" si="46"/>
        <v>3.2</v>
      </c>
      <c r="V89" s="20"/>
      <c r="W89" s="11"/>
      <c r="X89" s="11">
        <f t="shared" si="38"/>
        <v>0</v>
      </c>
      <c r="Y89" s="13">
        <f aca="true" t="shared" si="52" ref="Y89:Y93">W89*X89</f>
        <v>0</v>
      </c>
      <c r="Z89" s="3"/>
      <c r="AB89" s="43">
        <v>1</v>
      </c>
      <c r="AC89" s="44">
        <f t="shared" si="34"/>
        <v>0</v>
      </c>
    </row>
    <row r="90" spans="1:29" ht="15" hidden="1">
      <c r="A90" s="5">
        <v>82</v>
      </c>
      <c r="B90" s="47" t="s">
        <v>63</v>
      </c>
      <c r="C90" s="1" t="s">
        <v>64</v>
      </c>
      <c r="D90" s="47">
        <v>1</v>
      </c>
      <c r="E90" s="20">
        <v>7.62</v>
      </c>
      <c r="F90" s="20">
        <v>8.75</v>
      </c>
      <c r="G90" s="20">
        <v>3.2</v>
      </c>
      <c r="H90" s="20">
        <v>15</v>
      </c>
      <c r="I90" s="20">
        <f t="shared" si="45"/>
        <v>0</v>
      </c>
      <c r="J90" s="11">
        <f t="shared" si="32"/>
        <v>156.44299999999998</v>
      </c>
      <c r="K90" s="11">
        <f aca="true" t="shared" si="53" ref="K90:K106">K$7</f>
        <v>45</v>
      </c>
      <c r="L90" s="13">
        <f t="shared" si="51"/>
        <v>7039.9349999999995</v>
      </c>
      <c r="M90" s="3"/>
      <c r="N90" s="9">
        <v>45169</v>
      </c>
      <c r="P90" s="5">
        <f t="shared" si="33"/>
        <v>82</v>
      </c>
      <c r="Q90" s="46" t="str">
        <f t="shared" si="33"/>
        <v>D</v>
      </c>
      <c r="R90" s="1" t="str">
        <f t="shared" si="33"/>
        <v>učebna</v>
      </c>
      <c r="S90" s="20">
        <f t="shared" si="46"/>
        <v>7.62</v>
      </c>
      <c r="T90" s="20">
        <f t="shared" si="46"/>
        <v>8.75</v>
      </c>
      <c r="U90" s="20">
        <f t="shared" si="46"/>
        <v>3.2</v>
      </c>
      <c r="V90" s="20"/>
      <c r="W90" s="11"/>
      <c r="X90" s="11">
        <f aca="true" t="shared" si="54" ref="X90:X106">X$7</f>
        <v>60</v>
      </c>
      <c r="Y90" s="13">
        <f t="shared" si="52"/>
        <v>0</v>
      </c>
      <c r="Z90" s="3"/>
      <c r="AC90" s="44" t="str">
        <f t="shared" si="34"/>
        <v/>
      </c>
    </row>
    <row r="91" spans="1:29" ht="15" hidden="1">
      <c r="A91" s="5">
        <v>83</v>
      </c>
      <c r="B91" s="47" t="s">
        <v>63</v>
      </c>
      <c r="C91" s="1" t="s">
        <v>64</v>
      </c>
      <c r="D91" s="47">
        <v>1</v>
      </c>
      <c r="E91" s="20">
        <v>7.62</v>
      </c>
      <c r="F91" s="20">
        <v>8.75</v>
      </c>
      <c r="G91" s="20">
        <v>3.2</v>
      </c>
      <c r="H91" s="20">
        <v>15</v>
      </c>
      <c r="I91" s="20">
        <f t="shared" si="45"/>
        <v>0</v>
      </c>
      <c r="J91" s="11">
        <f t="shared" si="32"/>
        <v>156.44299999999998</v>
      </c>
      <c r="K91" s="11">
        <f t="shared" si="53"/>
        <v>45</v>
      </c>
      <c r="L91" s="13">
        <f t="shared" si="51"/>
        <v>7039.9349999999995</v>
      </c>
      <c r="M91" s="3"/>
      <c r="N91" s="9">
        <v>45169</v>
      </c>
      <c r="P91" s="5">
        <f t="shared" si="33"/>
        <v>83</v>
      </c>
      <c r="Q91" s="46" t="str">
        <f t="shared" si="33"/>
        <v>D</v>
      </c>
      <c r="R91" s="1" t="str">
        <f t="shared" si="33"/>
        <v>učebna</v>
      </c>
      <c r="S91" s="20">
        <f t="shared" si="46"/>
        <v>7.62</v>
      </c>
      <c r="T91" s="20">
        <f t="shared" si="46"/>
        <v>8.75</v>
      </c>
      <c r="U91" s="20">
        <f t="shared" si="46"/>
        <v>3.2</v>
      </c>
      <c r="V91" s="20"/>
      <c r="W91" s="11"/>
      <c r="X91" s="11">
        <f t="shared" si="54"/>
        <v>60</v>
      </c>
      <c r="Y91" s="13">
        <f t="shared" si="52"/>
        <v>0</v>
      </c>
      <c r="Z91" s="3"/>
      <c r="AC91" s="44" t="str">
        <f t="shared" si="34"/>
        <v/>
      </c>
    </row>
    <row r="92" spans="1:29" ht="15" hidden="1">
      <c r="A92" s="5">
        <v>84</v>
      </c>
      <c r="B92" s="47" t="s">
        <v>63</v>
      </c>
      <c r="C92" s="1" t="s">
        <v>64</v>
      </c>
      <c r="D92" s="47">
        <v>1</v>
      </c>
      <c r="E92" s="20">
        <v>7.62</v>
      </c>
      <c r="F92" s="20">
        <v>8.75</v>
      </c>
      <c r="G92" s="20">
        <v>3.2</v>
      </c>
      <c r="H92" s="20">
        <v>15</v>
      </c>
      <c r="I92" s="20">
        <f t="shared" si="45"/>
        <v>0</v>
      </c>
      <c r="J92" s="11">
        <f t="shared" si="32"/>
        <v>156.44299999999998</v>
      </c>
      <c r="K92" s="11">
        <f t="shared" si="53"/>
        <v>45</v>
      </c>
      <c r="L92" s="13">
        <f t="shared" si="51"/>
        <v>7039.9349999999995</v>
      </c>
      <c r="M92" s="3"/>
      <c r="N92" s="9">
        <v>45169</v>
      </c>
      <c r="P92" s="5">
        <f t="shared" si="33"/>
        <v>84</v>
      </c>
      <c r="Q92" s="46" t="str">
        <f t="shared" si="33"/>
        <v>D</v>
      </c>
      <c r="R92" s="1" t="str">
        <f t="shared" si="33"/>
        <v>učebna</v>
      </c>
      <c r="S92" s="20">
        <f t="shared" si="46"/>
        <v>7.62</v>
      </c>
      <c r="T92" s="20">
        <f t="shared" si="46"/>
        <v>8.75</v>
      </c>
      <c r="U92" s="20">
        <f t="shared" si="46"/>
        <v>3.2</v>
      </c>
      <c r="V92" s="20"/>
      <c r="W92" s="11"/>
      <c r="X92" s="11">
        <f t="shared" si="54"/>
        <v>60</v>
      </c>
      <c r="Y92" s="13">
        <f t="shared" si="52"/>
        <v>0</v>
      </c>
      <c r="Z92" s="3"/>
      <c r="AC92" s="44" t="str">
        <f t="shared" si="34"/>
        <v/>
      </c>
    </row>
    <row r="93" spans="1:29" ht="15" hidden="1">
      <c r="A93" s="5">
        <v>85</v>
      </c>
      <c r="B93" s="47" t="s">
        <v>63</v>
      </c>
      <c r="C93" s="1" t="s">
        <v>64</v>
      </c>
      <c r="D93" s="47">
        <v>1</v>
      </c>
      <c r="E93" s="20">
        <v>7.62</v>
      </c>
      <c r="F93" s="20">
        <v>12</v>
      </c>
      <c r="G93" s="20">
        <v>3.2</v>
      </c>
      <c r="H93" s="20">
        <v>20</v>
      </c>
      <c r="I93" s="20">
        <f t="shared" si="45"/>
        <v>0</v>
      </c>
      <c r="J93" s="11">
        <f t="shared" si="32"/>
        <v>197.008</v>
      </c>
      <c r="K93" s="11">
        <f t="shared" si="53"/>
        <v>45</v>
      </c>
      <c r="L93" s="13">
        <f t="shared" si="51"/>
        <v>8865.36</v>
      </c>
      <c r="M93" s="3"/>
      <c r="N93" s="9">
        <v>45169</v>
      </c>
      <c r="P93" s="5">
        <f t="shared" si="33"/>
        <v>85</v>
      </c>
      <c r="Q93" s="46" t="str">
        <f t="shared" si="33"/>
        <v>D</v>
      </c>
      <c r="R93" s="1" t="str">
        <f t="shared" si="33"/>
        <v>učebna</v>
      </c>
      <c r="S93" s="20">
        <f t="shared" si="46"/>
        <v>7.62</v>
      </c>
      <c r="T93" s="20">
        <f t="shared" si="46"/>
        <v>12</v>
      </c>
      <c r="U93" s="20">
        <f t="shared" si="46"/>
        <v>3.2</v>
      </c>
      <c r="V93" s="20"/>
      <c r="W93" s="11"/>
      <c r="X93" s="11">
        <f t="shared" si="54"/>
        <v>60</v>
      </c>
      <c r="Y93" s="13">
        <f t="shared" si="52"/>
        <v>0</v>
      </c>
      <c r="Z93" s="3"/>
      <c r="AC93" s="44" t="str">
        <f t="shared" si="34"/>
        <v/>
      </c>
    </row>
    <row r="94" spans="1:29" ht="15" hidden="1">
      <c r="A94" s="5">
        <v>86</v>
      </c>
      <c r="B94" s="47" t="s">
        <v>63</v>
      </c>
      <c r="C94" s="1" t="s">
        <v>64</v>
      </c>
      <c r="D94" s="47">
        <v>1</v>
      </c>
      <c r="E94" s="20">
        <v>7.62</v>
      </c>
      <c r="F94" s="20">
        <v>5.6</v>
      </c>
      <c r="G94" s="20">
        <v>3.2</v>
      </c>
      <c r="H94" s="20">
        <v>15</v>
      </c>
      <c r="I94" s="20">
        <f t="shared" si="45"/>
        <v>0</v>
      </c>
      <c r="J94" s="11">
        <f t="shared" si="32"/>
        <v>112.28</v>
      </c>
      <c r="K94" s="11">
        <f t="shared" si="53"/>
        <v>45</v>
      </c>
      <c r="L94" s="13">
        <f>J94*K94</f>
        <v>5052.6</v>
      </c>
      <c r="M94" s="3"/>
      <c r="N94" s="9">
        <v>45169</v>
      </c>
      <c r="P94" s="5">
        <f t="shared" si="33"/>
        <v>86</v>
      </c>
      <c r="Q94" s="46" t="str">
        <f t="shared" si="33"/>
        <v>D</v>
      </c>
      <c r="R94" s="1" t="str">
        <f t="shared" si="33"/>
        <v>učebna</v>
      </c>
      <c r="S94" s="20">
        <f t="shared" si="46"/>
        <v>7.62</v>
      </c>
      <c r="T94" s="20">
        <f t="shared" si="46"/>
        <v>5.6</v>
      </c>
      <c r="U94" s="20">
        <f t="shared" si="46"/>
        <v>3.2</v>
      </c>
      <c r="V94" s="20"/>
      <c r="W94" s="11"/>
      <c r="X94" s="11">
        <f t="shared" si="54"/>
        <v>60</v>
      </c>
      <c r="Y94" s="13">
        <f>W94*X94</f>
        <v>0</v>
      </c>
      <c r="Z94" s="3"/>
      <c r="AC94" s="44" t="str">
        <f t="shared" si="34"/>
        <v/>
      </c>
    </row>
    <row r="95" spans="1:29" ht="15" hidden="1">
      <c r="A95" s="5">
        <v>87</v>
      </c>
      <c r="B95" s="47" t="s">
        <v>63</v>
      </c>
      <c r="C95" s="2" t="s">
        <v>102</v>
      </c>
      <c r="D95" s="47">
        <v>4</v>
      </c>
      <c r="E95" s="20">
        <v>7.6</v>
      </c>
      <c r="F95" s="20">
        <v>3</v>
      </c>
      <c r="G95" s="20">
        <v>3.2</v>
      </c>
      <c r="H95" s="20">
        <v>15</v>
      </c>
      <c r="I95" s="20">
        <f t="shared" si="45"/>
        <v>0</v>
      </c>
      <c r="J95" s="11">
        <f t="shared" si="32"/>
        <v>302.56</v>
      </c>
      <c r="K95" s="11">
        <f t="shared" si="53"/>
        <v>45</v>
      </c>
      <c r="L95" s="13">
        <f aca="true" t="shared" si="55" ref="L95:L97">J95*K95</f>
        <v>13615.2</v>
      </c>
      <c r="M95" s="3"/>
      <c r="N95" s="9">
        <v>45230</v>
      </c>
      <c r="P95" s="5">
        <f t="shared" si="33"/>
        <v>87</v>
      </c>
      <c r="Q95" s="46" t="str">
        <f t="shared" si="33"/>
        <v>D</v>
      </c>
      <c r="R95" s="1" t="str">
        <f t="shared" si="33"/>
        <v>WC dívky</v>
      </c>
      <c r="S95" s="20">
        <f t="shared" si="46"/>
        <v>7.6</v>
      </c>
      <c r="T95" s="20">
        <f t="shared" si="46"/>
        <v>3</v>
      </c>
      <c r="U95" s="20">
        <f t="shared" si="46"/>
        <v>3.2</v>
      </c>
      <c r="V95" s="20"/>
      <c r="W95" s="11"/>
      <c r="X95" s="11">
        <f t="shared" si="54"/>
        <v>60</v>
      </c>
      <c r="Y95" s="13">
        <f aca="true" t="shared" si="56" ref="Y95:Y97">W95*X95</f>
        <v>0</v>
      </c>
      <c r="Z95" s="3"/>
      <c r="AC95" s="44" t="str">
        <f t="shared" si="34"/>
        <v/>
      </c>
    </row>
    <row r="96" spans="1:29" ht="15" hidden="1">
      <c r="A96" s="5">
        <v>88</v>
      </c>
      <c r="B96" s="47" t="s">
        <v>63</v>
      </c>
      <c r="C96" s="2" t="s">
        <v>103</v>
      </c>
      <c r="D96" s="47">
        <v>4</v>
      </c>
      <c r="E96" s="20">
        <v>7.6</v>
      </c>
      <c r="F96" s="20">
        <v>3</v>
      </c>
      <c r="G96" s="20">
        <v>3.2</v>
      </c>
      <c r="H96" s="20">
        <v>15</v>
      </c>
      <c r="I96" s="20">
        <f t="shared" si="45"/>
        <v>0</v>
      </c>
      <c r="J96" s="11">
        <f t="shared" si="32"/>
        <v>302.56</v>
      </c>
      <c r="K96" s="11">
        <f t="shared" si="53"/>
        <v>45</v>
      </c>
      <c r="L96" s="13">
        <f t="shared" si="55"/>
        <v>13615.2</v>
      </c>
      <c r="M96" s="3"/>
      <c r="N96" s="9">
        <v>45230</v>
      </c>
      <c r="P96" s="5">
        <f t="shared" si="33"/>
        <v>88</v>
      </c>
      <c r="Q96" s="46" t="str">
        <f t="shared" si="33"/>
        <v>D</v>
      </c>
      <c r="R96" s="1" t="str">
        <f t="shared" si="33"/>
        <v>WC hoši</v>
      </c>
      <c r="S96" s="20">
        <f t="shared" si="46"/>
        <v>7.6</v>
      </c>
      <c r="T96" s="20">
        <f t="shared" si="46"/>
        <v>3</v>
      </c>
      <c r="U96" s="20">
        <f t="shared" si="46"/>
        <v>3.2</v>
      </c>
      <c r="V96" s="20"/>
      <c r="W96" s="11"/>
      <c r="X96" s="11">
        <f t="shared" si="54"/>
        <v>60</v>
      </c>
      <c r="Y96" s="13">
        <f t="shared" si="56"/>
        <v>0</v>
      </c>
      <c r="Z96" s="3"/>
      <c r="AC96" s="44" t="str">
        <f t="shared" si="34"/>
        <v/>
      </c>
    </row>
    <row r="97" spans="1:29" ht="15" hidden="1">
      <c r="A97" s="5">
        <v>89</v>
      </c>
      <c r="B97" s="47" t="s">
        <v>63</v>
      </c>
      <c r="C97" s="2" t="s">
        <v>104</v>
      </c>
      <c r="D97" s="47">
        <v>4</v>
      </c>
      <c r="E97" s="20">
        <v>7.6</v>
      </c>
      <c r="F97" s="20">
        <v>3</v>
      </c>
      <c r="G97" s="20">
        <v>3.2</v>
      </c>
      <c r="H97" s="20">
        <v>15</v>
      </c>
      <c r="I97" s="20">
        <f t="shared" si="45"/>
        <v>0</v>
      </c>
      <c r="J97" s="11">
        <f t="shared" si="32"/>
        <v>302.56</v>
      </c>
      <c r="K97" s="11">
        <f t="shared" si="53"/>
        <v>45</v>
      </c>
      <c r="L97" s="13">
        <f t="shared" si="55"/>
        <v>13615.2</v>
      </c>
      <c r="M97" s="3"/>
      <c r="N97" s="9">
        <v>45230</v>
      </c>
      <c r="P97" s="5">
        <f t="shared" si="33"/>
        <v>89</v>
      </c>
      <c r="Q97" s="46" t="str">
        <f t="shared" si="33"/>
        <v>D</v>
      </c>
      <c r="R97" s="1" t="str">
        <f t="shared" si="33"/>
        <v>WC učitelé</v>
      </c>
      <c r="S97" s="20">
        <f t="shared" si="46"/>
        <v>7.6</v>
      </c>
      <c r="T97" s="20">
        <f t="shared" si="46"/>
        <v>3</v>
      </c>
      <c r="U97" s="20">
        <f t="shared" si="46"/>
        <v>3.2</v>
      </c>
      <c r="V97" s="20"/>
      <c r="W97" s="11"/>
      <c r="X97" s="11">
        <f t="shared" si="54"/>
        <v>60</v>
      </c>
      <c r="Y97" s="13">
        <f t="shared" si="56"/>
        <v>0</v>
      </c>
      <c r="Z97" s="3"/>
      <c r="AC97" s="44" t="str">
        <f t="shared" si="34"/>
        <v/>
      </c>
    </row>
    <row r="98" spans="1:29" ht="15" hidden="1">
      <c r="A98" s="5">
        <v>90</v>
      </c>
      <c r="B98" s="47" t="s">
        <v>63</v>
      </c>
      <c r="C98" s="2" t="s">
        <v>56</v>
      </c>
      <c r="D98" s="47">
        <v>1</v>
      </c>
      <c r="E98" s="2">
        <v>2.6</v>
      </c>
      <c r="F98" s="2">
        <v>97.5</v>
      </c>
      <c r="G98" s="2">
        <v>3.2</v>
      </c>
      <c r="H98" s="2"/>
      <c r="I98" s="20">
        <f t="shared" si="45"/>
        <v>0</v>
      </c>
      <c r="J98" s="11">
        <f t="shared" si="32"/>
        <v>894.14</v>
      </c>
      <c r="K98" s="11">
        <f t="shared" si="53"/>
        <v>45</v>
      </c>
      <c r="L98" s="13">
        <f>J98*K98</f>
        <v>40236.3</v>
      </c>
      <c r="M98" s="3"/>
      <c r="N98" s="9">
        <v>45230</v>
      </c>
      <c r="P98" s="5">
        <f t="shared" si="33"/>
        <v>90</v>
      </c>
      <c r="Q98" s="46" t="str">
        <f t="shared" si="33"/>
        <v>D</v>
      </c>
      <c r="R98" s="1" t="str">
        <f t="shared" si="33"/>
        <v>chodba 1</v>
      </c>
      <c r="S98" s="20">
        <f t="shared" si="46"/>
        <v>2.6</v>
      </c>
      <c r="T98" s="20">
        <f t="shared" si="46"/>
        <v>97.5</v>
      </c>
      <c r="U98" s="20">
        <f t="shared" si="46"/>
        <v>3.2</v>
      </c>
      <c r="V98" s="2"/>
      <c r="W98" s="11"/>
      <c r="X98" s="11">
        <f t="shared" si="54"/>
        <v>60</v>
      </c>
      <c r="Y98" s="13">
        <f>W98*X98</f>
        <v>0</v>
      </c>
      <c r="Z98" s="3"/>
      <c r="AC98" s="44" t="str">
        <f t="shared" si="34"/>
        <v/>
      </c>
    </row>
    <row r="99" spans="1:29" ht="15" hidden="1">
      <c r="A99" s="5">
        <v>91</v>
      </c>
      <c r="B99" s="47" t="s">
        <v>63</v>
      </c>
      <c r="C99" s="2" t="s">
        <v>57</v>
      </c>
      <c r="D99" s="47">
        <v>1</v>
      </c>
      <c r="E99" s="2">
        <v>2.6</v>
      </c>
      <c r="F99" s="2">
        <v>97.5</v>
      </c>
      <c r="G99" s="2">
        <v>3.2</v>
      </c>
      <c r="H99" s="2"/>
      <c r="I99" s="20">
        <f t="shared" si="45"/>
        <v>0</v>
      </c>
      <c r="J99" s="11">
        <f t="shared" si="32"/>
        <v>894.14</v>
      </c>
      <c r="K99" s="11">
        <f t="shared" si="53"/>
        <v>45</v>
      </c>
      <c r="L99" s="13">
        <f>J99*K99</f>
        <v>40236.3</v>
      </c>
      <c r="M99" s="3"/>
      <c r="N99" s="9">
        <v>45230</v>
      </c>
      <c r="P99" s="5">
        <f t="shared" si="33"/>
        <v>91</v>
      </c>
      <c r="Q99" s="46" t="str">
        <f t="shared" si="33"/>
        <v>D</v>
      </c>
      <c r="R99" s="1" t="str">
        <f t="shared" si="33"/>
        <v>chodba 2</v>
      </c>
      <c r="S99" s="20">
        <f t="shared" si="46"/>
        <v>2.6</v>
      </c>
      <c r="T99" s="20">
        <f t="shared" si="46"/>
        <v>97.5</v>
      </c>
      <c r="U99" s="20">
        <f t="shared" si="46"/>
        <v>3.2</v>
      </c>
      <c r="V99" s="2"/>
      <c r="W99" s="11"/>
      <c r="X99" s="11">
        <f t="shared" si="54"/>
        <v>60</v>
      </c>
      <c r="Y99" s="13">
        <f>W99*X99</f>
        <v>0</v>
      </c>
      <c r="Z99" s="3"/>
      <c r="AC99" s="44" t="str">
        <f t="shared" si="34"/>
        <v/>
      </c>
    </row>
    <row r="100" spans="1:29" ht="15" hidden="1">
      <c r="A100" s="5">
        <v>92</v>
      </c>
      <c r="B100" s="47" t="s">
        <v>63</v>
      </c>
      <c r="C100" s="2" t="s">
        <v>58</v>
      </c>
      <c r="D100" s="47">
        <v>1</v>
      </c>
      <c r="E100" s="2">
        <v>2.6</v>
      </c>
      <c r="F100" s="2">
        <v>82</v>
      </c>
      <c r="G100" s="2">
        <v>3.2</v>
      </c>
      <c r="H100" s="2"/>
      <c r="I100" s="20">
        <f t="shared" si="45"/>
        <v>0</v>
      </c>
      <c r="J100" s="11">
        <f t="shared" si="32"/>
        <v>754.6400000000001</v>
      </c>
      <c r="K100" s="11">
        <f t="shared" si="53"/>
        <v>45</v>
      </c>
      <c r="L100" s="13">
        <f aca="true" t="shared" si="57" ref="L100:L105">J100*K100</f>
        <v>33958.8</v>
      </c>
      <c r="M100" s="3"/>
      <c r="N100" s="9">
        <v>45230</v>
      </c>
      <c r="P100" s="5">
        <f t="shared" si="33"/>
        <v>92</v>
      </c>
      <c r="Q100" s="46" t="str">
        <f t="shared" si="33"/>
        <v>D</v>
      </c>
      <c r="R100" s="1" t="str">
        <f t="shared" si="33"/>
        <v>chodba 3</v>
      </c>
      <c r="S100" s="20">
        <f t="shared" si="46"/>
        <v>2.6</v>
      </c>
      <c r="T100" s="20">
        <f t="shared" si="46"/>
        <v>82</v>
      </c>
      <c r="U100" s="20">
        <f t="shared" si="46"/>
        <v>3.2</v>
      </c>
      <c r="V100" s="2"/>
      <c r="W100" s="11"/>
      <c r="X100" s="11">
        <f t="shared" si="54"/>
        <v>60</v>
      </c>
      <c r="Y100" s="13">
        <f aca="true" t="shared" si="58" ref="Y100:Y105">W100*X100</f>
        <v>0</v>
      </c>
      <c r="Z100" s="3"/>
      <c r="AC100" s="44" t="str">
        <f t="shared" si="34"/>
        <v/>
      </c>
    </row>
    <row r="101" spans="1:29" ht="15" hidden="1">
      <c r="A101" s="5">
        <v>93</v>
      </c>
      <c r="B101" s="47" t="s">
        <v>63</v>
      </c>
      <c r="C101" s="2" t="s">
        <v>59</v>
      </c>
      <c r="D101" s="47">
        <v>1</v>
      </c>
      <c r="E101" s="2">
        <v>2.6</v>
      </c>
      <c r="F101" s="2">
        <v>82</v>
      </c>
      <c r="G101" s="2">
        <v>3.2</v>
      </c>
      <c r="H101" s="2"/>
      <c r="I101" s="20">
        <f t="shared" si="45"/>
        <v>0</v>
      </c>
      <c r="J101" s="11">
        <f t="shared" si="32"/>
        <v>754.6400000000001</v>
      </c>
      <c r="K101" s="11">
        <f t="shared" si="53"/>
        <v>45</v>
      </c>
      <c r="L101" s="13">
        <f t="shared" si="57"/>
        <v>33958.8</v>
      </c>
      <c r="M101" s="3"/>
      <c r="N101" s="9">
        <v>45230</v>
      </c>
      <c r="P101" s="5">
        <f t="shared" si="33"/>
        <v>93</v>
      </c>
      <c r="Q101" s="46" t="str">
        <f t="shared" si="33"/>
        <v>D</v>
      </c>
      <c r="R101" s="1" t="str">
        <f t="shared" si="33"/>
        <v>chodba 4</v>
      </c>
      <c r="S101" s="20">
        <f t="shared" si="46"/>
        <v>2.6</v>
      </c>
      <c r="T101" s="20">
        <f t="shared" si="46"/>
        <v>82</v>
      </c>
      <c r="U101" s="20">
        <f t="shared" si="46"/>
        <v>3.2</v>
      </c>
      <c r="V101" s="2"/>
      <c r="W101" s="11"/>
      <c r="X101" s="11">
        <f t="shared" si="54"/>
        <v>60</v>
      </c>
      <c r="Y101" s="13">
        <f t="shared" si="58"/>
        <v>0</v>
      </c>
      <c r="Z101" s="3"/>
      <c r="AC101" s="44" t="str">
        <f t="shared" si="34"/>
        <v/>
      </c>
    </row>
    <row r="102" spans="1:29" ht="15" hidden="1">
      <c r="A102" s="5">
        <v>94</v>
      </c>
      <c r="B102" s="47" t="s">
        <v>63</v>
      </c>
      <c r="C102" s="1" t="s">
        <v>60</v>
      </c>
      <c r="D102" s="47">
        <v>1</v>
      </c>
      <c r="E102" s="20">
        <v>7.62</v>
      </c>
      <c r="F102" s="20">
        <v>5.6</v>
      </c>
      <c r="G102" s="20">
        <v>3.2</v>
      </c>
      <c r="H102" s="20">
        <v>15</v>
      </c>
      <c r="I102" s="20">
        <f t="shared" si="45"/>
        <v>0</v>
      </c>
      <c r="J102" s="11">
        <f t="shared" si="32"/>
        <v>112.28</v>
      </c>
      <c r="K102" s="11">
        <f t="shared" si="53"/>
        <v>45</v>
      </c>
      <c r="L102" s="13">
        <f t="shared" si="57"/>
        <v>5052.6</v>
      </c>
      <c r="M102" s="3"/>
      <c r="N102" s="9">
        <v>45230</v>
      </c>
      <c r="P102" s="5">
        <f t="shared" si="33"/>
        <v>94</v>
      </c>
      <c r="Q102" s="46" t="str">
        <f t="shared" si="33"/>
        <v>D</v>
      </c>
      <c r="R102" s="1" t="str">
        <f t="shared" si="33"/>
        <v>schodiště I</v>
      </c>
      <c r="S102" s="20">
        <f t="shared" si="46"/>
        <v>7.62</v>
      </c>
      <c r="T102" s="20">
        <f t="shared" si="46"/>
        <v>5.6</v>
      </c>
      <c r="U102" s="20">
        <f t="shared" si="46"/>
        <v>3.2</v>
      </c>
      <c r="V102" s="20"/>
      <c r="W102" s="11"/>
      <c r="X102" s="11">
        <f t="shared" si="54"/>
        <v>60</v>
      </c>
      <c r="Y102" s="13">
        <f t="shared" si="58"/>
        <v>0</v>
      </c>
      <c r="Z102" s="3"/>
      <c r="AC102" s="44" t="str">
        <f t="shared" si="34"/>
        <v/>
      </c>
    </row>
    <row r="103" spans="1:29" ht="15" hidden="1">
      <c r="A103" s="5">
        <v>95</v>
      </c>
      <c r="B103" s="47" t="s">
        <v>63</v>
      </c>
      <c r="C103" s="1" t="s">
        <v>61</v>
      </c>
      <c r="D103" s="47">
        <v>1</v>
      </c>
      <c r="E103" s="20">
        <v>7.62</v>
      </c>
      <c r="F103" s="20">
        <v>5.6</v>
      </c>
      <c r="G103" s="20">
        <v>3.2</v>
      </c>
      <c r="H103" s="20">
        <v>15</v>
      </c>
      <c r="I103" s="20">
        <f t="shared" si="45"/>
        <v>0</v>
      </c>
      <c r="J103" s="11">
        <f t="shared" si="32"/>
        <v>112.28</v>
      </c>
      <c r="K103" s="11">
        <f t="shared" si="53"/>
        <v>45</v>
      </c>
      <c r="L103" s="13">
        <f t="shared" si="57"/>
        <v>5052.6</v>
      </c>
      <c r="M103" s="3"/>
      <c r="N103" s="9">
        <v>45230</v>
      </c>
      <c r="P103" s="5">
        <f t="shared" si="33"/>
        <v>95</v>
      </c>
      <c r="Q103" s="46" t="str">
        <f t="shared" si="33"/>
        <v>D</v>
      </c>
      <c r="R103" s="1" t="str">
        <f t="shared" si="33"/>
        <v>schodiště II</v>
      </c>
      <c r="S103" s="20">
        <f t="shared" si="46"/>
        <v>7.62</v>
      </c>
      <c r="T103" s="20">
        <f t="shared" si="46"/>
        <v>5.6</v>
      </c>
      <c r="U103" s="20">
        <f t="shared" si="46"/>
        <v>3.2</v>
      </c>
      <c r="V103" s="20"/>
      <c r="W103" s="11"/>
      <c r="X103" s="11">
        <f t="shared" si="54"/>
        <v>60</v>
      </c>
      <c r="Y103" s="13">
        <f t="shared" si="58"/>
        <v>0</v>
      </c>
      <c r="Z103" s="3"/>
      <c r="AC103" s="44" t="str">
        <f t="shared" si="34"/>
        <v/>
      </c>
    </row>
    <row r="104" spans="1:29" ht="15" hidden="1">
      <c r="A104" s="5">
        <v>96</v>
      </c>
      <c r="B104" s="47" t="s">
        <v>63</v>
      </c>
      <c r="C104" s="1" t="s">
        <v>62</v>
      </c>
      <c r="D104" s="47">
        <v>1</v>
      </c>
      <c r="E104" s="20">
        <v>7.62</v>
      </c>
      <c r="F104" s="20">
        <v>5.6</v>
      </c>
      <c r="G104" s="20">
        <v>3.2</v>
      </c>
      <c r="H104" s="20">
        <v>15</v>
      </c>
      <c r="I104" s="20">
        <f t="shared" si="45"/>
        <v>0</v>
      </c>
      <c r="J104" s="11">
        <f t="shared" si="32"/>
        <v>112.28</v>
      </c>
      <c r="K104" s="11">
        <f t="shared" si="53"/>
        <v>45</v>
      </c>
      <c r="L104" s="13">
        <f t="shared" si="57"/>
        <v>5052.6</v>
      </c>
      <c r="M104" s="3"/>
      <c r="N104" s="9">
        <v>45230</v>
      </c>
      <c r="P104" s="5">
        <f t="shared" si="33"/>
        <v>96</v>
      </c>
      <c r="Q104" s="46" t="str">
        <f t="shared" si="33"/>
        <v>D</v>
      </c>
      <c r="R104" s="1" t="str">
        <f t="shared" si="33"/>
        <v>schodiště III</v>
      </c>
      <c r="S104" s="20">
        <f t="shared" si="46"/>
        <v>7.62</v>
      </c>
      <c r="T104" s="20">
        <f t="shared" si="46"/>
        <v>5.6</v>
      </c>
      <c r="U104" s="20">
        <f t="shared" si="46"/>
        <v>3.2</v>
      </c>
      <c r="V104" s="20"/>
      <c r="W104" s="11"/>
      <c r="X104" s="11">
        <f t="shared" si="54"/>
        <v>60</v>
      </c>
      <c r="Y104" s="13">
        <f t="shared" si="58"/>
        <v>0</v>
      </c>
      <c r="Z104" s="3"/>
      <c r="AC104" s="44" t="str">
        <f t="shared" si="34"/>
        <v/>
      </c>
    </row>
    <row r="105" spans="1:29" ht="15" hidden="1">
      <c r="A105" s="5">
        <v>97</v>
      </c>
      <c r="B105" s="47" t="s">
        <v>63</v>
      </c>
      <c r="C105" s="1" t="s">
        <v>97</v>
      </c>
      <c r="D105" s="47">
        <v>1</v>
      </c>
      <c r="E105" s="20">
        <v>7.62</v>
      </c>
      <c r="F105" s="20">
        <v>5.6</v>
      </c>
      <c r="G105" s="20">
        <v>3.2</v>
      </c>
      <c r="H105" s="20">
        <v>15</v>
      </c>
      <c r="I105" s="20">
        <f t="shared" si="45"/>
        <v>0</v>
      </c>
      <c r="J105" s="11">
        <f t="shared" si="32"/>
        <v>112.28</v>
      </c>
      <c r="K105" s="11">
        <f t="shared" si="53"/>
        <v>45</v>
      </c>
      <c r="L105" s="13">
        <f t="shared" si="57"/>
        <v>5052.6</v>
      </c>
      <c r="M105" s="3"/>
      <c r="N105" s="9">
        <v>45230</v>
      </c>
      <c r="P105" s="5">
        <f t="shared" si="33"/>
        <v>97</v>
      </c>
      <c r="Q105" s="46" t="str">
        <f t="shared" si="33"/>
        <v>D</v>
      </c>
      <c r="R105" s="1" t="str">
        <f t="shared" si="33"/>
        <v>schodiště IV</v>
      </c>
      <c r="S105" s="20">
        <f t="shared" si="46"/>
        <v>7.62</v>
      </c>
      <c r="T105" s="20">
        <f t="shared" si="46"/>
        <v>5.6</v>
      </c>
      <c r="U105" s="20">
        <f t="shared" si="46"/>
        <v>3.2</v>
      </c>
      <c r="V105" s="20"/>
      <c r="W105" s="11"/>
      <c r="X105" s="11">
        <f t="shared" si="54"/>
        <v>60</v>
      </c>
      <c r="Y105" s="13">
        <f t="shared" si="58"/>
        <v>0</v>
      </c>
      <c r="Z105" s="3"/>
      <c r="AC105" s="44" t="str">
        <f t="shared" si="34"/>
        <v/>
      </c>
    </row>
    <row r="106" spans="1:29" ht="15" hidden="1">
      <c r="A106" s="5">
        <v>98</v>
      </c>
      <c r="B106" s="47" t="s">
        <v>63</v>
      </c>
      <c r="C106" s="4" t="s">
        <v>106</v>
      </c>
      <c r="D106" s="47">
        <v>25</v>
      </c>
      <c r="E106" s="20">
        <v>7.62</v>
      </c>
      <c r="F106" s="20">
        <v>3</v>
      </c>
      <c r="G106" s="20">
        <v>3.2</v>
      </c>
      <c r="H106" s="20">
        <v>2.5</v>
      </c>
      <c r="I106" s="20">
        <f t="shared" si="45"/>
        <v>0</v>
      </c>
      <c r="J106" s="11">
        <f t="shared" si="32"/>
        <v>2208.2000000000003</v>
      </c>
      <c r="K106" s="11">
        <f t="shared" si="53"/>
        <v>45</v>
      </c>
      <c r="L106" s="13">
        <f>J106*K106</f>
        <v>99369.00000000001</v>
      </c>
      <c r="M106" s="3"/>
      <c r="N106" s="9">
        <v>45230</v>
      </c>
      <c r="P106" s="5">
        <f t="shared" si="33"/>
        <v>98</v>
      </c>
      <c r="Q106" s="46" t="str">
        <f t="shared" si="33"/>
        <v>D</v>
      </c>
      <c r="R106" s="1" t="str">
        <f t="shared" si="33"/>
        <v>kabinety</v>
      </c>
      <c r="S106" s="20">
        <f t="shared" si="46"/>
        <v>7.62</v>
      </c>
      <c r="T106" s="20">
        <f t="shared" si="46"/>
        <v>3</v>
      </c>
      <c r="U106" s="20">
        <f t="shared" si="46"/>
        <v>3.2</v>
      </c>
      <c r="V106" s="20"/>
      <c r="W106" s="11"/>
      <c r="X106" s="11">
        <f t="shared" si="54"/>
        <v>60</v>
      </c>
      <c r="Y106" s="13">
        <f>W106*X106</f>
        <v>0</v>
      </c>
      <c r="Z106" s="3"/>
      <c r="AC106" s="44" t="str">
        <f t="shared" si="34"/>
        <v/>
      </c>
    </row>
    <row r="107" spans="1:29" ht="18.75" hidden="1">
      <c r="A107" s="53" t="s">
        <v>88</v>
      </c>
      <c r="B107" s="53"/>
      <c r="C107" s="31">
        <f>L107+Y107</f>
        <v>379052.63999999984</v>
      </c>
      <c r="D107" s="31"/>
      <c r="E107" s="26"/>
      <c r="F107" s="26"/>
      <c r="G107" s="26"/>
      <c r="H107" s="26"/>
      <c r="I107" s="26"/>
      <c r="J107" s="16">
        <f>SUM(J58:J106)</f>
        <v>12688.669000000004</v>
      </c>
      <c r="K107" s="16"/>
      <c r="L107" s="17">
        <f>SUM(L58:L106)</f>
        <v>379052.63999999984</v>
      </c>
      <c r="M107" s="18"/>
      <c r="N107" s="19"/>
      <c r="W107" s="16">
        <f>SUM(W58:W106)</f>
        <v>0</v>
      </c>
      <c r="X107" s="16"/>
      <c r="Y107" s="17">
        <f>SUM(Y58:Y106)</f>
        <v>0</v>
      </c>
      <c r="AC107" s="17">
        <f>SUM(AC58:AC106)</f>
        <v>0</v>
      </c>
    </row>
    <row r="108" spans="1:26" ht="15">
      <c r="A108" s="32"/>
      <c r="B108" s="33"/>
      <c r="C108" s="34"/>
      <c r="D108" s="34"/>
      <c r="E108" s="35"/>
      <c r="F108" s="35"/>
      <c r="G108" s="35"/>
      <c r="H108" s="35"/>
      <c r="I108" s="35"/>
      <c r="J108" s="36"/>
      <c r="K108" s="36"/>
      <c r="L108" s="37"/>
      <c r="M108" s="38"/>
      <c r="N108" s="39"/>
      <c r="P108" s="32"/>
      <c r="Q108" s="33"/>
      <c r="R108" s="40"/>
      <c r="S108" s="35"/>
      <c r="T108" s="35"/>
      <c r="U108" s="35"/>
      <c r="V108" s="35"/>
      <c r="W108" s="36"/>
      <c r="X108" s="36"/>
      <c r="Y108" s="37"/>
      <c r="Z108" s="38"/>
    </row>
    <row r="109" spans="1:29" ht="15">
      <c r="A109" s="5">
        <v>47</v>
      </c>
      <c r="B109" s="47" t="s">
        <v>66</v>
      </c>
      <c r="C109" s="1" t="s">
        <v>34</v>
      </c>
      <c r="D109" s="47">
        <v>1</v>
      </c>
      <c r="E109" s="20">
        <v>7</v>
      </c>
      <c r="F109" s="20">
        <v>3.15</v>
      </c>
      <c r="G109" s="20">
        <v>3.2</v>
      </c>
      <c r="H109" s="20">
        <v>2.5</v>
      </c>
      <c r="I109" s="20">
        <f t="shared" si="45"/>
        <v>0</v>
      </c>
      <c r="J109" s="11">
        <f aca="true" t="shared" si="59" ref="J109:J125">((E109*F109)+(E109*G109*2)+(F109*G109*2)-H109-I109)*D109</f>
        <v>84.51</v>
      </c>
      <c r="K109" s="11">
        <f aca="true" t="shared" si="60" ref="K109:K125">K$12</f>
        <v>0</v>
      </c>
      <c r="L109" s="13">
        <f>J109*K109</f>
        <v>0</v>
      </c>
      <c r="M109" s="3"/>
      <c r="N109" s="51">
        <v>45163</v>
      </c>
      <c r="P109" s="5">
        <f>A109</f>
        <v>47</v>
      </c>
      <c r="Q109" s="24" t="str">
        <f>B109</f>
        <v>F</v>
      </c>
      <c r="R109" s="1" t="str">
        <f>C109</f>
        <v>kabinet</v>
      </c>
      <c r="S109" s="20">
        <f t="shared" si="46"/>
        <v>7</v>
      </c>
      <c r="T109" s="20">
        <f t="shared" si="46"/>
        <v>3.15</v>
      </c>
      <c r="U109" s="20">
        <f t="shared" si="46"/>
        <v>3.2</v>
      </c>
      <c r="V109" s="20"/>
      <c r="W109" s="11"/>
      <c r="X109" s="11">
        <f aca="true" t="shared" si="61" ref="X109:X125">X$12</f>
        <v>0</v>
      </c>
      <c r="Y109" s="13">
        <f>W109*X109</f>
        <v>0</v>
      </c>
      <c r="Z109" s="3"/>
      <c r="AB109" s="43">
        <v>1</v>
      </c>
      <c r="AC109" s="44">
        <f aca="true" t="shared" si="62" ref="AC109:AC125">IF(AB109=1,L109+Y109,"")</f>
        <v>0</v>
      </c>
    </row>
    <row r="110" spans="1:29" ht="15">
      <c r="A110" s="5">
        <v>48</v>
      </c>
      <c r="B110" s="47" t="s">
        <v>66</v>
      </c>
      <c r="C110" s="1" t="s">
        <v>34</v>
      </c>
      <c r="D110" s="47">
        <v>1</v>
      </c>
      <c r="E110" s="20">
        <v>7</v>
      </c>
      <c r="F110" s="20">
        <v>3.15</v>
      </c>
      <c r="G110" s="20">
        <v>3.2</v>
      </c>
      <c r="H110" s="20">
        <v>2.5</v>
      </c>
      <c r="I110" s="20">
        <f t="shared" si="45"/>
        <v>0</v>
      </c>
      <c r="J110" s="11">
        <f t="shared" si="59"/>
        <v>84.51</v>
      </c>
      <c r="K110" s="11">
        <f t="shared" si="60"/>
        <v>0</v>
      </c>
      <c r="L110" s="13">
        <f aca="true" t="shared" si="63" ref="L110:L114">J110*K110</f>
        <v>0</v>
      </c>
      <c r="M110" s="3"/>
      <c r="N110" s="51">
        <v>45163</v>
      </c>
      <c r="P110" s="5">
        <f aca="true" t="shared" si="64" ref="P110:R125">A110</f>
        <v>48</v>
      </c>
      <c r="Q110" s="24" t="str">
        <f t="shared" si="64"/>
        <v>F</v>
      </c>
      <c r="R110" s="1" t="str">
        <f t="shared" si="64"/>
        <v>kabinet</v>
      </c>
      <c r="S110" s="20">
        <f t="shared" si="46"/>
        <v>7</v>
      </c>
      <c r="T110" s="20">
        <f t="shared" si="46"/>
        <v>3.15</v>
      </c>
      <c r="U110" s="20">
        <f t="shared" si="46"/>
        <v>3.2</v>
      </c>
      <c r="V110" s="20"/>
      <c r="W110" s="11"/>
      <c r="X110" s="11">
        <f t="shared" si="61"/>
        <v>0</v>
      </c>
      <c r="Y110" s="13">
        <f aca="true" t="shared" si="65" ref="Y110:Y114">W110*X110</f>
        <v>0</v>
      </c>
      <c r="Z110" s="3"/>
      <c r="AB110" s="43">
        <v>1</v>
      </c>
      <c r="AC110" s="44">
        <f t="shared" si="62"/>
        <v>0</v>
      </c>
    </row>
    <row r="111" spans="1:29" ht="15">
      <c r="A111" s="5">
        <v>49</v>
      </c>
      <c r="B111" s="47" t="s">
        <v>66</v>
      </c>
      <c r="C111" s="1" t="s">
        <v>34</v>
      </c>
      <c r="D111" s="47">
        <v>1</v>
      </c>
      <c r="E111" s="20">
        <v>7</v>
      </c>
      <c r="F111" s="20">
        <v>3.15</v>
      </c>
      <c r="G111" s="20">
        <v>3.2</v>
      </c>
      <c r="H111" s="20">
        <v>2.5</v>
      </c>
      <c r="I111" s="20">
        <f t="shared" si="45"/>
        <v>0</v>
      </c>
      <c r="J111" s="11">
        <f t="shared" si="59"/>
        <v>84.51</v>
      </c>
      <c r="K111" s="11">
        <f t="shared" si="60"/>
        <v>0</v>
      </c>
      <c r="L111" s="13">
        <f t="shared" si="63"/>
        <v>0</v>
      </c>
      <c r="M111" s="3"/>
      <c r="N111" s="51">
        <v>45163</v>
      </c>
      <c r="P111" s="5">
        <f t="shared" si="64"/>
        <v>49</v>
      </c>
      <c r="Q111" s="24" t="str">
        <f t="shared" si="64"/>
        <v>F</v>
      </c>
      <c r="R111" s="1" t="str">
        <f t="shared" si="64"/>
        <v>kabinet</v>
      </c>
      <c r="S111" s="20">
        <f t="shared" si="46"/>
        <v>7</v>
      </c>
      <c r="T111" s="20">
        <f t="shared" si="46"/>
        <v>3.15</v>
      </c>
      <c r="U111" s="20">
        <f t="shared" si="46"/>
        <v>3.2</v>
      </c>
      <c r="V111" s="20"/>
      <c r="W111" s="11"/>
      <c r="X111" s="11">
        <f t="shared" si="61"/>
        <v>0</v>
      </c>
      <c r="Y111" s="13">
        <f t="shared" si="65"/>
        <v>0</v>
      </c>
      <c r="Z111" s="3"/>
      <c r="AB111" s="43">
        <v>1</v>
      </c>
      <c r="AC111" s="44">
        <f t="shared" si="62"/>
        <v>0</v>
      </c>
    </row>
    <row r="112" spans="1:29" ht="15">
      <c r="A112" s="5">
        <v>50</v>
      </c>
      <c r="B112" s="47" t="s">
        <v>66</v>
      </c>
      <c r="C112" s="1" t="s">
        <v>34</v>
      </c>
      <c r="D112" s="47">
        <v>1</v>
      </c>
      <c r="E112" s="20">
        <v>7</v>
      </c>
      <c r="F112" s="20">
        <v>3.15</v>
      </c>
      <c r="G112" s="20">
        <v>3.2</v>
      </c>
      <c r="H112" s="20">
        <v>2.5</v>
      </c>
      <c r="I112" s="20">
        <f t="shared" si="45"/>
        <v>0</v>
      </c>
      <c r="J112" s="11">
        <f t="shared" si="59"/>
        <v>84.51</v>
      </c>
      <c r="K112" s="11">
        <f t="shared" si="60"/>
        <v>0</v>
      </c>
      <c r="L112" s="13">
        <f t="shared" si="63"/>
        <v>0</v>
      </c>
      <c r="M112" s="3"/>
      <c r="N112" s="51">
        <v>45163</v>
      </c>
      <c r="P112" s="5">
        <f t="shared" si="64"/>
        <v>50</v>
      </c>
      <c r="Q112" s="24" t="str">
        <f t="shared" si="64"/>
        <v>F</v>
      </c>
      <c r="R112" s="1" t="str">
        <f t="shared" si="64"/>
        <v>kabinet</v>
      </c>
      <c r="S112" s="20">
        <f t="shared" si="46"/>
        <v>7</v>
      </c>
      <c r="T112" s="20">
        <f t="shared" si="46"/>
        <v>3.15</v>
      </c>
      <c r="U112" s="20">
        <f t="shared" si="46"/>
        <v>3.2</v>
      </c>
      <c r="V112" s="20"/>
      <c r="W112" s="11"/>
      <c r="X112" s="11">
        <f t="shared" si="61"/>
        <v>0</v>
      </c>
      <c r="Y112" s="13">
        <f t="shared" si="65"/>
        <v>0</v>
      </c>
      <c r="Z112" s="3"/>
      <c r="AB112" s="43">
        <v>1</v>
      </c>
      <c r="AC112" s="44">
        <f t="shared" si="62"/>
        <v>0</v>
      </c>
    </row>
    <row r="113" spans="1:29" ht="15">
      <c r="A113" s="5">
        <v>51</v>
      </c>
      <c r="B113" s="47" t="s">
        <v>66</v>
      </c>
      <c r="C113" s="1" t="s">
        <v>34</v>
      </c>
      <c r="D113" s="47">
        <v>1</v>
      </c>
      <c r="E113" s="20">
        <v>7</v>
      </c>
      <c r="F113" s="20">
        <v>3.15</v>
      </c>
      <c r="G113" s="20">
        <v>3.2</v>
      </c>
      <c r="H113" s="20">
        <v>2.5</v>
      </c>
      <c r="I113" s="20">
        <f t="shared" si="45"/>
        <v>0</v>
      </c>
      <c r="J113" s="11">
        <f t="shared" si="59"/>
        <v>84.51</v>
      </c>
      <c r="K113" s="11">
        <f t="shared" si="60"/>
        <v>0</v>
      </c>
      <c r="L113" s="13">
        <f t="shared" si="63"/>
        <v>0</v>
      </c>
      <c r="M113" s="3"/>
      <c r="N113" s="51">
        <v>45163</v>
      </c>
      <c r="P113" s="5">
        <f t="shared" si="64"/>
        <v>51</v>
      </c>
      <c r="Q113" s="24" t="str">
        <f t="shared" si="64"/>
        <v>F</v>
      </c>
      <c r="R113" s="1" t="str">
        <f t="shared" si="64"/>
        <v>kabinet</v>
      </c>
      <c r="S113" s="20">
        <f t="shared" si="46"/>
        <v>7</v>
      </c>
      <c r="T113" s="20">
        <f t="shared" si="46"/>
        <v>3.15</v>
      </c>
      <c r="U113" s="20">
        <f t="shared" si="46"/>
        <v>3.2</v>
      </c>
      <c r="V113" s="20"/>
      <c r="W113" s="11"/>
      <c r="X113" s="11">
        <f t="shared" si="61"/>
        <v>0</v>
      </c>
      <c r="Y113" s="13">
        <f t="shared" si="65"/>
        <v>0</v>
      </c>
      <c r="Z113" s="3"/>
      <c r="AB113" s="43">
        <v>1</v>
      </c>
      <c r="AC113" s="44">
        <f t="shared" si="62"/>
        <v>0</v>
      </c>
    </row>
    <row r="114" spans="1:29" ht="15">
      <c r="A114" s="5">
        <v>52</v>
      </c>
      <c r="B114" s="47" t="s">
        <v>66</v>
      </c>
      <c r="C114" s="1" t="s">
        <v>34</v>
      </c>
      <c r="D114" s="47">
        <v>1</v>
      </c>
      <c r="E114" s="20">
        <v>7</v>
      </c>
      <c r="F114" s="20">
        <v>3.15</v>
      </c>
      <c r="G114" s="20">
        <v>3.2</v>
      </c>
      <c r="H114" s="20">
        <v>2.5</v>
      </c>
      <c r="I114" s="20">
        <f t="shared" si="45"/>
        <v>0</v>
      </c>
      <c r="J114" s="11">
        <f t="shared" si="59"/>
        <v>84.51</v>
      </c>
      <c r="K114" s="11">
        <f t="shared" si="60"/>
        <v>0</v>
      </c>
      <c r="L114" s="13">
        <f t="shared" si="63"/>
        <v>0</v>
      </c>
      <c r="M114" s="3"/>
      <c r="N114" s="51">
        <v>45163</v>
      </c>
      <c r="P114" s="5">
        <f t="shared" si="64"/>
        <v>52</v>
      </c>
      <c r="Q114" s="24" t="str">
        <f t="shared" si="64"/>
        <v>F</v>
      </c>
      <c r="R114" s="1" t="str">
        <f t="shared" si="64"/>
        <v>kabinet</v>
      </c>
      <c r="S114" s="20">
        <f t="shared" si="46"/>
        <v>7</v>
      </c>
      <c r="T114" s="20">
        <f t="shared" si="46"/>
        <v>3.15</v>
      </c>
      <c r="U114" s="20">
        <f t="shared" si="46"/>
        <v>3.2</v>
      </c>
      <c r="V114" s="20"/>
      <c r="W114" s="11"/>
      <c r="X114" s="11">
        <f t="shared" si="61"/>
        <v>0</v>
      </c>
      <c r="Y114" s="13">
        <f t="shared" si="65"/>
        <v>0</v>
      </c>
      <c r="Z114" s="3"/>
      <c r="AB114" s="43">
        <v>1</v>
      </c>
      <c r="AC114" s="44">
        <f t="shared" si="62"/>
        <v>0</v>
      </c>
    </row>
    <row r="115" spans="1:29" ht="15">
      <c r="A115" s="5">
        <v>53</v>
      </c>
      <c r="B115" s="47" t="s">
        <v>66</v>
      </c>
      <c r="C115" s="1" t="s">
        <v>67</v>
      </c>
      <c r="D115" s="47">
        <v>1</v>
      </c>
      <c r="E115" s="20">
        <v>7</v>
      </c>
      <c r="F115" s="20">
        <v>3.15</v>
      </c>
      <c r="G115" s="20">
        <v>3.2</v>
      </c>
      <c r="H115" s="20">
        <v>2.5</v>
      </c>
      <c r="I115" s="20">
        <f t="shared" si="45"/>
        <v>0</v>
      </c>
      <c r="J115" s="11">
        <f t="shared" si="59"/>
        <v>84.51</v>
      </c>
      <c r="K115" s="11">
        <f t="shared" si="60"/>
        <v>0</v>
      </c>
      <c r="L115" s="13">
        <f>J115*K115</f>
        <v>0</v>
      </c>
      <c r="M115" s="3"/>
      <c r="N115" s="51">
        <v>45163</v>
      </c>
      <c r="P115" s="5">
        <f t="shared" si="64"/>
        <v>53</v>
      </c>
      <c r="Q115" s="24" t="str">
        <f t="shared" si="64"/>
        <v>F</v>
      </c>
      <c r="R115" s="1" t="str">
        <f t="shared" si="64"/>
        <v>server</v>
      </c>
      <c r="S115" s="20">
        <f t="shared" si="46"/>
        <v>7</v>
      </c>
      <c r="T115" s="20">
        <f t="shared" si="46"/>
        <v>3.15</v>
      </c>
      <c r="U115" s="20">
        <f t="shared" si="46"/>
        <v>3.2</v>
      </c>
      <c r="V115" s="20"/>
      <c r="W115" s="11"/>
      <c r="X115" s="11">
        <f t="shared" si="61"/>
        <v>0</v>
      </c>
      <c r="Y115" s="13">
        <f>W115*X115</f>
        <v>0</v>
      </c>
      <c r="Z115" s="3"/>
      <c r="AB115" s="43">
        <v>1</v>
      </c>
      <c r="AC115" s="44">
        <f t="shared" si="62"/>
        <v>0</v>
      </c>
    </row>
    <row r="116" spans="1:29" ht="15">
      <c r="A116" s="5">
        <v>54</v>
      </c>
      <c r="B116" s="47" t="s">
        <v>66</v>
      </c>
      <c r="C116" s="1" t="s">
        <v>68</v>
      </c>
      <c r="D116" s="47">
        <v>1</v>
      </c>
      <c r="E116" s="20">
        <v>7</v>
      </c>
      <c r="F116" s="20">
        <v>6</v>
      </c>
      <c r="G116" s="20">
        <v>3.2</v>
      </c>
      <c r="H116" s="20">
        <v>2.5</v>
      </c>
      <c r="I116" s="20">
        <f t="shared" si="45"/>
        <v>0</v>
      </c>
      <c r="J116" s="11">
        <f t="shared" si="59"/>
        <v>122.70000000000002</v>
      </c>
      <c r="K116" s="11">
        <f t="shared" si="60"/>
        <v>0</v>
      </c>
      <c r="L116" s="13">
        <f>J116*K116</f>
        <v>0</v>
      </c>
      <c r="M116" s="3"/>
      <c r="N116" s="51">
        <v>45163</v>
      </c>
      <c r="P116" s="5">
        <f t="shared" si="64"/>
        <v>54</v>
      </c>
      <c r="Q116" s="24" t="str">
        <f t="shared" si="64"/>
        <v>F</v>
      </c>
      <c r="R116" s="1" t="str">
        <f t="shared" si="64"/>
        <v>šatna 1</v>
      </c>
      <c r="S116" s="20">
        <f t="shared" si="46"/>
        <v>7</v>
      </c>
      <c r="T116" s="20">
        <f t="shared" si="46"/>
        <v>6</v>
      </c>
      <c r="U116" s="20">
        <f t="shared" si="46"/>
        <v>3.2</v>
      </c>
      <c r="V116" s="20"/>
      <c r="W116" s="11"/>
      <c r="X116" s="11">
        <f t="shared" si="61"/>
        <v>0</v>
      </c>
      <c r="Y116" s="13">
        <f>W116*X116</f>
        <v>0</v>
      </c>
      <c r="Z116" s="3"/>
      <c r="AB116" s="43">
        <v>1</v>
      </c>
      <c r="AC116" s="44">
        <f t="shared" si="62"/>
        <v>0</v>
      </c>
    </row>
    <row r="117" spans="1:29" ht="15">
      <c r="A117" s="5">
        <v>55</v>
      </c>
      <c r="B117" s="47" t="s">
        <v>66</v>
      </c>
      <c r="C117" s="1" t="s">
        <v>69</v>
      </c>
      <c r="D117" s="47">
        <v>1</v>
      </c>
      <c r="E117" s="20">
        <v>7</v>
      </c>
      <c r="F117" s="20">
        <v>6</v>
      </c>
      <c r="G117" s="20">
        <v>3.2</v>
      </c>
      <c r="H117" s="20">
        <v>2.5</v>
      </c>
      <c r="I117" s="20">
        <f t="shared" si="45"/>
        <v>0</v>
      </c>
      <c r="J117" s="11">
        <f t="shared" si="59"/>
        <v>122.70000000000002</v>
      </c>
      <c r="K117" s="11">
        <f t="shared" si="60"/>
        <v>0</v>
      </c>
      <c r="L117" s="13">
        <f aca="true" t="shared" si="66" ref="L117">J117*K117</f>
        <v>0</v>
      </c>
      <c r="M117" s="3"/>
      <c r="N117" s="51">
        <v>45163</v>
      </c>
      <c r="P117" s="5">
        <f t="shared" si="64"/>
        <v>55</v>
      </c>
      <c r="Q117" s="24" t="str">
        <f t="shared" si="64"/>
        <v>F</v>
      </c>
      <c r="R117" s="1" t="str">
        <f t="shared" si="64"/>
        <v>šatna 2</v>
      </c>
      <c r="S117" s="20">
        <f t="shared" si="46"/>
        <v>7</v>
      </c>
      <c r="T117" s="20">
        <f t="shared" si="46"/>
        <v>6</v>
      </c>
      <c r="U117" s="20">
        <f t="shared" si="46"/>
        <v>3.2</v>
      </c>
      <c r="V117" s="20"/>
      <c r="W117" s="11"/>
      <c r="X117" s="11">
        <f t="shared" si="61"/>
        <v>0</v>
      </c>
      <c r="Y117" s="13">
        <f aca="true" t="shared" si="67" ref="Y117">W117*X117</f>
        <v>0</v>
      </c>
      <c r="Z117" s="3"/>
      <c r="AB117" s="43">
        <v>1</v>
      </c>
      <c r="AC117" s="44">
        <f t="shared" si="62"/>
        <v>0</v>
      </c>
    </row>
    <row r="118" spans="1:29" ht="15">
      <c r="A118" s="5">
        <v>56</v>
      </c>
      <c r="B118" s="47" t="s">
        <v>66</v>
      </c>
      <c r="C118" s="1" t="s">
        <v>70</v>
      </c>
      <c r="D118" s="47">
        <v>1</v>
      </c>
      <c r="E118" s="20">
        <v>7</v>
      </c>
      <c r="F118" s="20">
        <v>6</v>
      </c>
      <c r="G118" s="20">
        <v>3.2</v>
      </c>
      <c r="H118" s="20">
        <v>2.5</v>
      </c>
      <c r="I118" s="20">
        <f t="shared" si="45"/>
        <v>0</v>
      </c>
      <c r="J118" s="11">
        <f t="shared" si="59"/>
        <v>122.70000000000002</v>
      </c>
      <c r="K118" s="11">
        <f t="shared" si="60"/>
        <v>0</v>
      </c>
      <c r="L118" s="13">
        <f>J118*K118</f>
        <v>0</v>
      </c>
      <c r="M118" s="3"/>
      <c r="N118" s="51">
        <v>45163</v>
      </c>
      <c r="P118" s="5">
        <f t="shared" si="64"/>
        <v>56</v>
      </c>
      <c r="Q118" s="24" t="str">
        <f t="shared" si="64"/>
        <v>F</v>
      </c>
      <c r="R118" s="1" t="str">
        <f t="shared" si="64"/>
        <v>šatna 5</v>
      </c>
      <c r="S118" s="20">
        <f t="shared" si="46"/>
        <v>7</v>
      </c>
      <c r="T118" s="20">
        <f t="shared" si="46"/>
        <v>6</v>
      </c>
      <c r="U118" s="20">
        <f t="shared" si="46"/>
        <v>3.2</v>
      </c>
      <c r="V118" s="20"/>
      <c r="W118" s="11"/>
      <c r="X118" s="11">
        <f t="shared" si="61"/>
        <v>0</v>
      </c>
      <c r="Y118" s="13">
        <f>W118*X118</f>
        <v>0</v>
      </c>
      <c r="Z118" s="3"/>
      <c r="AB118" s="43">
        <v>1</v>
      </c>
      <c r="AC118" s="44">
        <f t="shared" si="62"/>
        <v>0</v>
      </c>
    </row>
    <row r="119" spans="1:29" ht="15">
      <c r="A119" s="5">
        <v>57</v>
      </c>
      <c r="B119" s="47" t="s">
        <v>66</v>
      </c>
      <c r="C119" s="1" t="s">
        <v>71</v>
      </c>
      <c r="D119" s="47">
        <v>1</v>
      </c>
      <c r="E119" s="20">
        <v>7</v>
      </c>
      <c r="F119" s="20">
        <v>6</v>
      </c>
      <c r="G119" s="20">
        <v>3.2</v>
      </c>
      <c r="H119" s="20">
        <v>2.5</v>
      </c>
      <c r="I119" s="20">
        <f t="shared" si="45"/>
        <v>0</v>
      </c>
      <c r="J119" s="11">
        <f t="shared" si="59"/>
        <v>122.70000000000002</v>
      </c>
      <c r="K119" s="11">
        <f t="shared" si="60"/>
        <v>0</v>
      </c>
      <c r="L119" s="13">
        <f>J119*K119</f>
        <v>0</v>
      </c>
      <c r="M119" s="3"/>
      <c r="N119" s="51">
        <v>45163</v>
      </c>
      <c r="P119" s="5">
        <f t="shared" si="64"/>
        <v>57</v>
      </c>
      <c r="Q119" s="24" t="str">
        <f t="shared" si="64"/>
        <v>F</v>
      </c>
      <c r="R119" s="1" t="str">
        <f t="shared" si="64"/>
        <v>šatna 6</v>
      </c>
      <c r="S119" s="20">
        <f t="shared" si="46"/>
        <v>7</v>
      </c>
      <c r="T119" s="20">
        <f t="shared" si="46"/>
        <v>6</v>
      </c>
      <c r="U119" s="20">
        <f t="shared" si="46"/>
        <v>3.2</v>
      </c>
      <c r="V119" s="20"/>
      <c r="W119" s="11"/>
      <c r="X119" s="11">
        <f t="shared" si="61"/>
        <v>0</v>
      </c>
      <c r="Y119" s="13">
        <f>W119*X119</f>
        <v>0</v>
      </c>
      <c r="Z119" s="3"/>
      <c r="AB119" s="43">
        <v>1</v>
      </c>
      <c r="AC119" s="44">
        <f t="shared" si="62"/>
        <v>0</v>
      </c>
    </row>
    <row r="120" spans="1:29" ht="15">
      <c r="A120" s="5">
        <v>58</v>
      </c>
      <c r="B120" s="47" t="s">
        <v>66</v>
      </c>
      <c r="C120" s="1" t="s">
        <v>72</v>
      </c>
      <c r="D120" s="47">
        <v>1</v>
      </c>
      <c r="E120" s="20">
        <v>7</v>
      </c>
      <c r="F120" s="20">
        <v>6</v>
      </c>
      <c r="G120" s="20">
        <v>3.2</v>
      </c>
      <c r="H120" s="20">
        <v>2.5</v>
      </c>
      <c r="I120" s="20">
        <f t="shared" si="45"/>
        <v>0</v>
      </c>
      <c r="J120" s="11">
        <f t="shared" si="59"/>
        <v>122.70000000000002</v>
      </c>
      <c r="K120" s="11">
        <f t="shared" si="60"/>
        <v>0</v>
      </c>
      <c r="L120" s="13">
        <f>J120*K120</f>
        <v>0</v>
      </c>
      <c r="M120" s="3"/>
      <c r="N120" s="51">
        <v>45163</v>
      </c>
      <c r="P120" s="5">
        <f t="shared" si="64"/>
        <v>58</v>
      </c>
      <c r="Q120" s="24" t="str">
        <f t="shared" si="64"/>
        <v>F</v>
      </c>
      <c r="R120" s="1" t="str">
        <f t="shared" si="64"/>
        <v>šatna 7</v>
      </c>
      <c r="S120" s="20">
        <f t="shared" si="46"/>
        <v>7</v>
      </c>
      <c r="T120" s="20">
        <f t="shared" si="46"/>
        <v>6</v>
      </c>
      <c r="U120" s="20">
        <f t="shared" si="46"/>
        <v>3.2</v>
      </c>
      <c r="V120" s="20"/>
      <c r="W120" s="11"/>
      <c r="X120" s="11">
        <f t="shared" si="61"/>
        <v>0</v>
      </c>
      <c r="Y120" s="13">
        <f>W120*X120</f>
        <v>0</v>
      </c>
      <c r="Z120" s="3"/>
      <c r="AB120" s="43">
        <v>1</v>
      </c>
      <c r="AC120" s="44">
        <f t="shared" si="62"/>
        <v>0</v>
      </c>
    </row>
    <row r="121" spans="1:29" ht="15">
      <c r="A121" s="5">
        <v>59</v>
      </c>
      <c r="B121" s="47" t="s">
        <v>66</v>
      </c>
      <c r="C121" s="1" t="s">
        <v>73</v>
      </c>
      <c r="D121" s="47">
        <v>1</v>
      </c>
      <c r="E121" s="20">
        <v>7</v>
      </c>
      <c r="F121" s="20">
        <v>6</v>
      </c>
      <c r="G121" s="20">
        <v>3.2</v>
      </c>
      <c r="H121" s="20">
        <v>2.5</v>
      </c>
      <c r="I121" s="20">
        <f t="shared" si="45"/>
        <v>0</v>
      </c>
      <c r="J121" s="11">
        <f t="shared" si="59"/>
        <v>122.70000000000002</v>
      </c>
      <c r="K121" s="11">
        <f t="shared" si="60"/>
        <v>0</v>
      </c>
      <c r="L121" s="13">
        <f aca="true" t="shared" si="68" ref="L121:L125">J121*K121</f>
        <v>0</v>
      </c>
      <c r="M121" s="3"/>
      <c r="N121" s="51">
        <v>45163</v>
      </c>
      <c r="P121" s="5">
        <f t="shared" si="64"/>
        <v>59</v>
      </c>
      <c r="Q121" s="24" t="str">
        <f t="shared" si="64"/>
        <v>F</v>
      </c>
      <c r="R121" s="1" t="str">
        <f t="shared" si="64"/>
        <v>šatna 8</v>
      </c>
      <c r="S121" s="20">
        <f t="shared" si="46"/>
        <v>7</v>
      </c>
      <c r="T121" s="20">
        <f t="shared" si="46"/>
        <v>6</v>
      </c>
      <c r="U121" s="20">
        <f t="shared" si="46"/>
        <v>3.2</v>
      </c>
      <c r="V121" s="20"/>
      <c r="W121" s="11"/>
      <c r="X121" s="11">
        <f t="shared" si="61"/>
        <v>0</v>
      </c>
      <c r="Y121" s="13">
        <f aca="true" t="shared" si="69" ref="Y121:Y125">W121*X121</f>
        <v>0</v>
      </c>
      <c r="Z121" s="3"/>
      <c r="AB121" s="43">
        <v>1</v>
      </c>
      <c r="AC121" s="44">
        <f t="shared" si="62"/>
        <v>0</v>
      </c>
    </row>
    <row r="122" spans="1:29" ht="15">
      <c r="A122" s="5">
        <v>60</v>
      </c>
      <c r="B122" s="47" t="s">
        <v>66</v>
      </c>
      <c r="C122" s="1" t="s">
        <v>56</v>
      </c>
      <c r="D122" s="47">
        <v>1</v>
      </c>
      <c r="E122" s="20">
        <v>4.8</v>
      </c>
      <c r="F122" s="20">
        <v>30.5</v>
      </c>
      <c r="G122" s="20">
        <v>3.2</v>
      </c>
      <c r="H122" s="20"/>
      <c r="I122" s="20">
        <f t="shared" si="45"/>
        <v>0</v>
      </c>
      <c r="J122" s="11">
        <f t="shared" si="59"/>
        <v>372.32000000000005</v>
      </c>
      <c r="K122" s="11">
        <f t="shared" si="60"/>
        <v>0</v>
      </c>
      <c r="L122" s="13">
        <f t="shared" si="68"/>
        <v>0</v>
      </c>
      <c r="M122" s="3"/>
      <c r="N122" s="51">
        <v>45163</v>
      </c>
      <c r="P122" s="5">
        <f t="shared" si="64"/>
        <v>60</v>
      </c>
      <c r="Q122" s="24" t="str">
        <f t="shared" si="64"/>
        <v>F</v>
      </c>
      <c r="R122" s="1" t="str">
        <f t="shared" si="64"/>
        <v>chodba 1</v>
      </c>
      <c r="S122" s="20">
        <f t="shared" si="46"/>
        <v>4.8</v>
      </c>
      <c r="T122" s="20">
        <f t="shared" si="46"/>
        <v>30.5</v>
      </c>
      <c r="U122" s="20">
        <f t="shared" si="46"/>
        <v>3.2</v>
      </c>
      <c r="V122" s="20"/>
      <c r="W122" s="11"/>
      <c r="X122" s="11">
        <f t="shared" si="61"/>
        <v>0</v>
      </c>
      <c r="Y122" s="13">
        <f t="shared" si="69"/>
        <v>0</v>
      </c>
      <c r="Z122" s="3"/>
      <c r="AB122" s="43">
        <v>1</v>
      </c>
      <c r="AC122" s="44">
        <f t="shared" si="62"/>
        <v>0</v>
      </c>
    </row>
    <row r="123" spans="1:29" ht="15">
      <c r="A123" s="5">
        <v>61</v>
      </c>
      <c r="B123" s="47" t="s">
        <v>66</v>
      </c>
      <c r="C123" s="1" t="s">
        <v>57</v>
      </c>
      <c r="D123" s="47">
        <v>1</v>
      </c>
      <c r="E123" s="20">
        <v>4.8</v>
      </c>
      <c r="F123" s="20">
        <v>30.5</v>
      </c>
      <c r="G123" s="20">
        <v>3.2</v>
      </c>
      <c r="H123" s="20"/>
      <c r="I123" s="20">
        <f t="shared" si="45"/>
        <v>0</v>
      </c>
      <c r="J123" s="11">
        <f t="shared" si="59"/>
        <v>372.32000000000005</v>
      </c>
      <c r="K123" s="11">
        <f t="shared" si="60"/>
        <v>0</v>
      </c>
      <c r="L123" s="13">
        <f t="shared" si="68"/>
        <v>0</v>
      </c>
      <c r="M123" s="3"/>
      <c r="N123" s="51">
        <v>45163</v>
      </c>
      <c r="P123" s="5">
        <f t="shared" si="64"/>
        <v>61</v>
      </c>
      <c r="Q123" s="24" t="str">
        <f t="shared" si="64"/>
        <v>F</v>
      </c>
      <c r="R123" s="1" t="str">
        <f t="shared" si="64"/>
        <v>chodba 2</v>
      </c>
      <c r="S123" s="20">
        <f t="shared" si="46"/>
        <v>4.8</v>
      </c>
      <c r="T123" s="20">
        <f t="shared" si="46"/>
        <v>30.5</v>
      </c>
      <c r="U123" s="20">
        <f t="shared" si="46"/>
        <v>3.2</v>
      </c>
      <c r="V123" s="20"/>
      <c r="W123" s="11"/>
      <c r="X123" s="11">
        <f t="shared" si="61"/>
        <v>0</v>
      </c>
      <c r="Y123" s="13">
        <f t="shared" si="69"/>
        <v>0</v>
      </c>
      <c r="Z123" s="3"/>
      <c r="AB123" s="43">
        <v>1</v>
      </c>
      <c r="AC123" s="44">
        <f t="shared" si="62"/>
        <v>0</v>
      </c>
    </row>
    <row r="124" spans="1:29" ht="15">
      <c r="A124" s="5">
        <v>62</v>
      </c>
      <c r="B124" s="47" t="s">
        <v>66</v>
      </c>
      <c r="C124" s="1" t="s">
        <v>35</v>
      </c>
      <c r="D124" s="47">
        <v>1</v>
      </c>
      <c r="E124" s="20">
        <v>7</v>
      </c>
      <c r="F124" s="20">
        <v>3.15</v>
      </c>
      <c r="G124" s="20">
        <v>3.2</v>
      </c>
      <c r="H124" s="20">
        <v>2.5</v>
      </c>
      <c r="I124" s="20">
        <f t="shared" si="45"/>
        <v>0</v>
      </c>
      <c r="J124" s="11">
        <f t="shared" si="59"/>
        <v>84.51</v>
      </c>
      <c r="K124" s="11">
        <f t="shared" si="60"/>
        <v>0</v>
      </c>
      <c r="L124" s="13">
        <f t="shared" si="68"/>
        <v>0</v>
      </c>
      <c r="M124" s="3"/>
      <c r="N124" s="51">
        <v>45163</v>
      </c>
      <c r="P124" s="5">
        <f t="shared" si="64"/>
        <v>62</v>
      </c>
      <c r="Q124" s="24" t="str">
        <f t="shared" si="64"/>
        <v>F</v>
      </c>
      <c r="R124" s="1" t="str">
        <f t="shared" si="64"/>
        <v>schodiště</v>
      </c>
      <c r="S124" s="20">
        <f t="shared" si="46"/>
        <v>7</v>
      </c>
      <c r="T124" s="20">
        <f t="shared" si="46"/>
        <v>3.15</v>
      </c>
      <c r="U124" s="20">
        <f t="shared" si="46"/>
        <v>3.2</v>
      </c>
      <c r="V124" s="20"/>
      <c r="W124" s="11"/>
      <c r="X124" s="11">
        <f t="shared" si="61"/>
        <v>0</v>
      </c>
      <c r="Y124" s="13">
        <f t="shared" si="69"/>
        <v>0</v>
      </c>
      <c r="Z124" s="3"/>
      <c r="AB124" s="43">
        <v>1</v>
      </c>
      <c r="AC124" s="44">
        <f t="shared" si="62"/>
        <v>0</v>
      </c>
    </row>
    <row r="125" spans="1:29" ht="15">
      <c r="A125" s="5">
        <v>63</v>
      </c>
      <c r="B125" s="47" t="s">
        <v>66</v>
      </c>
      <c r="C125" s="1" t="s">
        <v>74</v>
      </c>
      <c r="D125" s="47">
        <v>1</v>
      </c>
      <c r="E125" s="20">
        <v>8.9</v>
      </c>
      <c r="F125" s="20">
        <v>14.9</v>
      </c>
      <c r="G125" s="20">
        <v>3.2</v>
      </c>
      <c r="H125" s="20">
        <v>2.5</v>
      </c>
      <c r="I125" s="20">
        <f t="shared" si="45"/>
        <v>0</v>
      </c>
      <c r="J125" s="11">
        <f t="shared" si="59"/>
        <v>282.43000000000006</v>
      </c>
      <c r="K125" s="11">
        <f t="shared" si="60"/>
        <v>0</v>
      </c>
      <c r="L125" s="13">
        <f t="shared" si="68"/>
        <v>0</v>
      </c>
      <c r="M125" s="3"/>
      <c r="N125" s="51">
        <v>45163</v>
      </c>
      <c r="P125" s="5">
        <f t="shared" si="64"/>
        <v>63</v>
      </c>
      <c r="Q125" s="24" t="str">
        <f t="shared" si="64"/>
        <v>F</v>
      </c>
      <c r="R125" s="1" t="str">
        <f t="shared" si="64"/>
        <v>velká posilovna</v>
      </c>
      <c r="S125" s="20">
        <f t="shared" si="46"/>
        <v>8.9</v>
      </c>
      <c r="T125" s="20">
        <f t="shared" si="46"/>
        <v>14.9</v>
      </c>
      <c r="U125" s="20">
        <f t="shared" si="46"/>
        <v>3.2</v>
      </c>
      <c r="V125" s="20"/>
      <c r="W125" s="11"/>
      <c r="X125" s="11">
        <f t="shared" si="61"/>
        <v>0</v>
      </c>
      <c r="Y125" s="13">
        <f t="shared" si="69"/>
        <v>0</v>
      </c>
      <c r="Z125" s="3"/>
      <c r="AB125" s="43">
        <v>1</v>
      </c>
      <c r="AC125" s="44">
        <f t="shared" si="62"/>
        <v>0</v>
      </c>
    </row>
    <row r="126" spans="1:29" ht="18.75" hidden="1">
      <c r="A126" s="53" t="s">
        <v>89</v>
      </c>
      <c r="B126" s="53"/>
      <c r="C126" s="31">
        <f>L126+Y126</f>
        <v>0</v>
      </c>
      <c r="D126" s="31"/>
      <c r="E126" s="26"/>
      <c r="F126" s="26"/>
      <c r="G126" s="26"/>
      <c r="H126" s="26"/>
      <c r="I126" s="26"/>
      <c r="J126" s="16">
        <f>SUM(J109:J125)</f>
        <v>2439.3500000000004</v>
      </c>
      <c r="K126" s="16"/>
      <c r="L126" s="17">
        <f>SUM(L109:L125)</f>
        <v>0</v>
      </c>
      <c r="M126" s="18"/>
      <c r="N126" s="19"/>
      <c r="W126" s="16">
        <f>SUM(W109:W125)</f>
        <v>0</v>
      </c>
      <c r="X126" s="16"/>
      <c r="Y126" s="17">
        <f>SUM(Y109:Y125)</f>
        <v>0</v>
      </c>
      <c r="AC126" s="17">
        <f>SUM(AC109:AC125)</f>
        <v>0</v>
      </c>
    </row>
    <row r="127" spans="1:14" ht="15">
      <c r="A127" s="25"/>
      <c r="B127" s="27"/>
      <c r="C127" s="26"/>
      <c r="D127" s="26"/>
      <c r="E127" s="26"/>
      <c r="F127" s="26"/>
      <c r="G127" s="26"/>
      <c r="H127" s="26"/>
      <c r="I127" s="26"/>
      <c r="J127" s="16"/>
      <c r="K127" s="16"/>
      <c r="L127" s="17"/>
      <c r="M127" s="18"/>
      <c r="N127" s="19"/>
    </row>
    <row r="128" spans="1:29" ht="15">
      <c r="A128" s="5">
        <v>64</v>
      </c>
      <c r="B128" s="49" t="s">
        <v>80</v>
      </c>
      <c r="C128" s="1" t="s">
        <v>107</v>
      </c>
      <c r="D128" s="47">
        <v>24</v>
      </c>
      <c r="E128" s="20">
        <v>3.4</v>
      </c>
      <c r="F128" s="20">
        <v>5.8</v>
      </c>
      <c r="G128" s="20">
        <v>3.2</v>
      </c>
      <c r="H128" s="20"/>
      <c r="I128" s="20">
        <f aca="true" t="shared" si="70" ref="I128:I134">W128</f>
        <v>0</v>
      </c>
      <c r="J128" s="11">
        <f aca="true" t="shared" si="71" ref="J128:J134">((E128*F128)+(E128*G128*2)+(F128*G128*2)-H128-I128)*D128</f>
        <v>1886.3999999999999</v>
      </c>
      <c r="K128" s="11">
        <f aca="true" t="shared" si="72" ref="K128:K134">K$12</f>
        <v>0</v>
      </c>
      <c r="L128" s="13">
        <f aca="true" t="shared" si="73" ref="L128:L134">J128*K128</f>
        <v>0</v>
      </c>
      <c r="M128" s="3"/>
      <c r="N128" s="51">
        <v>45163</v>
      </c>
      <c r="P128" s="5">
        <f>A128</f>
        <v>64</v>
      </c>
      <c r="Q128" s="28" t="str">
        <f>B128</f>
        <v>A - patro</v>
      </c>
      <c r="R128" s="1" t="str">
        <f>C128</f>
        <v>Pokoje II</v>
      </c>
      <c r="S128" s="20">
        <f aca="true" t="shared" si="74" ref="S128:U134">E128</f>
        <v>3.4</v>
      </c>
      <c r="T128" s="20">
        <f t="shared" si="74"/>
        <v>5.8</v>
      </c>
      <c r="U128" s="20">
        <f t="shared" si="74"/>
        <v>3.2</v>
      </c>
      <c r="V128" s="20"/>
      <c r="W128" s="11"/>
      <c r="X128" s="11">
        <f aca="true" t="shared" si="75" ref="X128:X131">X$12</f>
        <v>0</v>
      </c>
      <c r="Y128" s="13">
        <f aca="true" t="shared" si="76" ref="Y128:Y134">W128*X128</f>
        <v>0</v>
      </c>
      <c r="Z128" s="3"/>
      <c r="AB128" s="43">
        <v>1</v>
      </c>
      <c r="AC128" s="44">
        <f aca="true" t="shared" si="77" ref="AC128:AC134">IF(AB128=1,L128+Y128,"")</f>
        <v>0</v>
      </c>
    </row>
    <row r="129" spans="1:29" ht="15">
      <c r="A129" s="5">
        <v>65</v>
      </c>
      <c r="B129" s="49" t="s">
        <v>80</v>
      </c>
      <c r="C129" s="1" t="s">
        <v>108</v>
      </c>
      <c r="D129" s="47">
        <v>21</v>
      </c>
      <c r="E129" s="20">
        <v>3.4</v>
      </c>
      <c r="F129" s="20">
        <v>3.7</v>
      </c>
      <c r="G129" s="20">
        <v>3.2</v>
      </c>
      <c r="H129" s="20"/>
      <c r="I129" s="20">
        <f t="shared" si="70"/>
        <v>0</v>
      </c>
      <c r="J129" s="11">
        <f t="shared" si="71"/>
        <v>1218.4200000000003</v>
      </c>
      <c r="K129" s="11">
        <f t="shared" si="72"/>
        <v>0</v>
      </c>
      <c r="L129" s="13">
        <f t="shared" si="73"/>
        <v>0</v>
      </c>
      <c r="M129" s="3"/>
      <c r="N129" s="51">
        <v>45163</v>
      </c>
      <c r="P129" s="5">
        <f aca="true" t="shared" si="78" ref="P129:R134">A129</f>
        <v>65</v>
      </c>
      <c r="Q129" s="28" t="str">
        <f t="shared" si="78"/>
        <v>A - patro</v>
      </c>
      <c r="R129" s="1" t="str">
        <f t="shared" si="78"/>
        <v>Pokoje III</v>
      </c>
      <c r="S129" s="20">
        <f t="shared" si="74"/>
        <v>3.4</v>
      </c>
      <c r="T129" s="20">
        <f t="shared" si="74"/>
        <v>3.7</v>
      </c>
      <c r="U129" s="20">
        <f t="shared" si="74"/>
        <v>3.2</v>
      </c>
      <c r="V129" s="20"/>
      <c r="W129" s="11"/>
      <c r="X129" s="11">
        <f t="shared" si="75"/>
        <v>0</v>
      </c>
      <c r="Y129" s="13">
        <f t="shared" si="76"/>
        <v>0</v>
      </c>
      <c r="Z129" s="3"/>
      <c r="AB129" s="43">
        <v>1</v>
      </c>
      <c r="AC129" s="44">
        <f t="shared" si="77"/>
        <v>0</v>
      </c>
    </row>
    <row r="130" spans="1:29" ht="15">
      <c r="A130" s="5">
        <v>66</v>
      </c>
      <c r="B130" s="49" t="s">
        <v>80</v>
      </c>
      <c r="C130" s="1" t="s">
        <v>109</v>
      </c>
      <c r="D130" s="47">
        <v>24</v>
      </c>
      <c r="E130" s="20">
        <v>2.3</v>
      </c>
      <c r="F130" s="20">
        <v>2</v>
      </c>
      <c r="G130" s="20">
        <v>3.2</v>
      </c>
      <c r="H130" s="20">
        <v>10</v>
      </c>
      <c r="I130" s="20">
        <f t="shared" si="70"/>
        <v>0</v>
      </c>
      <c r="J130" s="11">
        <f t="shared" si="71"/>
        <v>530.8800000000001</v>
      </c>
      <c r="K130" s="11">
        <f t="shared" si="72"/>
        <v>0</v>
      </c>
      <c r="L130" s="13">
        <f t="shared" si="73"/>
        <v>0</v>
      </c>
      <c r="M130" s="3"/>
      <c r="N130" s="51">
        <v>45163</v>
      </c>
      <c r="P130" s="5">
        <f t="shared" si="78"/>
        <v>66</v>
      </c>
      <c r="Q130" s="28" t="str">
        <f t="shared" si="78"/>
        <v>A - patro</v>
      </c>
      <c r="R130" s="1" t="str">
        <f t="shared" si="78"/>
        <v>WC, koupelna</v>
      </c>
      <c r="S130" s="20">
        <f t="shared" si="74"/>
        <v>2.3</v>
      </c>
      <c r="T130" s="20">
        <f t="shared" si="74"/>
        <v>2</v>
      </c>
      <c r="U130" s="20">
        <f t="shared" si="74"/>
        <v>3.2</v>
      </c>
      <c r="V130" s="20"/>
      <c r="W130" s="11"/>
      <c r="X130" s="11">
        <f t="shared" si="75"/>
        <v>0</v>
      </c>
      <c r="Y130" s="13">
        <f t="shared" si="76"/>
        <v>0</v>
      </c>
      <c r="Z130" s="3"/>
      <c r="AB130" s="43">
        <v>1</v>
      </c>
      <c r="AC130" s="44">
        <f t="shared" si="77"/>
        <v>0</v>
      </c>
    </row>
    <row r="131" spans="1:29" ht="15">
      <c r="A131" s="5">
        <v>67</v>
      </c>
      <c r="B131" s="49" t="s">
        <v>80</v>
      </c>
      <c r="C131" s="1" t="s">
        <v>110</v>
      </c>
      <c r="D131" s="47">
        <v>24</v>
      </c>
      <c r="E131" s="20">
        <v>1.2</v>
      </c>
      <c r="F131" s="20">
        <v>2</v>
      </c>
      <c r="G131" s="20">
        <v>3.2</v>
      </c>
      <c r="H131" s="20">
        <v>6</v>
      </c>
      <c r="I131" s="20">
        <f t="shared" si="70"/>
        <v>0</v>
      </c>
      <c r="J131" s="11">
        <f t="shared" si="71"/>
        <v>405.12000000000006</v>
      </c>
      <c r="K131" s="11">
        <f t="shared" si="72"/>
        <v>0</v>
      </c>
      <c r="L131" s="13">
        <f t="shared" si="73"/>
        <v>0</v>
      </c>
      <c r="M131" s="3"/>
      <c r="N131" s="51">
        <v>45163</v>
      </c>
      <c r="P131" s="5">
        <f t="shared" si="78"/>
        <v>67</v>
      </c>
      <c r="Q131" s="28" t="str">
        <f t="shared" si="78"/>
        <v>A - patro</v>
      </c>
      <c r="R131" s="1" t="str">
        <f t="shared" si="78"/>
        <v>předsíň</v>
      </c>
      <c r="S131" s="20">
        <f t="shared" si="74"/>
        <v>1.2</v>
      </c>
      <c r="T131" s="20">
        <f t="shared" si="74"/>
        <v>2</v>
      </c>
      <c r="U131" s="20">
        <f t="shared" si="74"/>
        <v>3.2</v>
      </c>
      <c r="V131" s="20"/>
      <c r="W131" s="11"/>
      <c r="X131" s="11">
        <f t="shared" si="75"/>
        <v>0</v>
      </c>
      <c r="Y131" s="13">
        <f t="shared" si="76"/>
        <v>0</v>
      </c>
      <c r="Z131" s="3"/>
      <c r="AB131" s="43">
        <v>1</v>
      </c>
      <c r="AC131" s="44">
        <f t="shared" si="77"/>
        <v>0</v>
      </c>
    </row>
    <row r="132" spans="1:29" ht="15">
      <c r="A132" s="5">
        <v>68</v>
      </c>
      <c r="B132" s="49" t="s">
        <v>80</v>
      </c>
      <c r="C132" s="1" t="s">
        <v>77</v>
      </c>
      <c r="D132" s="47">
        <v>3</v>
      </c>
      <c r="E132" s="20">
        <v>1.7</v>
      </c>
      <c r="F132" s="20">
        <v>29</v>
      </c>
      <c r="G132" s="20">
        <v>3.2</v>
      </c>
      <c r="H132" s="20">
        <v>20</v>
      </c>
      <c r="I132" s="20">
        <f t="shared" si="70"/>
        <v>92</v>
      </c>
      <c r="J132" s="11">
        <f t="shared" si="71"/>
        <v>401.3400000000001</v>
      </c>
      <c r="K132" s="11">
        <f t="shared" si="72"/>
        <v>0</v>
      </c>
      <c r="L132" s="13">
        <f t="shared" si="73"/>
        <v>0</v>
      </c>
      <c r="M132" s="3"/>
      <c r="N132" s="41">
        <v>45275</v>
      </c>
      <c r="P132" s="5">
        <f t="shared" si="78"/>
        <v>68</v>
      </c>
      <c r="Q132" s="28" t="str">
        <f t="shared" si="78"/>
        <v>A - patro</v>
      </c>
      <c r="R132" s="1" t="str">
        <f t="shared" si="78"/>
        <v>Chodba</v>
      </c>
      <c r="S132" s="20">
        <f t="shared" si="74"/>
        <v>1.7</v>
      </c>
      <c r="T132" s="20">
        <f t="shared" si="74"/>
        <v>29</v>
      </c>
      <c r="U132" s="20">
        <f t="shared" si="74"/>
        <v>3.2</v>
      </c>
      <c r="V132" s="20"/>
      <c r="W132" s="11">
        <v>92</v>
      </c>
      <c r="X132" s="50"/>
      <c r="Y132" s="13">
        <f t="shared" si="76"/>
        <v>0</v>
      </c>
      <c r="Z132" s="3" t="s">
        <v>111</v>
      </c>
      <c r="AB132" s="43">
        <v>1</v>
      </c>
      <c r="AC132" s="44">
        <f t="shared" si="77"/>
        <v>0</v>
      </c>
    </row>
    <row r="133" spans="1:29" ht="15">
      <c r="A133" s="5">
        <v>69</v>
      </c>
      <c r="B133" s="49" t="s">
        <v>80</v>
      </c>
      <c r="C133" s="1" t="s">
        <v>78</v>
      </c>
      <c r="D133" s="47">
        <v>3</v>
      </c>
      <c r="E133" s="20">
        <v>7</v>
      </c>
      <c r="F133" s="20">
        <v>6</v>
      </c>
      <c r="G133" s="20">
        <v>3.2</v>
      </c>
      <c r="H133" s="20">
        <v>10</v>
      </c>
      <c r="I133" s="20">
        <f t="shared" si="70"/>
        <v>52</v>
      </c>
      <c r="J133" s="11">
        <f t="shared" si="71"/>
        <v>189.60000000000005</v>
      </c>
      <c r="K133" s="11">
        <f t="shared" si="72"/>
        <v>0</v>
      </c>
      <c r="L133" s="13">
        <f t="shared" si="73"/>
        <v>0</v>
      </c>
      <c r="M133" s="3"/>
      <c r="N133" s="41">
        <v>45275</v>
      </c>
      <c r="P133" s="5">
        <f t="shared" si="78"/>
        <v>69</v>
      </c>
      <c r="Q133" s="28" t="str">
        <f t="shared" si="78"/>
        <v>A - patro</v>
      </c>
      <c r="R133" s="1" t="str">
        <f t="shared" si="78"/>
        <v>Schodiště</v>
      </c>
      <c r="S133" s="20">
        <f t="shared" si="74"/>
        <v>7</v>
      </c>
      <c r="T133" s="20">
        <f t="shared" si="74"/>
        <v>6</v>
      </c>
      <c r="U133" s="20">
        <f t="shared" si="74"/>
        <v>3.2</v>
      </c>
      <c r="V133" s="20"/>
      <c r="W133" s="11">
        <v>52</v>
      </c>
      <c r="X133" s="11">
        <f>X132</f>
        <v>0</v>
      </c>
      <c r="Y133" s="13">
        <f t="shared" si="76"/>
        <v>0</v>
      </c>
      <c r="Z133" s="3" t="s">
        <v>111</v>
      </c>
      <c r="AB133" s="43">
        <v>1</v>
      </c>
      <c r="AC133" s="44">
        <f t="shared" si="77"/>
        <v>0</v>
      </c>
    </row>
    <row r="134" spans="1:29" ht="15">
      <c r="A134" s="5">
        <v>70</v>
      </c>
      <c r="B134" s="49" t="s">
        <v>80</v>
      </c>
      <c r="C134" s="1" t="s">
        <v>79</v>
      </c>
      <c r="D134" s="47">
        <v>15</v>
      </c>
      <c r="E134" s="20">
        <v>7</v>
      </c>
      <c r="F134" s="20">
        <v>6</v>
      </c>
      <c r="G134" s="20">
        <v>3.2</v>
      </c>
      <c r="H134" s="20">
        <v>2.5</v>
      </c>
      <c r="I134" s="20">
        <f t="shared" si="70"/>
        <v>0</v>
      </c>
      <c r="J134" s="11">
        <f t="shared" si="71"/>
        <v>1840.5000000000002</v>
      </c>
      <c r="K134" s="11">
        <f t="shared" si="72"/>
        <v>0</v>
      </c>
      <c r="L134" s="13">
        <f t="shared" si="73"/>
        <v>0</v>
      </c>
      <c r="M134" s="3"/>
      <c r="N134" s="41">
        <v>45275</v>
      </c>
      <c r="P134" s="5">
        <f t="shared" si="78"/>
        <v>70</v>
      </c>
      <c r="Q134" s="28" t="str">
        <f t="shared" si="78"/>
        <v>A - patro</v>
      </c>
      <c r="R134" s="1" t="str">
        <f t="shared" si="78"/>
        <v>Ostatní prostory</v>
      </c>
      <c r="S134" s="20">
        <f t="shared" si="74"/>
        <v>7</v>
      </c>
      <c r="T134" s="20">
        <f t="shared" si="74"/>
        <v>6</v>
      </c>
      <c r="U134" s="20">
        <f t="shared" si="74"/>
        <v>3.2</v>
      </c>
      <c r="V134" s="20"/>
      <c r="W134" s="11"/>
      <c r="X134" s="11">
        <f>X$12</f>
        <v>0</v>
      </c>
      <c r="Y134" s="13">
        <f t="shared" si="76"/>
        <v>0</v>
      </c>
      <c r="Z134" s="3"/>
      <c r="AB134" s="43">
        <v>1</v>
      </c>
      <c r="AC134" s="44">
        <f t="shared" si="77"/>
        <v>0</v>
      </c>
    </row>
    <row r="135" spans="1:29" ht="18.75" hidden="1">
      <c r="A135" s="53" t="s">
        <v>85</v>
      </c>
      <c r="B135" s="53"/>
      <c r="C135" s="31">
        <f>L135+Y135</f>
        <v>0</v>
      </c>
      <c r="D135" s="31"/>
      <c r="E135" s="26"/>
      <c r="F135" s="26"/>
      <c r="G135" s="26"/>
      <c r="H135" s="26"/>
      <c r="I135" s="26"/>
      <c r="J135" s="16">
        <f>SUM(J128:J134)</f>
        <v>6472.26</v>
      </c>
      <c r="K135" s="16"/>
      <c r="L135" s="17">
        <f>SUM(L128:L134)</f>
        <v>0</v>
      </c>
      <c r="M135" s="18"/>
      <c r="N135" s="19"/>
      <c r="W135" s="16">
        <f>SUM(W128:W134)</f>
        <v>144</v>
      </c>
      <c r="Y135" s="17">
        <f>SUM(Y128:Y134)</f>
        <v>0</v>
      </c>
      <c r="AC135" s="17">
        <f>SUM(AC128:AC134)</f>
        <v>0</v>
      </c>
    </row>
    <row r="136" spans="1:14" ht="15">
      <c r="A136" s="25"/>
      <c r="B136" s="27"/>
      <c r="C136" s="26"/>
      <c r="D136" s="26"/>
      <c r="E136" s="26"/>
      <c r="F136" s="26"/>
      <c r="G136" s="26"/>
      <c r="H136" s="26"/>
      <c r="I136" s="26"/>
      <c r="J136" s="16"/>
      <c r="K136" s="16"/>
      <c r="L136" s="17"/>
      <c r="M136" s="18"/>
      <c r="N136" s="19"/>
    </row>
    <row r="137" spans="1:29" ht="15" hidden="1">
      <c r="A137" s="5">
        <v>123</v>
      </c>
      <c r="B137" s="29" t="s">
        <v>76</v>
      </c>
      <c r="C137" s="1" t="s">
        <v>82</v>
      </c>
      <c r="D137" s="47">
        <v>1</v>
      </c>
      <c r="E137" s="20">
        <v>40</v>
      </c>
      <c r="F137" s="20">
        <v>40</v>
      </c>
      <c r="G137" s="20">
        <v>3.2</v>
      </c>
      <c r="H137" s="20">
        <v>2.5</v>
      </c>
      <c r="I137" s="20">
        <f aca="true" t="shared" si="79" ref="I137:I138">W137</f>
        <v>0</v>
      </c>
      <c r="J137" s="11">
        <f aca="true" t="shared" si="80" ref="J137:J138">((E137*F137)+(E137*G137*2)+(F137*G137*2)-H137-I137)*D137</f>
        <v>2109.5</v>
      </c>
      <c r="K137" s="12">
        <f aca="true" t="shared" si="81" ref="K137:K138">K$7</f>
        <v>45</v>
      </c>
      <c r="L137" s="13">
        <f aca="true" t="shared" si="82" ref="L137:L138">J137*K137</f>
        <v>94927.5</v>
      </c>
      <c r="M137" s="3" t="str">
        <f aca="true" t="shared" si="83" ref="M137:M138">IF(J137=0,"","bělost min. 77% BaSO4")</f>
        <v>bělost min. 77% BaSO4</v>
      </c>
      <c r="N137" s="9">
        <v>45169</v>
      </c>
      <c r="P137" s="5">
        <f aca="true" t="shared" si="84" ref="P137:R138">A137</f>
        <v>123</v>
      </c>
      <c r="Q137" s="29" t="str">
        <f t="shared" si="84"/>
        <v>G</v>
      </c>
      <c r="R137" s="1" t="str">
        <f t="shared" si="84"/>
        <v>1.NP.</v>
      </c>
      <c r="S137" s="20">
        <f aca="true" t="shared" si="85" ref="S137:U138">E137</f>
        <v>40</v>
      </c>
      <c r="T137" s="20">
        <f t="shared" si="85"/>
        <v>40</v>
      </c>
      <c r="U137" s="20">
        <f t="shared" si="85"/>
        <v>3.2</v>
      </c>
      <c r="V137" s="20"/>
      <c r="W137" s="11"/>
      <c r="X137" s="12">
        <f aca="true" t="shared" si="86" ref="X137:X138">X$7</f>
        <v>60</v>
      </c>
      <c r="Y137" s="13">
        <f aca="true" t="shared" si="87" ref="Y137:Y138">W137*X137</f>
        <v>0</v>
      </c>
      <c r="Z137" s="3"/>
      <c r="AC137" s="44" t="str">
        <f aca="true" t="shared" si="88" ref="AC137:AC138">IF(AB137=1,L137+Y137,"")</f>
        <v/>
      </c>
    </row>
    <row r="138" spans="1:29" ht="15" hidden="1">
      <c r="A138" s="5">
        <v>124</v>
      </c>
      <c r="B138" s="29" t="s">
        <v>76</v>
      </c>
      <c r="C138" s="1" t="s">
        <v>96</v>
      </c>
      <c r="D138" s="47">
        <v>1</v>
      </c>
      <c r="E138" s="20">
        <v>30</v>
      </c>
      <c r="F138" s="20">
        <v>20</v>
      </c>
      <c r="G138" s="20">
        <v>3.2</v>
      </c>
      <c r="H138" s="20">
        <v>2.5</v>
      </c>
      <c r="I138" s="20">
        <f t="shared" si="79"/>
        <v>0</v>
      </c>
      <c r="J138" s="11">
        <f t="shared" si="80"/>
        <v>917.5</v>
      </c>
      <c r="K138" s="12">
        <f t="shared" si="81"/>
        <v>45</v>
      </c>
      <c r="L138" s="13">
        <f t="shared" si="82"/>
        <v>41287.5</v>
      </c>
      <c r="M138" s="3" t="str">
        <f t="shared" si="83"/>
        <v>bělost min. 77% BaSO4</v>
      </c>
      <c r="N138" s="9">
        <v>45169</v>
      </c>
      <c r="P138" s="5">
        <f t="shared" si="84"/>
        <v>124</v>
      </c>
      <c r="Q138" s="29" t="str">
        <f t="shared" si="84"/>
        <v>G</v>
      </c>
      <c r="R138" s="1" t="str">
        <f t="shared" si="84"/>
        <v>2.NP.</v>
      </c>
      <c r="S138" s="20">
        <f t="shared" si="85"/>
        <v>30</v>
      </c>
      <c r="T138" s="20">
        <f t="shared" si="85"/>
        <v>20</v>
      </c>
      <c r="U138" s="20">
        <f t="shared" si="85"/>
        <v>3.2</v>
      </c>
      <c r="V138" s="20"/>
      <c r="W138" s="11"/>
      <c r="X138" s="12">
        <f t="shared" si="86"/>
        <v>60</v>
      </c>
      <c r="Y138" s="13">
        <f t="shared" si="87"/>
        <v>0</v>
      </c>
      <c r="Z138" s="3"/>
      <c r="AC138" s="44" t="str">
        <f t="shared" si="88"/>
        <v/>
      </c>
    </row>
    <row r="139" spans="1:29" ht="18.75" hidden="1">
      <c r="A139" s="53" t="s">
        <v>86</v>
      </c>
      <c r="B139" s="53"/>
      <c r="C139" s="31">
        <f>L139+Y139</f>
        <v>136215</v>
      </c>
      <c r="D139" s="31"/>
      <c r="E139" s="26"/>
      <c r="F139" s="26"/>
      <c r="G139" s="26"/>
      <c r="H139" s="26"/>
      <c r="I139" s="26"/>
      <c r="J139" s="16">
        <f>SUM(J137:J138)</f>
        <v>3027</v>
      </c>
      <c r="K139" s="16"/>
      <c r="L139" s="17">
        <f>SUM(L137:L138)</f>
        <v>136215</v>
      </c>
      <c r="M139" s="18"/>
      <c r="N139" s="19"/>
      <c r="W139" s="16">
        <f>SUM(W137:W138)</f>
        <v>0</v>
      </c>
      <c r="Y139" s="17">
        <f>SUM(Y137:Y138)</f>
        <v>0</v>
      </c>
      <c r="AC139" s="17">
        <f>SUM(AC137:AC138)</f>
        <v>0</v>
      </c>
    </row>
    <row r="140" spans="1:14" ht="15" hidden="1">
      <c r="A140" s="25"/>
      <c r="B140" s="27"/>
      <c r="C140" s="26"/>
      <c r="D140" s="26"/>
      <c r="E140" s="26"/>
      <c r="F140" s="26"/>
      <c r="G140" s="26"/>
      <c r="H140" s="26"/>
      <c r="I140" s="26"/>
      <c r="J140" s="16"/>
      <c r="K140" s="16"/>
      <c r="L140" s="17"/>
      <c r="M140" s="18"/>
      <c r="N140" s="19"/>
    </row>
    <row r="141" spans="1:29" ht="15" hidden="1">
      <c r="A141" s="5">
        <v>125</v>
      </c>
      <c r="B141" s="30" t="s">
        <v>81</v>
      </c>
      <c r="C141" s="1" t="s">
        <v>96</v>
      </c>
      <c r="D141" s="47">
        <v>1</v>
      </c>
      <c r="E141" s="20">
        <v>60</v>
      </c>
      <c r="F141" s="20">
        <v>15</v>
      </c>
      <c r="G141" s="20">
        <v>3.2</v>
      </c>
      <c r="H141" s="20">
        <v>2.5</v>
      </c>
      <c r="I141" s="20">
        <f aca="true" t="shared" si="89" ref="I141:I142">W141</f>
        <v>48</v>
      </c>
      <c r="J141" s="11">
        <f aca="true" t="shared" si="90" ref="J141:J142">((E141*F141)+(E141*G141*2)+(F141*G141*2)-H141-I141)*D141</f>
        <v>1329.5</v>
      </c>
      <c r="K141" s="12">
        <f aca="true" t="shared" si="91" ref="K141:K142">K$7</f>
        <v>45</v>
      </c>
      <c r="L141" s="13">
        <f aca="true" t="shared" si="92" ref="L141:L142">J141*K141</f>
        <v>59827.5</v>
      </c>
      <c r="M141" s="3" t="str">
        <f aca="true" t="shared" si="93" ref="M141:M142">IF(J141=0,"","bělost min. 77% BaSO4")</f>
        <v>bělost min. 77% BaSO4</v>
      </c>
      <c r="N141" s="9">
        <v>45230</v>
      </c>
      <c r="P141" s="5">
        <f aca="true" t="shared" si="94" ref="P141:R142">A141</f>
        <v>125</v>
      </c>
      <c r="Q141" s="30" t="str">
        <f t="shared" si="94"/>
        <v xml:space="preserve">E1 </v>
      </c>
      <c r="R141" s="1" t="str">
        <f t="shared" si="94"/>
        <v>2.NP.</v>
      </c>
      <c r="S141" s="20">
        <v>60</v>
      </c>
      <c r="T141" s="20">
        <f aca="true" t="shared" si="95" ref="T141:U142">F141</f>
        <v>15</v>
      </c>
      <c r="U141" s="20">
        <f t="shared" si="95"/>
        <v>3.2</v>
      </c>
      <c r="V141" s="20"/>
      <c r="W141" s="11">
        <f>(T141*U141)-V141</f>
        <v>48</v>
      </c>
      <c r="X141" s="12">
        <f aca="true" t="shared" si="96" ref="X141:X142">X$7</f>
        <v>60</v>
      </c>
      <c r="Y141" s="13">
        <f aca="true" t="shared" si="97" ref="Y141:Y142">W141*X141</f>
        <v>2880</v>
      </c>
      <c r="Z141" s="3"/>
      <c r="AC141" s="44" t="str">
        <f aca="true" t="shared" si="98" ref="AC141:AC142">IF(AB141=1,L141+Y141,"")</f>
        <v/>
      </c>
    </row>
    <row r="142" spans="1:29" ht="15" hidden="1">
      <c r="A142" s="5">
        <v>126</v>
      </c>
      <c r="B142" s="30" t="s">
        <v>83</v>
      </c>
      <c r="C142" s="1" t="s">
        <v>82</v>
      </c>
      <c r="D142" s="47">
        <v>1</v>
      </c>
      <c r="E142" s="20">
        <v>60</v>
      </c>
      <c r="F142" s="20">
        <v>15</v>
      </c>
      <c r="G142" s="20">
        <v>3.2</v>
      </c>
      <c r="H142" s="20">
        <v>2.5</v>
      </c>
      <c r="I142" s="20">
        <f t="shared" si="89"/>
        <v>448</v>
      </c>
      <c r="J142" s="11">
        <f t="shared" si="90"/>
        <v>929.5</v>
      </c>
      <c r="K142" s="12">
        <f t="shared" si="91"/>
        <v>45</v>
      </c>
      <c r="L142" s="13">
        <f t="shared" si="92"/>
        <v>41827.5</v>
      </c>
      <c r="M142" s="3" t="str">
        <f t="shared" si="93"/>
        <v>bělost min. 77% BaSO4</v>
      </c>
      <c r="N142" s="9">
        <v>45230</v>
      </c>
      <c r="P142" s="5">
        <f t="shared" si="94"/>
        <v>126</v>
      </c>
      <c r="Q142" s="30" t="str">
        <f t="shared" si="94"/>
        <v>E2</v>
      </c>
      <c r="R142" s="1" t="str">
        <f t="shared" si="94"/>
        <v>1.NP.</v>
      </c>
      <c r="S142" s="20">
        <v>60</v>
      </c>
      <c r="T142" s="20">
        <v>10</v>
      </c>
      <c r="U142" s="20">
        <f t="shared" si="95"/>
        <v>3.2</v>
      </c>
      <c r="V142" s="20"/>
      <c r="W142" s="11">
        <f aca="true" t="shared" si="99" ref="W142">(S142*U142*2)+(T142*U142*2)-V142</f>
        <v>448</v>
      </c>
      <c r="X142" s="12">
        <f t="shared" si="96"/>
        <v>60</v>
      </c>
      <c r="Y142" s="13">
        <f t="shared" si="97"/>
        <v>26880</v>
      </c>
      <c r="Z142" s="3"/>
      <c r="AC142" s="44" t="str">
        <f t="shared" si="98"/>
        <v/>
      </c>
    </row>
    <row r="143" spans="1:29" ht="18.75" hidden="1">
      <c r="A143" s="53" t="s">
        <v>87</v>
      </c>
      <c r="B143" s="53"/>
      <c r="C143" s="31">
        <f>L143+Y143</f>
        <v>131415</v>
      </c>
      <c r="D143" s="31"/>
      <c r="E143" s="26"/>
      <c r="F143" s="26"/>
      <c r="G143" s="26"/>
      <c r="H143" s="26"/>
      <c r="I143" s="26"/>
      <c r="J143" s="16">
        <f>SUM(J141:J142)</f>
        <v>2259</v>
      </c>
      <c r="K143" s="16"/>
      <c r="L143" s="17">
        <f>SUM(L141:L142)</f>
        <v>101655</v>
      </c>
      <c r="M143" s="18"/>
      <c r="N143" s="19"/>
      <c r="W143" s="16">
        <f>SUM(W141:W142)</f>
        <v>496</v>
      </c>
      <c r="Y143" s="17">
        <f>SUM(Y141:Y142)</f>
        <v>29760</v>
      </c>
      <c r="AC143" s="17">
        <f>SUM(AC141:AC142)</f>
        <v>0</v>
      </c>
    </row>
    <row r="144" spans="1:14" ht="15">
      <c r="A144" s="25"/>
      <c r="B144" s="27"/>
      <c r="C144" s="26"/>
      <c r="D144" s="26"/>
      <c r="E144" s="26"/>
      <c r="F144" s="26"/>
      <c r="G144" s="26"/>
      <c r="H144" s="26"/>
      <c r="I144" s="26"/>
      <c r="J144" s="16"/>
      <c r="K144" s="16"/>
      <c r="L144" s="17"/>
      <c r="M144" s="18"/>
      <c r="N144" s="19"/>
    </row>
    <row r="145" spans="1:29" ht="240" customHeight="1">
      <c r="A145" s="52" t="s">
        <v>113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B145"/>
      <c r="AC145"/>
    </row>
    <row r="146" spans="1:29" ht="18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B146"/>
      <c r="AC146"/>
    </row>
    <row r="147" spans="1:29" ht="18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B147"/>
      <c r="AC147"/>
    </row>
    <row r="148" spans="1:26" ht="1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</sheetData>
  <mergeCells count="16">
    <mergeCell ref="B3:M3"/>
    <mergeCell ref="W3:X3"/>
    <mergeCell ref="Y3:Z3"/>
    <mergeCell ref="A56:B56"/>
    <mergeCell ref="B1:M1"/>
    <mergeCell ref="W1:X1"/>
    <mergeCell ref="Y1:Z1"/>
    <mergeCell ref="B2:M2"/>
    <mergeCell ref="W2:X2"/>
    <mergeCell ref="Y2:Z2"/>
    <mergeCell ref="A145:Z145"/>
    <mergeCell ref="A107:B107"/>
    <mergeCell ref="A126:B126"/>
    <mergeCell ref="A135:B135"/>
    <mergeCell ref="A139:B139"/>
    <mergeCell ref="A143:B14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Vaněk Jiří</dc:creator>
  <cp:keywords/>
  <dc:description/>
  <cp:lastModifiedBy>Juříčková Dana</cp:lastModifiedBy>
  <cp:lastPrinted>2023-03-21T06:54:27Z</cp:lastPrinted>
  <dcterms:created xsi:type="dcterms:W3CDTF">2021-07-27T06:07:15Z</dcterms:created>
  <dcterms:modified xsi:type="dcterms:W3CDTF">2023-03-28T12:07:20Z</dcterms:modified>
  <cp:category/>
  <cp:version/>
  <cp:contentType/>
  <cp:contentStatus/>
</cp:coreProperties>
</file>