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hova.marcela\Desktop\PROVOZ - březen\386 Kuřim ul. Zámecká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I33" i="2" l="1"/>
  <c r="I30" i="2" l="1"/>
  <c r="I27" i="2" l="1"/>
  <c r="I23" i="2" l="1"/>
  <c r="I22" i="2" s="1"/>
  <c r="I40" i="2" l="1"/>
  <c r="I9" i="2" l="1"/>
  <c r="N9" i="2" s="1"/>
  <c r="I9" i="1"/>
  <c r="I8" i="1" s="1"/>
  <c r="I13" i="1"/>
  <c r="O13" i="1" s="1"/>
  <c r="I14" i="2"/>
  <c r="I18" i="2"/>
  <c r="N18" i="2" s="1"/>
  <c r="I36" i="2"/>
  <c r="N36" i="2" l="1"/>
  <c r="I26" i="2"/>
  <c r="N14" i="2"/>
  <c r="Q13" i="2" s="1"/>
  <c r="N13" i="2" s="1"/>
  <c r="I13" i="2"/>
  <c r="N28" i="2"/>
  <c r="Q8" i="1"/>
  <c r="I3" i="1" s="1"/>
  <c r="C14" i="3" s="1"/>
  <c r="I8" i="2"/>
  <c r="P26" i="2"/>
  <c r="Q26" i="2"/>
  <c r="N26" i="2" s="1"/>
  <c r="O9" i="1"/>
  <c r="R8" i="1" s="1"/>
  <c r="O8" i="1" s="1"/>
  <c r="O2" i="1" s="1"/>
  <c r="P13" i="2"/>
  <c r="D14" i="3" l="1"/>
  <c r="D16" i="3" s="1"/>
  <c r="C16" i="3"/>
  <c r="I3" i="2"/>
  <c r="C6" i="3" s="1"/>
  <c r="N2" i="2"/>
  <c r="D6" i="3" l="1"/>
  <c r="D9" i="3" s="1"/>
  <c r="D20" i="3" s="1"/>
  <c r="C9" i="3"/>
  <c r="C20" i="3" s="1"/>
</calcChain>
</file>

<file path=xl/sharedStrings.xml><?xml version="1.0" encoding="utf-8"?>
<sst xmlns="http://schemas.openxmlformats.org/spreadsheetml/2006/main" count="213" uniqueCount="107">
  <si>
    <t>ASPE10</t>
  </si>
  <si>
    <t>S</t>
  </si>
  <si>
    <t>Firma: Firma</t>
  </si>
  <si>
    <t>Příloha k formuláři pro ocenění nabídky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</si>
  <si>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</si>
  <si>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</si>
  <si>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</si>
  <si>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</si>
  <si>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</si>
  <si>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</si>
  <si>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</si>
  <si>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</si>
  <si>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</si>
  <si>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</si>
  <si>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</si>
  <si>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</si>
  <si>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</si>
  <si>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</si>
  <si>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</si>
  <si>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</si>
  <si>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</si>
  <si>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</si>
  <si>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</si>
  <si>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</si>
  <si>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</si>
  <si>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</si>
  <si>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</si>
  <si>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</si>
  <si>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</si>
  <si>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</si>
  <si>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</si>
  <si>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</si>
  <si>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</si>
  <si>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</si>
  <si>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</si>
  <si>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</si>
  <si>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</si>
  <si>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</si>
  <si>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</si>
  <si>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</si>
  <si>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</si>
  <si>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</si>
  <si>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</si>
  <si>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</si>
  <si>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</si>
  <si>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</si>
  <si>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</si>
  <si>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Zemní práce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</si>
  <si>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</si>
  <si>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</si>
  <si>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</si>
  <si>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</si>
  <si>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</si>
  <si>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</si>
  <si>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</si>
  <si>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položka zahrnuje:  
- dodání a pokládku nátěrového materiálu (měří se pouze natíraná plocha)  
- předznačení a reflexní úpravu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</si>
  <si>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</si>
  <si>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</si>
  <si>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</si>
  <si>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</si>
  <si>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</si>
  <si>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</si>
  <si>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</si>
  <si>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Oprava vozovky</t>
  </si>
  <si>
    <t>mezi obrusnou a odfrézovaným povrchem - z kation. asfalt. emulze PS-C, 0.4kg/m2 po vyštěpení</t>
  </si>
  <si>
    <t>OČIŠTĚNÍ ASFALT VOZOVEK ZAMETENÍM</t>
  </si>
  <si>
    <t>položka zahrnuje očištění předepsaným způsobem včetně odklizení vzniklého odpadu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</si>
  <si>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</si>
  <si>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</si>
  <si>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</si>
  <si>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</si>
  <si>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</si>
  <si>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</si>
  <si>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</si>
  <si>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>ASFALTOVÝ BETON PRO OBRUSNÉ VRSTVY ACO 11+ TL. 50MM</t>
  </si>
  <si>
    <t>574A44</t>
  </si>
  <si>
    <t>VOD DOPRAV ZNAČ PLASTEM STRUKTURÁLNÍ NEHLUČNÉ - DODÁVKA A POKLÁDKA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</si>
  <si>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</si>
  <si>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</si>
  <si>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</si>
  <si>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</si>
  <si>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</si>
  <si>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</si>
  <si>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</si>
  <si>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</si>
  <si>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</si>
  <si>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</si>
  <si>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</si>
  <si>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</si>
  <si>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</si>
  <si>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</si>
  <si>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II/386 Kuřim ul. Zámecká</t>
  </si>
  <si>
    <t xml:space="preserve">frézování asfaltových vrstev: 
143,75=143,750  
 </t>
  </si>
  <si>
    <t xml:space="preserve"> 
Celkem: 2 875,000</t>
  </si>
  <si>
    <t>- vrstva ACO 11+ pro obrusnou vrstvu: 
 Celkem: 2 875,000 [E]</t>
  </si>
  <si>
    <t>VÝŠKOVÁ ÚPRAVA POKLOPŮ</t>
  </si>
  <si>
    <t>výšková úprava poklopů kanalizačních šachet; celkem 2,000</t>
  </si>
  <si>
    <t>Celkem: 20,600</t>
  </si>
  <si>
    <t>- těsnění dilatačních spar asfaltovou zálivkou: celkem 360,600</t>
  </si>
  <si>
    <t>Celkem: 2 875,000</t>
  </si>
  <si>
    <t>VÝŠKOVÁ ÚPRAVA OBRUB Z DLAŽEBNÍCH KOSTEK VELKÝCH</t>
  </si>
  <si>
    <t>Položka výšková úprava obrub zahrnuje jejich vytrhání, očištění, manipulaci, nové betonové lože a osazení</t>
  </si>
  <si>
    <t>Celkem = 100,000</t>
  </si>
  <si>
    <t xml:space="preserve">Položka zahrnuje veškerou manipulaci s vybouranou sutí a s vybouranými hmotami. </t>
  </si>
  <si>
    <t>zřízení obrusné vrstvy</t>
  </si>
  <si>
    <t>- položka výškové úpravy zahrnuje všechny nutné práce a materiály pro zvýšení nebo snížení zařízení (včetně nutné úpravy stávajícího povrchu vozovky nebo chodníku).</t>
  </si>
  <si>
    <t>- vodorovné dopravní značení plastem: 
 Celkem: 127,50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</si>
</sst>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6" xfId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1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4" xfId="2" applyNumberFormat="1" applyFont="1" applyBorder="1" applyAlignment="1">
      <alignment vertical="center"/>
    </xf>
    <xf numFmtId="4" fontId="4" fillId="0" borderId="14" xfId="2" applyNumberFormat="1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/>
    </xf>
    <xf numFmtId="4" fontId="4" fillId="4" borderId="15" xfId="2" applyNumberFormat="1" applyFont="1" applyFill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6" xfId="2" applyNumberFormat="1" applyFont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4" borderId="22" xfId="2" applyNumberFormat="1" applyFont="1" applyFill="1" applyBorder="1" applyAlignment="1">
      <alignment vertical="center"/>
    </xf>
    <xf numFmtId="4" fontId="4" fillId="4" borderId="9" xfId="2" applyNumberFormat="1" applyFont="1" applyFill="1" applyBorder="1" applyAlignment="1">
      <alignment vertical="center"/>
    </xf>
    <xf numFmtId="0" fontId="9" fillId="0" borderId="1" xfId="0" applyFont="1" applyBorder="1" applyAlignment="1"/>
    <xf numFmtId="0" fontId="0" fillId="0" borderId="6" xfId="0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5" fillId="0" borderId="1" xfId="0" quotePrefix="1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49" fontId="8" fillId="0" borderId="1" xfId="0" quotePrefix="1" applyNumberFormat="1" applyFont="1" applyFill="1" applyBorder="1" applyAlignment="1">
      <alignment horizontal="left" vertical="top" wrapText="1"/>
    </xf>
    <xf numFmtId="0" fontId="5" fillId="0" borderId="7" xfId="0" quotePrefix="1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49" fontId="4" fillId="0" borderId="8" xfId="2" applyNumberFormat="1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9" fontId="4" fillId="0" borderId="16" xfId="2" applyNumberFormat="1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49" fontId="4" fillId="0" borderId="10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49" fontId="7" fillId="0" borderId="0" xfId="2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tabSelected="1" workbookViewId="0">
      <selection activeCell="J6" sqref="J6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9"/>
      <c r="B1" s="91" t="s">
        <v>91</v>
      </c>
      <c r="C1" s="91"/>
      <c r="D1" s="91"/>
    </row>
    <row r="2" spans="1:4" ht="26.25" customHeight="1" thickBot="1" x14ac:dyDescent="0.25">
      <c r="A2" s="50"/>
      <c r="B2" s="50"/>
      <c r="C2" s="50"/>
      <c r="D2" s="50"/>
    </row>
    <row r="3" spans="1:4" ht="20.100000000000001" customHeight="1" thickBot="1" x14ac:dyDescent="0.25">
      <c r="A3" s="83" t="s">
        <v>77</v>
      </c>
      <c r="B3" s="84"/>
      <c r="C3" s="87" t="s">
        <v>78</v>
      </c>
      <c r="D3" s="87" t="s">
        <v>79</v>
      </c>
    </row>
    <row r="4" spans="1:4" ht="20.100000000000001" customHeight="1" thickBot="1" x14ac:dyDescent="0.25">
      <c r="A4" s="51" t="s">
        <v>80</v>
      </c>
      <c r="B4" s="52" t="s">
        <v>81</v>
      </c>
      <c r="C4" s="88"/>
      <c r="D4" s="88" t="s">
        <v>82</v>
      </c>
    </row>
    <row r="5" spans="1:4" ht="20.100000000000001" customHeight="1" x14ac:dyDescent="0.2">
      <c r="A5" s="53"/>
      <c r="B5" s="54"/>
      <c r="C5" s="55"/>
      <c r="D5" s="55"/>
    </row>
    <row r="6" spans="1:4" ht="20.100000000000001" customHeight="1" x14ac:dyDescent="0.2">
      <c r="A6" s="56" t="s">
        <v>46</v>
      </c>
      <c r="B6" s="57" t="s">
        <v>83</v>
      </c>
      <c r="C6" s="57">
        <f>'SO 101'!I3</f>
        <v>0</v>
      </c>
      <c r="D6" s="57">
        <f>C6*1.21</f>
        <v>0</v>
      </c>
    </row>
    <row r="7" spans="1:4" ht="20.100000000000001" customHeight="1" x14ac:dyDescent="0.2">
      <c r="A7" s="56"/>
      <c r="B7" s="57"/>
      <c r="C7" s="57"/>
      <c r="D7" s="57"/>
    </row>
    <row r="8" spans="1:4" ht="20.100000000000001" customHeight="1" thickBot="1" x14ac:dyDescent="0.25">
      <c r="A8" s="58"/>
      <c r="B8" s="59"/>
      <c r="C8" s="60"/>
      <c r="D8" s="60"/>
    </row>
    <row r="9" spans="1:4" ht="20.100000000000001" customHeight="1" thickBot="1" x14ac:dyDescent="0.25">
      <c r="A9" s="83" t="s">
        <v>84</v>
      </c>
      <c r="B9" s="84"/>
      <c r="C9" s="61">
        <f>SUM(C6:C7)</f>
        <v>0</v>
      </c>
      <c r="D9" s="61">
        <f>SUM(D6:D7)</f>
        <v>0</v>
      </c>
    </row>
    <row r="10" spans="1:4" ht="20.100000000000001" customHeight="1" thickBot="1" x14ac:dyDescent="0.25">
      <c r="A10" s="49"/>
      <c r="B10" s="49"/>
      <c r="C10" s="49"/>
      <c r="D10" s="49"/>
    </row>
    <row r="11" spans="1:4" ht="20.100000000000001" customHeight="1" thickBot="1" x14ac:dyDescent="0.25">
      <c r="A11" s="85" t="s">
        <v>85</v>
      </c>
      <c r="B11" s="86"/>
      <c r="C11" s="87" t="s">
        <v>78</v>
      </c>
      <c r="D11" s="87" t="s">
        <v>79</v>
      </c>
    </row>
    <row r="12" spans="1:4" ht="20.100000000000001" customHeight="1" thickBot="1" x14ac:dyDescent="0.25">
      <c r="A12" s="51" t="s">
        <v>80</v>
      </c>
      <c r="B12" s="62" t="s">
        <v>81</v>
      </c>
      <c r="C12" s="88"/>
      <c r="D12" s="88" t="s">
        <v>82</v>
      </c>
    </row>
    <row r="13" spans="1:4" ht="20.100000000000001" customHeight="1" x14ac:dyDescent="0.2">
      <c r="A13" s="63"/>
      <c r="B13" s="64"/>
      <c r="C13" s="65"/>
      <c r="D13" s="65"/>
    </row>
    <row r="14" spans="1:4" ht="20.100000000000001" customHeight="1" x14ac:dyDescent="0.2">
      <c r="A14" s="56" t="s">
        <v>12</v>
      </c>
      <c r="B14" s="66" t="s">
        <v>90</v>
      </c>
      <c r="C14" s="57">
        <f>'SO 000'!I3</f>
        <v>0</v>
      </c>
      <c r="D14" s="57">
        <f>C14*1.21</f>
        <v>0</v>
      </c>
    </row>
    <row r="15" spans="1:4" ht="20.100000000000001" customHeight="1" thickBot="1" x14ac:dyDescent="0.25">
      <c r="A15" s="67"/>
      <c r="B15" s="67"/>
      <c r="C15" s="68"/>
      <c r="D15" s="68"/>
    </row>
    <row r="16" spans="1:4" ht="20.100000000000001" customHeight="1" thickBot="1" x14ac:dyDescent="0.25">
      <c r="A16" s="83" t="s">
        <v>86</v>
      </c>
      <c r="B16" s="84"/>
      <c r="C16" s="69">
        <f>SUM(C14:C14)</f>
        <v>0</v>
      </c>
      <c r="D16" s="70">
        <f>SUM(D14:D14)</f>
        <v>0</v>
      </c>
    </row>
    <row r="17" spans="1:4" ht="20.100000000000001" customHeight="1" thickBot="1" x14ac:dyDescent="0.25">
      <c r="A17" s="50"/>
      <c r="B17" s="50"/>
      <c r="C17" s="50"/>
      <c r="D17" s="50"/>
    </row>
    <row r="18" spans="1:4" ht="20.100000000000001" customHeight="1" x14ac:dyDescent="0.2">
      <c r="A18" s="85" t="s">
        <v>87</v>
      </c>
      <c r="B18" s="86"/>
      <c r="C18" s="87" t="s">
        <v>78</v>
      </c>
      <c r="D18" s="87" t="s">
        <v>79</v>
      </c>
    </row>
    <row r="19" spans="1:4" ht="20.100000000000001" customHeight="1" thickBot="1" x14ac:dyDescent="0.25">
      <c r="A19" s="89"/>
      <c r="B19" s="90"/>
      <c r="C19" s="88"/>
      <c r="D19" s="88" t="s">
        <v>82</v>
      </c>
    </row>
    <row r="20" spans="1:4" ht="20.100000000000001" customHeight="1" thickBot="1" x14ac:dyDescent="0.25">
      <c r="A20" s="83" t="s">
        <v>88</v>
      </c>
      <c r="B20" s="84" t="s">
        <v>89</v>
      </c>
      <c r="C20" s="69">
        <f>SUM(C9+C16)</f>
        <v>0</v>
      </c>
      <c r="D20" s="70">
        <f>SUM(D9+D16)</f>
        <v>0</v>
      </c>
    </row>
  </sheetData>
  <mergeCells count="13">
    <mergeCell ref="B1:D1"/>
    <mergeCell ref="A3:B3"/>
    <mergeCell ref="C3:C4"/>
    <mergeCell ref="D3:D4"/>
    <mergeCell ref="A9:B9"/>
    <mergeCell ref="A20:B20"/>
    <mergeCell ref="A11:B11"/>
    <mergeCell ref="C11:C12"/>
    <mergeCell ref="D11:D12"/>
    <mergeCell ref="A16:B16"/>
    <mergeCell ref="A18:B19"/>
    <mergeCell ref="C18:C19"/>
    <mergeCell ref="D18:D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F16" sqref="F16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10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 t="e">
        <f>0+O8</f>
        <v>#REF!</v>
      </c>
      <c r="P2" t="s">
        <v>10</v>
      </c>
    </row>
    <row r="3" spans="1:18" ht="15" customHeight="1" x14ac:dyDescent="0.2">
      <c r="A3" t="s">
        <v>1</v>
      </c>
      <c r="B3" s="6" t="s">
        <v>4</v>
      </c>
      <c r="C3" s="93" t="s">
        <v>62</v>
      </c>
      <c r="D3" s="94"/>
      <c r="E3" s="29" t="s">
        <v>91</v>
      </c>
      <c r="F3" s="1"/>
      <c r="G3" s="4"/>
      <c r="H3" s="3" t="s">
        <v>12</v>
      </c>
      <c r="I3" s="24">
        <f>0+I8</f>
        <v>0</v>
      </c>
      <c r="O3" t="s">
        <v>7</v>
      </c>
      <c r="P3" t="s">
        <v>11</v>
      </c>
    </row>
    <row r="4" spans="1:18" ht="15" customHeight="1" x14ac:dyDescent="0.2">
      <c r="A4" t="s">
        <v>5</v>
      </c>
      <c r="B4" s="8" t="s">
        <v>6</v>
      </c>
      <c r="C4" s="95" t="s">
        <v>12</v>
      </c>
      <c r="D4" s="96"/>
      <c r="E4" s="9" t="s">
        <v>61</v>
      </c>
      <c r="F4" s="5"/>
      <c r="G4" s="5"/>
      <c r="H4" s="10"/>
      <c r="I4" s="10"/>
      <c r="O4" t="s">
        <v>8</v>
      </c>
      <c r="P4" t="s">
        <v>11</v>
      </c>
    </row>
    <row r="5" spans="1:18" ht="12.75" customHeight="1" x14ac:dyDescent="0.2">
      <c r="A5" s="92" t="s">
        <v>13</v>
      </c>
      <c r="B5" s="92" t="s">
        <v>15</v>
      </c>
      <c r="C5" s="92" t="s">
        <v>17</v>
      </c>
      <c r="D5" s="92" t="s">
        <v>18</v>
      </c>
      <c r="E5" s="92" t="s">
        <v>19</v>
      </c>
      <c r="F5" s="92" t="s">
        <v>21</v>
      </c>
      <c r="G5" s="92" t="s">
        <v>23</v>
      </c>
      <c r="H5" s="92" t="s">
        <v>25</v>
      </c>
      <c r="I5" s="92"/>
      <c r="O5" t="s">
        <v>9</v>
      </c>
      <c r="P5" t="s">
        <v>11</v>
      </c>
    </row>
    <row r="6" spans="1:18" ht="12.75" customHeight="1" x14ac:dyDescent="0.2">
      <c r="A6" s="92"/>
      <c r="B6" s="92"/>
      <c r="C6" s="92"/>
      <c r="D6" s="92"/>
      <c r="E6" s="92"/>
      <c r="F6" s="92"/>
      <c r="G6" s="92"/>
      <c r="H6" s="7" t="s">
        <v>26</v>
      </c>
      <c r="I6" s="7" t="s">
        <v>28</v>
      </c>
    </row>
    <row r="7" spans="1:18" ht="12.75" customHeight="1" x14ac:dyDescent="0.2">
      <c r="A7" s="7" t="s">
        <v>14</v>
      </c>
      <c r="B7" s="7" t="s">
        <v>16</v>
      </c>
      <c r="C7" s="7" t="s">
        <v>11</v>
      </c>
      <c r="D7" s="7" t="s">
        <v>10</v>
      </c>
      <c r="E7" s="7" t="s">
        <v>20</v>
      </c>
      <c r="F7" s="7" t="s">
        <v>22</v>
      </c>
      <c r="G7" s="7" t="s">
        <v>24</v>
      </c>
      <c r="H7" s="7" t="s">
        <v>27</v>
      </c>
      <c r="I7" s="7" t="s">
        <v>29</v>
      </c>
    </row>
    <row r="8" spans="1:18" ht="12.75" customHeight="1" x14ac:dyDescent="0.2">
      <c r="A8" s="10" t="s">
        <v>30</v>
      </c>
      <c r="B8" s="10"/>
      <c r="C8" s="12" t="s">
        <v>14</v>
      </c>
      <c r="D8" s="10"/>
      <c r="E8" s="13" t="s">
        <v>31</v>
      </c>
      <c r="F8" s="10"/>
      <c r="G8" s="10"/>
      <c r="H8" s="10"/>
      <c r="I8" s="14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1" t="s">
        <v>32</v>
      </c>
      <c r="B9" s="15" t="s">
        <v>16</v>
      </c>
      <c r="C9" s="15" t="s">
        <v>33</v>
      </c>
      <c r="D9" s="11" t="s">
        <v>34</v>
      </c>
      <c r="E9" s="16" t="s">
        <v>35</v>
      </c>
      <c r="F9" s="17" t="s">
        <v>36</v>
      </c>
      <c r="G9" s="18">
        <v>1</v>
      </c>
      <c r="H9" s="19"/>
      <c r="I9" s="19">
        <f>ROUND(ROUND(H9,2)*ROUND(G9,3),2)</f>
        <v>0</v>
      </c>
      <c r="O9">
        <f>(I9*21)/100</f>
        <v>0</v>
      </c>
      <c r="P9" t="s">
        <v>11</v>
      </c>
    </row>
    <row r="10" spans="1:18" ht="114.75" x14ac:dyDescent="0.2">
      <c r="A10" s="20" t="s">
        <v>37</v>
      </c>
      <c r="E10" s="21" t="s">
        <v>38</v>
      </c>
    </row>
    <row r="11" spans="1:18" x14ac:dyDescent="0.2">
      <c r="A11" s="22" t="s">
        <v>39</v>
      </c>
      <c r="E11" s="23" t="s">
        <v>40</v>
      </c>
    </row>
    <row r="12" spans="1:18" x14ac:dyDescent="0.2">
      <c r="A12" t="s">
        <v>41</v>
      </c>
      <c r="E12" s="21" t="s">
        <v>42</v>
      </c>
    </row>
    <row r="13" spans="1:18" ht="25.5" x14ac:dyDescent="0.2">
      <c r="A13" s="11" t="s">
        <v>32</v>
      </c>
      <c r="B13" s="15">
        <v>2</v>
      </c>
      <c r="C13" s="15" t="s">
        <v>43</v>
      </c>
      <c r="D13" s="11" t="s">
        <v>34</v>
      </c>
      <c r="E13" s="16" t="s">
        <v>44</v>
      </c>
      <c r="F13" s="17" t="s">
        <v>36</v>
      </c>
      <c r="G13" s="18">
        <v>1</v>
      </c>
      <c r="H13" s="19"/>
      <c r="I13" s="19">
        <f>ROUND(ROUND(H13,2)*ROUND(G13,3),2)</f>
        <v>0</v>
      </c>
      <c r="O13">
        <f>(I13*21)/100</f>
        <v>0</v>
      </c>
      <c r="P13" t="s">
        <v>11</v>
      </c>
    </row>
    <row r="14" spans="1:18" ht="25.5" x14ac:dyDescent="0.2">
      <c r="A14" s="20" t="s">
        <v>37</v>
      </c>
      <c r="E14" s="21" t="s">
        <v>45</v>
      </c>
    </row>
    <row r="15" spans="1:18" x14ac:dyDescent="0.2">
      <c r="A15" s="22" t="s">
        <v>39</v>
      </c>
      <c r="E15" s="23" t="s">
        <v>40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B1" zoomScaleNormal="100" workbookViewId="0">
      <pane ySplit="7" topLeftCell="A23" activePane="bottomLeft" state="frozen"/>
      <selection pane="bottomLeft" activeCell="F42" sqref="F4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10</v>
      </c>
    </row>
    <row r="2" spans="1:17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N2" t="e">
        <f>0+#REF!+#REF!+N13+#REF!+N26</f>
        <v>#REF!</v>
      </c>
      <c r="O2" t="s">
        <v>10</v>
      </c>
    </row>
    <row r="3" spans="1:17" ht="15" customHeight="1" x14ac:dyDescent="0.2">
      <c r="A3" t="s">
        <v>1</v>
      </c>
      <c r="B3" s="6" t="s">
        <v>4</v>
      </c>
      <c r="C3" s="93" t="s">
        <v>62</v>
      </c>
      <c r="D3" s="94"/>
      <c r="E3" s="29" t="s">
        <v>91</v>
      </c>
      <c r="F3" s="1"/>
      <c r="G3" s="4"/>
      <c r="H3" s="3" t="s">
        <v>46</v>
      </c>
      <c r="I3" s="24">
        <f>I8+I13+I26+I22</f>
        <v>0</v>
      </c>
      <c r="N3" t="s">
        <v>7</v>
      </c>
      <c r="O3" t="s">
        <v>11</v>
      </c>
    </row>
    <row r="4" spans="1:17" ht="15" customHeight="1" x14ac:dyDescent="0.2">
      <c r="A4" t="s">
        <v>5</v>
      </c>
      <c r="B4" s="8" t="s">
        <v>6</v>
      </c>
      <c r="C4" s="95" t="s">
        <v>46</v>
      </c>
      <c r="D4" s="96"/>
      <c r="E4" s="9" t="s">
        <v>63</v>
      </c>
      <c r="F4" s="5"/>
      <c r="G4" s="5"/>
      <c r="H4" s="10"/>
      <c r="I4" s="10"/>
      <c r="N4" t="s">
        <v>8</v>
      </c>
      <c r="O4" t="s">
        <v>11</v>
      </c>
    </row>
    <row r="5" spans="1:17" ht="12.75" customHeight="1" x14ac:dyDescent="0.2">
      <c r="A5" s="92" t="s">
        <v>13</v>
      </c>
      <c r="B5" s="92" t="s">
        <v>15</v>
      </c>
      <c r="C5" s="92" t="s">
        <v>17</v>
      </c>
      <c r="D5" s="92" t="s">
        <v>18</v>
      </c>
      <c r="E5" s="92" t="s">
        <v>19</v>
      </c>
      <c r="F5" s="92" t="s">
        <v>21</v>
      </c>
      <c r="G5" s="92" t="s">
        <v>23</v>
      </c>
      <c r="H5" s="92" t="s">
        <v>25</v>
      </c>
      <c r="I5" s="92"/>
      <c r="N5" t="s">
        <v>9</v>
      </c>
      <c r="O5" t="s">
        <v>11</v>
      </c>
    </row>
    <row r="6" spans="1:17" ht="12.75" customHeight="1" x14ac:dyDescent="0.2">
      <c r="A6" s="92"/>
      <c r="B6" s="92"/>
      <c r="C6" s="92"/>
      <c r="D6" s="92"/>
      <c r="E6" s="92"/>
      <c r="F6" s="92"/>
      <c r="G6" s="92"/>
      <c r="H6" s="7" t="s">
        <v>26</v>
      </c>
      <c r="I6" s="7" t="s">
        <v>28</v>
      </c>
    </row>
    <row r="7" spans="1:17" ht="12.75" customHeight="1" x14ac:dyDescent="0.2">
      <c r="A7" s="7" t="s">
        <v>14</v>
      </c>
      <c r="B7" s="7" t="s">
        <v>16</v>
      </c>
      <c r="C7" s="7" t="s">
        <v>11</v>
      </c>
      <c r="D7" s="7" t="s">
        <v>10</v>
      </c>
      <c r="E7" s="7" t="s">
        <v>20</v>
      </c>
      <c r="F7" s="7" t="s">
        <v>22</v>
      </c>
      <c r="G7" s="7" t="s">
        <v>24</v>
      </c>
      <c r="H7" s="7" t="s">
        <v>27</v>
      </c>
      <c r="I7" s="7" t="s">
        <v>29</v>
      </c>
    </row>
    <row r="8" spans="1:17" ht="12.75" customHeight="1" x14ac:dyDescent="0.2">
      <c r="A8" s="7"/>
      <c r="B8" s="5"/>
      <c r="C8" s="25">
        <v>1</v>
      </c>
      <c r="D8" s="5"/>
      <c r="E8" s="28" t="s">
        <v>47</v>
      </c>
      <c r="F8" s="5"/>
      <c r="G8" s="5"/>
      <c r="H8" s="5"/>
      <c r="I8" s="26">
        <f>SUM(I9:I12)</f>
        <v>0</v>
      </c>
    </row>
    <row r="9" spans="1:17" x14ac:dyDescent="0.2">
      <c r="A9" s="11" t="s">
        <v>32</v>
      </c>
      <c r="B9" s="15">
        <v>1</v>
      </c>
      <c r="C9" s="15">
        <v>11372</v>
      </c>
      <c r="D9" s="11" t="s">
        <v>34</v>
      </c>
      <c r="E9" s="32" t="s">
        <v>72</v>
      </c>
      <c r="F9" s="17" t="s">
        <v>48</v>
      </c>
      <c r="G9" s="18">
        <v>143.75</v>
      </c>
      <c r="H9" s="19"/>
      <c r="I9" s="19">
        <f>ROUND(ROUND(H9,2)*ROUND(G9,3),2)</f>
        <v>0</v>
      </c>
      <c r="N9">
        <f>(I9*21)/100</f>
        <v>0</v>
      </c>
      <c r="O9" t="s">
        <v>11</v>
      </c>
    </row>
    <row r="10" spans="1:17" x14ac:dyDescent="0.2">
      <c r="A10" s="20" t="s">
        <v>37</v>
      </c>
      <c r="E10" s="30" t="s">
        <v>73</v>
      </c>
    </row>
    <row r="11" spans="1:17" ht="32.25" customHeight="1" x14ac:dyDescent="0.2">
      <c r="A11" s="22" t="s">
        <v>39</v>
      </c>
      <c r="E11" s="27" t="s">
        <v>92</v>
      </c>
    </row>
    <row r="12" spans="1:17" ht="20.25" customHeight="1" x14ac:dyDescent="0.2">
      <c r="A12" t="s">
        <v>41</v>
      </c>
      <c r="E12" s="30" t="s">
        <v>103</v>
      </c>
    </row>
    <row r="13" spans="1:17" ht="12.75" customHeight="1" x14ac:dyDescent="0.2">
      <c r="A13" s="5" t="s">
        <v>30</v>
      </c>
      <c r="B13" s="5"/>
      <c r="C13" s="25" t="s">
        <v>22</v>
      </c>
      <c r="D13" s="5"/>
      <c r="E13" s="13" t="s">
        <v>50</v>
      </c>
      <c r="F13" s="5"/>
      <c r="G13" s="5"/>
      <c r="H13" s="5"/>
      <c r="I13" s="26">
        <f>SUM(I14:I21)</f>
        <v>0</v>
      </c>
      <c r="N13" t="e">
        <f>0+Q13</f>
        <v>#REF!</v>
      </c>
      <c r="P13" t="e">
        <f>0+#REF!+#REF!+I14+#REF!+#REF!+I18+#REF!</f>
        <v>#REF!</v>
      </c>
      <c r="Q13" t="e">
        <f>0+#REF!+#REF!+N14+#REF!+#REF!+N18+#REF!</f>
        <v>#REF!</v>
      </c>
    </row>
    <row r="14" spans="1:17" x14ac:dyDescent="0.2">
      <c r="A14" s="11" t="s">
        <v>32</v>
      </c>
      <c r="B14" s="15">
        <v>2</v>
      </c>
      <c r="C14" s="15">
        <v>572213</v>
      </c>
      <c r="D14" s="11" t="s">
        <v>34</v>
      </c>
      <c r="E14" s="16" t="s">
        <v>51</v>
      </c>
      <c r="F14" s="17" t="s">
        <v>49</v>
      </c>
      <c r="G14" s="18">
        <v>2875</v>
      </c>
      <c r="H14" s="19"/>
      <c r="I14" s="19">
        <f>ROUND(ROUND(H14,2)*ROUND(G14,3),2)</f>
        <v>0</v>
      </c>
      <c r="N14">
        <f>(I14*21)/100</f>
        <v>0</v>
      </c>
      <c r="O14" t="s">
        <v>11</v>
      </c>
    </row>
    <row r="15" spans="1:17" ht="25.5" x14ac:dyDescent="0.2">
      <c r="A15" s="20" t="s">
        <v>37</v>
      </c>
      <c r="E15" s="30" t="s">
        <v>64</v>
      </c>
    </row>
    <row r="16" spans="1:17" ht="25.5" x14ac:dyDescent="0.2">
      <c r="A16" s="22" t="s">
        <v>39</v>
      </c>
      <c r="E16" s="27" t="s">
        <v>93</v>
      </c>
    </row>
    <row r="17" spans="1:17" ht="51" x14ac:dyDescent="0.2">
      <c r="A17" t="s">
        <v>41</v>
      </c>
      <c r="E17" s="21" t="s">
        <v>52</v>
      </c>
    </row>
    <row r="18" spans="1:17" x14ac:dyDescent="0.2">
      <c r="A18" s="11" t="s">
        <v>32</v>
      </c>
      <c r="B18" s="15">
        <v>3</v>
      </c>
      <c r="C18" s="31" t="s">
        <v>75</v>
      </c>
      <c r="D18" s="11" t="s">
        <v>34</v>
      </c>
      <c r="E18" s="32" t="s">
        <v>74</v>
      </c>
      <c r="F18" s="17" t="s">
        <v>49</v>
      </c>
      <c r="G18" s="18">
        <v>2875</v>
      </c>
      <c r="H18" s="19"/>
      <c r="I18" s="19">
        <f>ROUND(ROUND(H18,2)*ROUND(G18,3),2)</f>
        <v>0</v>
      </c>
      <c r="N18">
        <f>(I18*21)/100</f>
        <v>0</v>
      </c>
      <c r="O18" t="s">
        <v>11</v>
      </c>
    </row>
    <row r="19" spans="1:17" x14ac:dyDescent="0.2">
      <c r="A19" s="20" t="s">
        <v>37</v>
      </c>
      <c r="E19" s="79" t="s">
        <v>104</v>
      </c>
    </row>
    <row r="20" spans="1:17" ht="25.5" x14ac:dyDescent="0.2">
      <c r="A20" s="22" t="s">
        <v>39</v>
      </c>
      <c r="E20" s="27" t="s">
        <v>94</v>
      </c>
    </row>
    <row r="21" spans="1:17" ht="140.25" x14ac:dyDescent="0.2">
      <c r="A21" t="s">
        <v>41</v>
      </c>
      <c r="E21" s="21" t="s">
        <v>53</v>
      </c>
    </row>
    <row r="22" spans="1:17" x14ac:dyDescent="0.2">
      <c r="B22" s="35"/>
      <c r="C22" s="25">
        <v>8</v>
      </c>
      <c r="D22" s="35"/>
      <c r="E22" s="13" t="s">
        <v>68</v>
      </c>
      <c r="F22" s="35"/>
      <c r="G22" s="35"/>
      <c r="H22" s="35"/>
      <c r="I22" s="26">
        <f>SUM(I23)</f>
        <v>0</v>
      </c>
    </row>
    <row r="23" spans="1:17" x14ac:dyDescent="0.2">
      <c r="B23" s="15">
        <v>4</v>
      </c>
      <c r="C23" s="15">
        <v>89921</v>
      </c>
      <c r="D23" s="11" t="s">
        <v>34</v>
      </c>
      <c r="E23" s="32" t="s">
        <v>95</v>
      </c>
      <c r="F23" s="38" t="s">
        <v>67</v>
      </c>
      <c r="G23" s="18">
        <v>2</v>
      </c>
      <c r="H23" s="19"/>
      <c r="I23" s="19">
        <f>ROUND(ROUND(H23,2)*ROUND(G23,3),2)</f>
        <v>0</v>
      </c>
    </row>
    <row r="24" spans="1:17" x14ac:dyDescent="0.2">
      <c r="B24" s="74"/>
      <c r="C24" s="74"/>
      <c r="D24" s="47"/>
      <c r="E24" s="78" t="s">
        <v>96</v>
      </c>
      <c r="F24" s="75"/>
      <c r="G24" s="76"/>
      <c r="H24" s="77"/>
      <c r="I24" s="77"/>
    </row>
    <row r="25" spans="1:17" ht="32.25" customHeight="1" x14ac:dyDescent="0.2">
      <c r="E25" s="80" t="s">
        <v>105</v>
      </c>
    </row>
    <row r="26" spans="1:17" ht="12.75" customHeight="1" x14ac:dyDescent="0.2">
      <c r="A26" s="5" t="s">
        <v>30</v>
      </c>
      <c r="B26" s="5"/>
      <c r="C26" s="25" t="s">
        <v>27</v>
      </c>
      <c r="D26" s="5"/>
      <c r="E26" s="13" t="s">
        <v>54</v>
      </c>
      <c r="F26" s="5"/>
      <c r="G26" s="5"/>
      <c r="H26" s="5"/>
      <c r="I26" s="26">
        <f>SUM(I27:I40)</f>
        <v>0</v>
      </c>
      <c r="N26" t="e">
        <f>0+Q26</f>
        <v>#REF!</v>
      </c>
      <c r="P26" t="e">
        <f>0+#REF!+#REF!+#REF!+I28+#REF!+I36</f>
        <v>#REF!</v>
      </c>
      <c r="Q26" t="e">
        <f>0+#REF!+#REF!+#REF!+N28+#REF!+N36</f>
        <v>#REF!</v>
      </c>
    </row>
    <row r="27" spans="1:17" ht="12.75" customHeight="1" x14ac:dyDescent="0.2">
      <c r="A27" s="36"/>
      <c r="B27" s="39">
        <v>5</v>
      </c>
      <c r="C27" s="39" t="s">
        <v>69</v>
      </c>
      <c r="D27" s="40" t="s">
        <v>34</v>
      </c>
      <c r="E27" s="41" t="s">
        <v>70</v>
      </c>
      <c r="F27" s="42" t="s">
        <v>56</v>
      </c>
      <c r="G27" s="43">
        <v>20.6</v>
      </c>
      <c r="H27" s="44"/>
      <c r="I27" s="44">
        <f>ROUND(ROUND(H27,2)*ROUND(G27,3),2)</f>
        <v>0</v>
      </c>
    </row>
    <row r="28" spans="1:17" ht="25.5" x14ac:dyDescent="0.2">
      <c r="A28" s="11" t="s">
        <v>32</v>
      </c>
      <c r="B28" s="45"/>
      <c r="C28" s="45"/>
      <c r="D28" s="45"/>
      <c r="E28" s="46" t="s">
        <v>71</v>
      </c>
      <c r="F28" s="45"/>
      <c r="G28" s="45"/>
      <c r="H28" s="45"/>
      <c r="I28" s="45"/>
      <c r="N28">
        <f>(I28*21)/100</f>
        <v>0</v>
      </c>
      <c r="O28" t="s">
        <v>11</v>
      </c>
    </row>
    <row r="29" spans="1:17" x14ac:dyDescent="0.2">
      <c r="A29" s="47"/>
      <c r="B29" s="45"/>
      <c r="C29" s="45"/>
      <c r="D29" s="45"/>
      <c r="E29" s="48" t="s">
        <v>97</v>
      </c>
      <c r="F29" s="45"/>
      <c r="G29" s="45"/>
      <c r="H29" s="45"/>
      <c r="I29" s="45"/>
    </row>
    <row r="30" spans="1:17" ht="25.5" x14ac:dyDescent="0.2">
      <c r="A30" s="47"/>
      <c r="B30" s="15">
        <v>6</v>
      </c>
      <c r="C30" s="15">
        <v>915221</v>
      </c>
      <c r="D30" s="11" t="s">
        <v>34</v>
      </c>
      <c r="E30" s="32" t="s">
        <v>76</v>
      </c>
      <c r="F30" s="17" t="s">
        <v>49</v>
      </c>
      <c r="G30" s="82">
        <v>127.5</v>
      </c>
      <c r="H30" s="19"/>
      <c r="I30" s="19">
        <f>ROUND(ROUND(H30,2)*ROUND(G30,3),2)</f>
        <v>0</v>
      </c>
    </row>
    <row r="31" spans="1:17" ht="25.5" x14ac:dyDescent="0.2">
      <c r="A31" s="22" t="s">
        <v>39</v>
      </c>
      <c r="E31" s="81" t="s">
        <v>106</v>
      </c>
    </row>
    <row r="32" spans="1:17" ht="38.25" x14ac:dyDescent="0.2">
      <c r="A32" t="s">
        <v>41</v>
      </c>
      <c r="E32" s="72" t="s">
        <v>55</v>
      </c>
    </row>
    <row r="33" spans="1:15" x14ac:dyDescent="0.2">
      <c r="B33" s="11">
        <v>7</v>
      </c>
      <c r="C33" s="11">
        <v>91784</v>
      </c>
      <c r="D33" s="11"/>
      <c r="E33" s="71" t="s">
        <v>100</v>
      </c>
      <c r="F33" s="38" t="s">
        <v>56</v>
      </c>
      <c r="G33" s="18">
        <v>100</v>
      </c>
      <c r="H33" s="19"/>
      <c r="I33" s="19">
        <f>ROUND(ROUND(H33,2)*ROUND(G33,3),2)</f>
        <v>0</v>
      </c>
    </row>
    <row r="34" spans="1:15" ht="25.5" x14ac:dyDescent="0.2">
      <c r="E34" s="73" t="s">
        <v>101</v>
      </c>
    </row>
    <row r="35" spans="1:15" x14ac:dyDescent="0.2">
      <c r="E35" s="73" t="s">
        <v>102</v>
      </c>
    </row>
    <row r="36" spans="1:15" x14ac:dyDescent="0.2">
      <c r="A36" s="11" t="s">
        <v>32</v>
      </c>
      <c r="B36" s="15">
        <v>8</v>
      </c>
      <c r="C36" s="15" t="s">
        <v>57</v>
      </c>
      <c r="D36" s="11" t="s">
        <v>34</v>
      </c>
      <c r="E36" s="32" t="s">
        <v>58</v>
      </c>
      <c r="F36" s="17" t="s">
        <v>56</v>
      </c>
      <c r="G36" s="18">
        <v>360.6</v>
      </c>
      <c r="H36" s="19"/>
      <c r="I36" s="19">
        <f>ROUND(ROUND(H36,2)*ROUND(G36,3),2)</f>
        <v>0</v>
      </c>
      <c r="K36" s="37" t="s">
        <v>62</v>
      </c>
      <c r="N36">
        <f>(I36*21)/100</f>
        <v>0</v>
      </c>
      <c r="O36" t="s">
        <v>11</v>
      </c>
    </row>
    <row r="37" spans="1:15" x14ac:dyDescent="0.2">
      <c r="A37" s="20" t="s">
        <v>37</v>
      </c>
      <c r="E37" s="21" t="s">
        <v>59</v>
      </c>
    </row>
    <row r="38" spans="1:15" x14ac:dyDescent="0.2">
      <c r="A38" s="22" t="s">
        <v>39</v>
      </c>
      <c r="E38" s="27" t="s">
        <v>98</v>
      </c>
    </row>
    <row r="39" spans="1:15" ht="38.25" x14ac:dyDescent="0.2">
      <c r="A39" t="s">
        <v>41</v>
      </c>
      <c r="E39" s="21" t="s">
        <v>60</v>
      </c>
    </row>
    <row r="40" spans="1:15" ht="12.75" customHeight="1" x14ac:dyDescent="0.2">
      <c r="B40" s="15">
        <v>9</v>
      </c>
      <c r="C40" s="15">
        <v>93818</v>
      </c>
      <c r="D40" s="11" t="s">
        <v>34</v>
      </c>
      <c r="E40" s="16" t="s">
        <v>65</v>
      </c>
      <c r="F40" s="17" t="s">
        <v>49</v>
      </c>
      <c r="G40" s="18">
        <v>2875</v>
      </c>
      <c r="H40" s="19"/>
      <c r="I40" s="19">
        <f>ROUND(ROUND(H40,2)*ROUND(G40,3),2)</f>
        <v>0</v>
      </c>
    </row>
    <row r="41" spans="1:15" ht="25.5" x14ac:dyDescent="0.2">
      <c r="E41" s="21" t="s">
        <v>66</v>
      </c>
    </row>
    <row r="42" spans="1:15" ht="12.75" customHeight="1" x14ac:dyDescent="0.2">
      <c r="E42" s="33" t="s">
        <v>99</v>
      </c>
    </row>
    <row r="43" spans="1:15" ht="12.75" customHeight="1" x14ac:dyDescent="0.2">
      <c r="E43" s="34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Čechová Marcela</cp:lastModifiedBy>
  <cp:lastPrinted>2022-05-23T09:09:03Z</cp:lastPrinted>
  <dcterms:created xsi:type="dcterms:W3CDTF">2021-03-14T11:23:14Z</dcterms:created>
  <dcterms:modified xsi:type="dcterms:W3CDTF">2023-03-17T09:36:33Z</dcterms:modified>
</cp:coreProperties>
</file>