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8295" yWindow="-105" windowWidth="38625" windowHeight="21225" firstSheet="1" activeTab="1"/>
  </bookViews>
  <sheets>
    <sheet name="Pokyny pro vyplnění" sheetId="11" state="hidden" r:id="rId1"/>
    <sheet name="Stavba" sheetId="1" r:id="rId2"/>
    <sheet name="Poznámka" sheetId="13" r:id="rId3"/>
    <sheet name="VzorPolozky" sheetId="10" state="hidden" r:id="rId4"/>
    <sheet name="SO 01 D.1.01.4g-R Pol" sheetId="12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D.1.01.4g-R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D.1.01.4g-R Pol'!$A$1:$G$249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9" i="12"/>
  <c r="I58" i="1" s="1"/>
  <c r="AJ119" i="12"/>
  <c r="AJ117"/>
  <c r="AJ109"/>
  <c r="AJ107"/>
  <c r="AJ99"/>
  <c r="AJ56"/>
  <c r="AJ47"/>
  <c r="AJ34"/>
  <c r="AJ25"/>
  <c r="AJ12"/>
  <c r="G9"/>
  <c r="G18"/>
  <c r="G22"/>
  <c r="G31"/>
  <c r="G40"/>
  <c r="G44"/>
  <c r="G53"/>
  <c r="G62"/>
  <c r="G63"/>
  <c r="G64"/>
  <c r="G65"/>
  <c r="G66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2"/>
  <c r="G91" s="1"/>
  <c r="I51" i="1" s="1"/>
  <c r="G93" i="12"/>
  <c r="G94"/>
  <c r="G95"/>
  <c r="G97"/>
  <c r="G96" s="1"/>
  <c r="I52" i="1" s="1"/>
  <c r="G105" i="12"/>
  <c r="G11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2"/>
  <c r="G163"/>
  <c r="G164"/>
  <c r="G165"/>
  <c r="G166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8"/>
  <c r="G187" s="1"/>
  <c r="I56" i="1" s="1"/>
  <c r="G189" i="12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40"/>
  <c r="G241"/>
  <c r="G242"/>
  <c r="G243"/>
  <c r="G245"/>
  <c r="G244" s="1"/>
  <c r="I59" i="1" s="1"/>
  <c r="G247" i="12"/>
  <c r="G246" s="1"/>
  <c r="I57" i="1" s="1"/>
  <c r="I19" s="1"/>
  <c r="F42"/>
  <c r="G42"/>
  <c r="H42"/>
  <c r="I42"/>
  <c r="J41" s="1"/>
  <c r="J40"/>
  <c r="J28"/>
  <c r="J26"/>
  <c r="G38"/>
  <c r="F38"/>
  <c r="J23"/>
  <c r="J24"/>
  <c r="J25"/>
  <c r="J27"/>
  <c r="E24"/>
  <c r="E26"/>
  <c r="G168" i="12" l="1"/>
  <c r="I55" i="1" s="1"/>
  <c r="I18" s="1"/>
  <c r="G8" i="12"/>
  <c r="I49" i="1" s="1"/>
  <c r="I20"/>
  <c r="J39"/>
  <c r="J42" s="1"/>
  <c r="G167" i="12"/>
  <c r="G161" s="1"/>
  <c r="I54" i="1" s="1"/>
  <c r="G90" i="12"/>
  <c r="G68" s="1"/>
  <c r="I50" i="1" s="1"/>
  <c r="G67" i="12"/>
  <c r="G160"/>
  <c r="G125" s="1"/>
  <c r="I53" i="1" s="1"/>
  <c r="I60" l="1"/>
  <c r="J56" s="1"/>
  <c r="I17"/>
  <c r="I21" s="1"/>
  <c r="G25" s="1"/>
  <c r="J54" l="1"/>
  <c r="J59"/>
  <c r="J55"/>
  <c r="J49"/>
  <c r="J51"/>
  <c r="J52"/>
  <c r="J58"/>
  <c r="J50"/>
  <c r="J57"/>
  <c r="J53"/>
  <c r="G26"/>
  <c r="G29" s="1"/>
  <c r="J60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<sst xmlns="http://schemas.openxmlformats.org/spreadsheetml/2006/main" count="954" uniqueCount="436">
  <si>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</si>
  <si>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</si>
  <si>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</si>
  <si>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</si>
  <si>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</si>
  <si>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</si>
  <si>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</si>
  <si>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</si>
  <si>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</si>
  <si>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</si>
  <si>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</si>
  <si>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</si>
  <si>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</si>
  <si>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</si>
  <si>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</si>
  <si>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</si>
  <si>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</si>
  <si>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</si>
  <si>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</si>
  <si>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</si>
  <si>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</si>
  <si>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</si>
  <si>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</si>
  <si>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</si>
  <si>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</si>
  <si>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</si>
  <si>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</si>
  <si>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</si>
  <si>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</si>
  <si>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</si>
  <si>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</si>
  <si>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</si>
  <si>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</si>
  <si>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</si>
  <si>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</si>
  <si>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</si>
  <si>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</si>
  <si>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</si>
  <si>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</si>
  <si>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</si>
  <si>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</si>
  <si>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D.1.01.4g-R</t>
  </si>
  <si>
    <t>Měření a regulace - odhad inv. nákladů</t>
  </si>
  <si>
    <t>SO 01</t>
  </si>
  <si>
    <t>Budova OLÚ</t>
  </si>
  <si>
    <t>Objekt:</t>
  </si>
  <si>
    <t>Rozpočet:</t>
  </si>
  <si>
    <t>02 - 2021</t>
  </si>
  <si>
    <t>Sanatorium Pálava - Odborný léčebný ústav Pasohlávky</t>
  </si>
  <si>
    <t>Stavba</t>
  </si>
  <si>
    <t>Celkem za stavbu</t>
  </si>
  <si>
    <t>CZK</t>
  </si>
  <si>
    <t>Rekapitulace dílů</t>
  </si>
  <si>
    <t>Typ dílu</t>
  </si>
  <si>
    <t>0101</t>
  </si>
  <si>
    <t>Řídící systém - rozvaděče MaR</t>
  </si>
  <si>
    <t>0102</t>
  </si>
  <si>
    <t>Periferie</t>
  </si>
  <si>
    <t>0103</t>
  </si>
  <si>
    <t>Rozvaděč</t>
  </si>
  <si>
    <t>0103.1</t>
  </si>
  <si>
    <t>Rozvodnice - kompaktní celky vč. materiálu+práce, naprogramování, oživení</t>
  </si>
  <si>
    <t>0104</t>
  </si>
  <si>
    <t>Montážní materiál - strojovny+periferie v prostoru (bez IRC rozvodnic)</t>
  </si>
  <si>
    <t>0105</t>
  </si>
  <si>
    <t>Dispečink - HW + SW vybavení</t>
  </si>
  <si>
    <t>1850</t>
  </si>
  <si>
    <t>Práce - software na zakázky</t>
  </si>
  <si>
    <t>1860</t>
  </si>
  <si>
    <t>Elektromontážní práce - strojovny + periferie v prostoru bez IRC rozvodnic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</si>
  <si>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</si>
  <si>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</si>
  <si>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</si>
  <si>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</si>
  <si>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</si>
  <si>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</si>
  <si>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</si>
  <si>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</si>
  <si>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</si>
  <si>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</si>
  <si>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</si>
  <si>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</si>
  <si>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</si>
  <si>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</si>
  <si>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</si>
  <si>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</si>
  <si>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</si>
  <si>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Díl:</t>
  </si>
  <si>
    <t>DIL</t>
  </si>
  <si>
    <t>Sestava programovatelného regulátoru s V/V moduly a komunikačními porty pro připojení periférií řídící systém rozvaděč DMR02</t>
  </si>
  <si>
    <t>ses</t>
  </si>
  <si>
    <t>POL3_</t>
  </si>
  <si>
    <t>Sestava:</t>
  </si>
  <si>
    <t>POP</t>
  </si>
  <si>
    <t>- integrované ovladače BACnet IP, BACnet MS/TP, Panel-Bus, Meter-Bus, ModBus RTU, Modbus TCP, LonWorks, FOX, C-Bus, webserwer</t>
  </si>
  <si>
    <t>- napájení 24VAC/DC, na DIN lištu</t>
  </si>
  <si>
    <t>- licence, včetně 5-ti leté servisní podpory</t>
  </si>
  <si>
    <t>- svorkovnicové bloky pro V/V moduly</t>
  </si>
  <si>
    <t>- operátorský panel</t>
  </si>
  <si>
    <t>V/V moduly pro připojení periférií řídící systém rozvaděč DMR01L.1, DMR01P.1</t>
  </si>
  <si>
    <t>Sestava programovatelného regulátoru s V/V moduly a komunikačními porty pro připojení periférií řídící systém rozvaděč DMR01L.2</t>
  </si>
  <si>
    <t>Sestava programovatelného regulátoru s V/V moduly a komunikačními porty pro připojení periférií řídící systém rozvaděč DMR01P.2</t>
  </si>
  <si>
    <t>V/V moduly pro připojení periférií řídící systém patrové rozvaděče</t>
  </si>
  <si>
    <t>Sestava programovatelného regulátoru s V/V moduly a komunikačními porty pro připojení periférií řídící systém rozvaděč DMR4L</t>
  </si>
  <si>
    <t>Sestava programovatelného regulátoru s V/V moduly a komunikačními porty pro připojení periférií řídící systém rozvaděč DMR4P</t>
  </si>
  <si>
    <t>Průmyslový ethernetový switch, 8-portů, napájení 12/24/48 V DC</t>
  </si>
  <si>
    <t>ks</t>
  </si>
  <si>
    <t>Převodník M-Bus na Ethernet, pro 60 M-Bus zařízení, protokol TCP/IP , napájení 24 V AC/DC na DIN lištu</t>
  </si>
  <si>
    <t>BACNet/DALI Router - DALI2 - BACNet, DALI, OPC, Modbus včetně zdroje pro napájení DALI linek</t>
  </si>
  <si>
    <t>Záložní zdroj do rozvaděče, UPS 800VA/640W, stojanová montáž, včetně reléové karty s kontakty</t>
  </si>
  <si>
    <t>Mikroprocesorová ústředna pro detekci, 2x vstup 4-20mA, 4x výstup (pro Alarm 1,2,3,4), RS485/RS232 LCD, archivace dat, možnost výpočtu hodnoty PEL, vizualizační SW</t>
  </si>
  <si>
    <t>Rozpočtová rezerva pro pokrytí změn dodavatelských cen výrobků</t>
  </si>
  <si>
    <t>Opticko / akustická signalizace</t>
  </si>
  <si>
    <t>Snímač oxidu uhelnatého / snímač úniku plynu</t>
  </si>
  <si>
    <t>Detektor koncentrace H2S / Cl2 / O2 /CO2 / chladiva</t>
  </si>
  <si>
    <t>Kombinovaný snímač CO2 (0-10V) a teploty (0-10V + NTC20k) do VZT kanálu, IP65</t>
  </si>
  <si>
    <t>Jímkový snímač teploty bez jímky, ponor 150/300mm</t>
  </si>
  <si>
    <t>Snímač teploty technického prostoru</t>
  </si>
  <si>
    <t>Příložný snímač teploty</t>
  </si>
  <si>
    <t>Imerzní kabelový senzor, délka 2m</t>
  </si>
  <si>
    <t>Snímač tlaku s integrovaným tlumičem rázů, připojení G1/2", rozsah 0 až 10 bar, výstup 4-20 mA 2-vodič připojení</t>
  </si>
  <si>
    <t>Spínač diferenčního tlaku, včetně příslušenství</t>
  </si>
  <si>
    <t>Kapilárový termostat automatický reset, kontakt SPDT</t>
  </si>
  <si>
    <t>Prostorový termostat, automatický reset kontakt SPDT</t>
  </si>
  <si>
    <t>Tlakový spínač, kontakt SPDT</t>
  </si>
  <si>
    <t>Snímač zaplavení, reléový výstup, 24VAC/VDC, v plastovém krytu, s dvojelektrodovou hladinovou sondou</t>
  </si>
  <si>
    <t>Snímač hladiny tří úrovní (havarijní, horní, spodní), napájení 230VAC, na DIN lištu 2x reléový výstup, s nastavením</t>
  </si>
  <si>
    <t>Ponorná sonda, součástí kabel délky 5 m</t>
  </si>
  <si>
    <t>Ponorná sonda pro měření výšky hladiny do nádrže</t>
  </si>
  <si>
    <t>Mosazná jímka ponor 150/300 mm, R 1/2", PN10</t>
  </si>
  <si>
    <t>Klapkový pohon, 2-pol. regulace, havarijní funkce, s připojovacím kabelem, IP54</t>
  </si>
  <si>
    <t>Meteostanice kompaktní, měření větru, jasu, teploty, vlhkosti, tlaku pozice slunce, napájení 24VDC kom. Modbus RTU, včetně držáku</t>
  </si>
  <si>
    <t>Sestava ovládací tlačítko prosvětlené se spínací jednotkou, signálka LED zelená 24V v montážní skříňce s 1 otvorem pro upevnění na zeď</t>
  </si>
  <si>
    <t>Rozvaděč oceloplechový skříňový, vč. vnitřní výzbroje a zapojení, 2000x1200x300, IP54/20 vč. soklu 200mm</t>
  </si>
  <si>
    <t>Rozvaděč oceloplechový skříňový, vč. vnitřní výzbroje a zapojení, 2000x1000x300, IP54/20 vč. soklu 100mm</t>
  </si>
  <si>
    <t>Rozvaděč oceloplechový nástěnný, vč. vnitřní výzbroje a zapojení, 1200x800x250/200, IP54/20</t>
  </si>
  <si>
    <t>Rozvaděč oceloplechový skříňový, vč. vnitřní výzbroje a zapojení, 2000x(800+1600)x300, IP54/20 vč. soklu 100mm</t>
  </si>
  <si>
    <t>Sestava rozvodnice pro řízení podlahového vytápění včetně V/V modulů ŘS, připojení ventilů, naprogramování,oživení</t>
  </si>
  <si>
    <t>- nástěnná plastová rozvodnice vč. vnitřního vybavení (jističe, pojistky, trafo 230VAC/24VA mont.plech, průchodky) a jejího osazení</t>
  </si>
  <si>
    <t>-2 V/V modul pro připojení snímačů</t>
  </si>
  <si>
    <t>- snímače podlahy + teploty prostředí  + jejich montáž</t>
  </si>
  <si>
    <t>- připojení ventilů pro řízení vytápění</t>
  </si>
  <si>
    <t>- kabeláž pro připojení + montáž (ambulantní+lůžkové prostory)</t>
  </si>
  <si>
    <t>- naprogramování</t>
  </si>
  <si>
    <t>Sestava rozvodnice pro řízení klimatu místnosti se stropním CHL/T včetně IRC regulátoru, periférií, připojení ventilů, kabeláž včetně montáže, naprogramování, oživení</t>
  </si>
  <si>
    <t>- IRC regulátor+modul pro řízení žaluzií včetně jejich montáže</t>
  </si>
  <si>
    <t>- ovladač teploty+žaluzií s displejem a integrovanými piktogramy pro ovládání včetně montáže na stěnu</t>
  </si>
  <si>
    <t>- okenní kontakt + montáž, čidlo kondenzace +montáž</t>
  </si>
  <si>
    <t>- připojení žaluzií</t>
  </si>
  <si>
    <t>- připojení ventilů pro řízení vytápění/chlazení</t>
  </si>
  <si>
    <t>- naprogramování, oživení</t>
  </si>
  <si>
    <t>Sestava rozvodnice pro řízení klimatu místnosti s fancoilem včetně IRC regulátoru, periférií, připojení ventilů, kabeláž včetně montáže, naprogramování, oživení</t>
  </si>
  <si>
    <t>Kabel silový s Cu jádrem 600 V bezhalogenový 7 x 1,5 mm2, kat. B2ca.s1.d0</t>
  </si>
  <si>
    <t>m</t>
  </si>
  <si>
    <t>Kabel silový s Cu jádrem 600 V bezhalogenový 3 x 1,5 mm2, kat. B2ca.s1.d0</t>
  </si>
  <si>
    <t>Kabel silový s Cu jádrem 750 V CYKY 4 x 2,5 mm2</t>
  </si>
  <si>
    <t>Kabel silový s Cu jádrem 750 V CYKY 3 x 2,5 mm2</t>
  </si>
  <si>
    <t>Kabel silový s Cu jádrem 750 V CYKY 7 x 1,5 mm2</t>
  </si>
  <si>
    <t>Kabel silový s Cu jádrem 750 V CYKY 3 x 1,5 mm2</t>
  </si>
  <si>
    <t>Kabel silový s Cu jádrem 750 V CYKY 2 x 1,5 mm2</t>
  </si>
  <si>
    <t>Kabel sdělovací s Cu jádrem JYTY 7 x 1 mm</t>
  </si>
  <si>
    <t>Kabel sdělovací s Cu jádrem JYTY 4 x 1 mm</t>
  </si>
  <si>
    <t>Kabel sdělovací s Cu jádrem JYTY 2 x 1 mm</t>
  </si>
  <si>
    <t>Kabel sdělovací s Cu jádrem JY(ST)Y 2 x 2 x 0,8 mm</t>
  </si>
  <si>
    <t>Kabel sdělovací s Cu jádrem bezhalogenový 1 x 2 x 0,8 mm</t>
  </si>
  <si>
    <t>Kabel sdělovací s Cu jádrem bezhalogenový 2 x 2 x 0,8 mm</t>
  </si>
  <si>
    <t>Kabel sdělovací s Cu jádrem bezhalogenový 4 x 2 x 0,8 mm</t>
  </si>
  <si>
    <t>Kabel UTP dvojitý plášť Cat5e bezhalogenový box balení 305m</t>
  </si>
  <si>
    <t>bal</t>
  </si>
  <si>
    <t>Samoregulační topný kabel, výkon 16W/m, izolace vnitřní TPE, vnější polymer, 230VAC, IP67</t>
  </si>
  <si>
    <t>Připojovací a ukončovací sada pro samoregulační topný kabel</t>
  </si>
  <si>
    <t>Žlab kabelový 250x50x0,75 mm, pozink, s integrovanou spojkou, délka 2 m</t>
  </si>
  <si>
    <t>Žlab kabelový 125x50x0,75 mm, pozink, s integrovanou spojkou, délka 2 m</t>
  </si>
  <si>
    <t>Žlab kabelový 62x50x0,75 mm, pozink, s integrovanou spojkou, délka 2 m</t>
  </si>
  <si>
    <t>Víko pro kabelový žlab š-250, pozink, délka 2 m</t>
  </si>
  <si>
    <t>Víko pro kabelový žlab š-125, pozink, délka 2 m</t>
  </si>
  <si>
    <t>Žlab kabelový drátěný 100x50, galv. zinek, délka 2 m</t>
  </si>
  <si>
    <t>Víko pro kabelový žlab š-62, pozink, délka 2 m</t>
  </si>
  <si>
    <t>Protipožární ucpávka - protipožár.tmel (sestava kabelů)</t>
  </si>
  <si>
    <t>Závěs pro kabelový žlab, galv. zinek</t>
  </si>
  <si>
    <t>Nosník pro kabelový žlab, galv. zinek</t>
  </si>
  <si>
    <t>Přepážka žlabu v-50, pozink, délka 2 m</t>
  </si>
  <si>
    <t>Trubka elektroinstalační tuhá, vnější/vnitřní pr. xx, pevnost 750N (strojovny)</t>
  </si>
  <si>
    <t>Trubka elektroinst. ohebná, vnější/vnitřní pr. xx mm, pevnost 750N (strojovny)</t>
  </si>
  <si>
    <t>Krabice odbočná 85x85x36 s víčkem, krytí IP55</t>
  </si>
  <si>
    <t>Servisní vypínač 3x16A, v krytu IP65</t>
  </si>
  <si>
    <t>Šroubový montážní materiál pro uchycení a sestavení žlabů (šrouby, matice, podložky, apod.)</t>
  </si>
  <si>
    <t>soubor</t>
  </si>
  <si>
    <t>Ostatní pomocný montážní materiál</t>
  </si>
  <si>
    <t>Záložní zdroj - 2200 VA / 1980 W, Line interactive, 3×IEC Jumpers, 1×IEC 320 C19, 8×IEC 320 C13, USB RS-232, vel. 2U - - doplnění do SLP rozvaděče</t>
  </si>
  <si>
    <t>BMS server v rack provedení, 2 zdroje, mngmt port, HDD v raid, HDD s kapacitou na 10let se zárukou na 5 let, OS WinSvr20xx</t>
  </si>
  <si>
    <t>PC stanice v sestavě MiniTower, 16GB RAM, 2x HDD, grafika pro 4 monitory, Win10Pro externí grafika pro další rozšíření monitorů</t>
  </si>
  <si>
    <t>Sestava monitorů pro MaR dispečink + SLP dispečink (monitory 2x27" + 4x34")</t>
  </si>
  <si>
    <t>Grafická centrála, licence pro připojení 5 regulátorů, licence pro dB udržovací licence na 5 let, licence pro SLP technologie</t>
  </si>
  <si>
    <t>Uživatelský software pro řídící jednotku (bez IRC)</t>
  </si>
  <si>
    <t>d.b.</t>
  </si>
  <si>
    <t>POL1_</t>
  </si>
  <si>
    <t>Práce programátora - oživení systému MaR</t>
  </si>
  <si>
    <t>kpl</t>
  </si>
  <si>
    <t>Práce programátora - nastavení /oživení komunikátoru / serveru</t>
  </si>
  <si>
    <t>Práce programátora - oživení / nastavení měřičů</t>
  </si>
  <si>
    <t>Práce programátora - oživení komunikace Modbus RTU (integrace VZT, tepelných čerpadel)</t>
  </si>
  <si>
    <t>Práce programátora - oživení komunikace M-Bus (integrace měřičů)</t>
  </si>
  <si>
    <t>Zaregulování systému, test zařízení 1:1</t>
  </si>
  <si>
    <t>Práce programátora - příprava na komplexní zkoušku, komplexní zkouška</t>
  </si>
  <si>
    <t>Nastavení integrací do BMS příprava podkladů pro vizualizaci</t>
  </si>
  <si>
    <t>Dispečink - implementace datových bodů do obrazovek (MaR dispečink)</t>
  </si>
  <si>
    <t>Dispečink - vykreslení obrazovek pro MaR technologie</t>
  </si>
  <si>
    <t xml:space="preserve">ks    </t>
  </si>
  <si>
    <t>Funkční zkoušky zobrazení prvků MaR v BMS</t>
  </si>
  <si>
    <t>Práce programátora - koordinace / zaučení obsluhy / koordinace při integraci SLP technologií</t>
  </si>
  <si>
    <t>Nastavení kontrolérů DALI/Bacnet, integrace osvětlení DALI do grafické centrály řízení okruhů čas. programem</t>
  </si>
  <si>
    <t>Integrace monitoringu UPS zdrojů do grafické centrály řízení okruhů čas. programem</t>
  </si>
  <si>
    <t>Integrace EPS do grafické centrály, implementace datových bodů do obrazovek vykreslení obrazovek, koordinace návazností na BMS, fukční zkoušky</t>
  </si>
  <si>
    <t>Integrace PZTS do grafické centrály, implementace datových bodů do obrazovek vykreslení obrazovek, koordinace návazností na BMS, fukční zkoušky</t>
  </si>
  <si>
    <t>Integrace CCTV do grafické centrály vykreslení obrazovek, koordinace návazností na BMS, fukční zkoušky</t>
  </si>
  <si>
    <t>Montáž regulátor MaR / vstupně/výstupní modul MaR</t>
  </si>
  <si>
    <t>Montáž převodník / komunikátor / switch / zdroj UPS do rozvaděče MaR</t>
  </si>
  <si>
    <t>Montáž komunikační karty do UPS</t>
  </si>
  <si>
    <t>Montáž serveru do SLP rozvaděče</t>
  </si>
  <si>
    <t>Montáž snímač kvality vzduchu kanálový</t>
  </si>
  <si>
    <t>Montáž snímač teploty</t>
  </si>
  <si>
    <t>Montáž snímač tlaku pro kapaliny a plyny</t>
  </si>
  <si>
    <t>Montáž spínač teploty kapilárový</t>
  </si>
  <si>
    <t>Montáž spínač tlaku pro kapaliny a plyny</t>
  </si>
  <si>
    <t>Montáž jímky</t>
  </si>
  <si>
    <t>Montáž spínač / snímač výšky hladiny</t>
  </si>
  <si>
    <t>Montáž + připojení servopohon klapkový / ventilový</t>
  </si>
  <si>
    <t>Montáž snímače koncentrace plynu</t>
  </si>
  <si>
    <t>Montáž opticko/akustická signalizace</t>
  </si>
  <si>
    <t>Montáž + připojení meteostanice s komunikačním výstupem</t>
  </si>
  <si>
    <t>Montáž ovladač / zásuvka</t>
  </si>
  <si>
    <t>Připojení - monitoring požární klapka / PSUM</t>
  </si>
  <si>
    <t>Připojení - monitoring kogenerační jednotka</t>
  </si>
  <si>
    <t>Připojení - monitoring výtah</t>
  </si>
  <si>
    <t>Připojení - monitoring lednic / kvality vody</t>
  </si>
  <si>
    <t>Připojení – monitoring ESIL rozvaděče</t>
  </si>
  <si>
    <t>Připojení – řízení + monitoring řídící jednotka VZT sestavy  / kaskáda kotlů / kaskáda tepelných čerpadel</t>
  </si>
  <si>
    <t>Připojení – napájení motor 1f.</t>
  </si>
  <si>
    <t>Připojení – napájení motor 3f.</t>
  </si>
  <si>
    <t>Připojení měřiče s komunikačním výstupem</t>
  </si>
  <si>
    <t>Připojení - monitoring dopouštěcí zařízení / suché chladiče / UPS</t>
  </si>
  <si>
    <t>Montáž rozvaděč skříňový</t>
  </si>
  <si>
    <t>Montáž rozvaděč nástěnný</t>
  </si>
  <si>
    <t>Prvotní kalibrace snímače standardní</t>
  </si>
  <si>
    <t>Montáž a nastavení ústředny detekce</t>
  </si>
  <si>
    <t>Montáž topný kabel (vč. ukončení)</t>
  </si>
  <si>
    <t>Kabel CYKY-m 750 V volně uložený, vysvazkovaný</t>
  </si>
  <si>
    <t>Kabel speciální JYTY volně uložený, vysvazkovaný</t>
  </si>
  <si>
    <t>UTP,FTP,SEKU,SYKY do 7 mm vně.prům.volně ve žlabu</t>
  </si>
  <si>
    <t>Žlab kabelový s příslušenstvím, 250/50 mm s víkem</t>
  </si>
  <si>
    <t>Žlab kabelový s příslušenstvím, 125/50 mm s víkem</t>
  </si>
  <si>
    <t>Žlab kabelový s příslušenstvím, 62/50 mm s víkem</t>
  </si>
  <si>
    <t>Žlab drátěný s příslušenstvím, 150/100 mm bez víka</t>
  </si>
  <si>
    <t>Podpěra pro žlab š-100</t>
  </si>
  <si>
    <t>Montáž závěsné konzole pro kabelový žlab / lávku</t>
  </si>
  <si>
    <t>Přepážka kabel. žlabu v-50</t>
  </si>
  <si>
    <t>Trubka plast. tuhá na příchytkách vč.příchytek</t>
  </si>
  <si>
    <t>Trubka ohebná z PVC volně</t>
  </si>
  <si>
    <t>Montáž přístrojové krabice pro připojení snímače</t>
  </si>
  <si>
    <t>Montáž servisní vypínač 3f</t>
  </si>
  <si>
    <t>Ukončení celoplastových kabelů CYKY - do 5x4</t>
  </si>
  <si>
    <t>Ukončení kabelů JYTY - do 4x1</t>
  </si>
  <si>
    <t>Štítek kabelový</t>
  </si>
  <si>
    <t>Montáže - zkoušky / oživení v ramci montážních prací</t>
  </si>
  <si>
    <t>Montáž protipožární ucpávky - dodavatelským způsobem</t>
  </si>
  <si>
    <t>Ostatní drobné montážní práce</t>
  </si>
  <si>
    <t>Projekční práce-dokumentace pro provedení stavby</t>
  </si>
  <si>
    <t>Projekční práce-dílenská dokumentace rozvaděčů</t>
  </si>
  <si>
    <t>Práce projektanta - koordinace, autorský dozor</t>
  </si>
  <si>
    <t>Projekční práce-dokumentace skutečného stavu</t>
  </si>
  <si>
    <t>Iinženýrská činnost při vedení zakázek, zkušební provoz, revizní práce, koordinace</t>
  </si>
  <si>
    <t>Vedlejší rozpočtové náklady (doprava osob, zařízení staveniště, dokumentace, hygienická opatření pojištění, přesun materiálu</t>
  </si>
  <si>
    <t>- programovatelný regulátor</t>
  </si>
  <si>
    <t>- V/V moduly</t>
  </si>
  <si>
    <t>END</t>
  </si>
  <si>
    <t>1</t>
  </si>
  <si>
    <t>2</t>
  </si>
  <si>
    <t>3</t>
  </si>
  <si>
    <t>4</t>
  </si>
  <si>
    <t>5</t>
  </si>
  <si>
    <t>6</t>
  </si>
  <si>
    <t>7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</si>
  <si>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</si>
  <si>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</si>
  <si>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</si>
  <si>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</si>
  <si>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</si>
  <si>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</si>
  <si>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</si>
  <si>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</si>
  <si>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</si>
  <si>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</si>
  <si>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</si>
  <si>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</si>
  <si>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</si>
  <si>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</si>
  <si>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</si>
  <si>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</si>
  <si>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</si>
  <si>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</si>
  <si>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</si>
  <si>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</si>
  <si>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</si>
  <si>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</si>
  <si>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</si>
  <si>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</si>
  <si>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</si>
  <si>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</si>
  <si>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</si>
  <si>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</si>
  <si>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</si>
  <si>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</si>
  <si>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</si>
  <si>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</si>
  <si>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</si>
  <si>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</si>
  <si>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</si>
  <si>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</si>
  <si>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</si>
  <si>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</si>
  <si>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</si>
  <si>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</si>
  <si>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</si>
  <si>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</si>
  <si>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</si>
  <si>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</si>
  <si>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</si>
  <si>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</si>
  <si>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</si>
  <si>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</si>
  <si>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</si>
  <si>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</si>
  <si>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</si>
  <si>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</si>
  <si>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</si>
  <si>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</si>
  <si>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</si>
  <si>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</si>
  <si>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</si>
  <si>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</si>
  <si>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</si>
  <si>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</si>
  <si>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</si>
  <si>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</si>
  <si>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</si>
  <si>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</si>
  <si>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</si>
  <si>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</si>
  <si>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</si>
  <si>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</si>
  <si>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</si>
  <si>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</si>
  <si>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</si>
  <si>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</si>
  <si>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</si>
  <si>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</si>
  <si>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</si>
  <si>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</si>
  <si>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</si>
  <si>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</si>
  <si>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</si>
  <si>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</si>
  <si>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</si>
  <si>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</si>
  <si>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</si>
  <si>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</si>
  <si>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</si>
  <si>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</si>
  <si>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</si>
  <si>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</si>
  <si>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</si>
  <si>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</si>
  <si>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</si>
  <si>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</si>
  <si>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</si>
  <si>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</si>
  <si>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</si>
  <si>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</si>
  <si>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</si>
  <si>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</si>
  <si>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</si>
  <si>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</si>
  <si>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</si>
  <si>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</si>
  <si>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</si>
  <si>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</si>
  <si>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</si>
  <si>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</si>
  <si>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</si>
  <si>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</si>
  <si>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</si>
  <si>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</si>
  <si>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</si>
  <si>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</si>
  <si>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</si>
  <si>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</si>
  <si>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</si>
  <si>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</si>
  <si>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</si>
  <si>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</si>
  <si>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</si>
  <si>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</si>
  <si>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</si>
  <si>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</si>
  <si>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</si>
  <si>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</si>
  <si>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</si>
  <si>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</si>
  <si>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</si>
  <si>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</si>
  <si>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</si>
  <si>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</si>
  <si>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</si>
  <si>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</si>
  <si>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</si>
  <si>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</si>
  <si>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</si>
  <si>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</si>
  <si>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</si>
  <si>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</si>
  <si>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</si>
  <si>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</si>
  <si>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</si>
  <si>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</si>
  <si>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</si>
  <si>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</si>
  <si>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</si>
  <si>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Poznámka k rozpočtu</t>
  </si>
  <si>
    <t xml:space="preserve">Rozpočet byl vytvořen za těchto předpokladů: 
</t>
  </si>
  <si>
    <t xml:space="preserve"> - profese ÚT/CHL dodá regulační ventily včetně 5:5 profese MaR pouze pohony připojí na regulaci</t>
  </si>
  <si>
    <t xml:space="preserve"> - profese VZT dodá kompletní VZT jednotky včetně osazení periférií a vlastního řídícího systému, MaR k VZT jednotkám přistupuje přes komunikační rozhraní Modbus</t>
  </si>
  <si>
    <t xml:space="preserve"> - profese CHL dodá sestavu tepelná čerpadla + suché chladiče včetně vlastního řízení, periférií, ŘS TĆ zajistí řízení kaskády čerpadel a suchých chladičů včetně řízení předávání tepla v rámci navazujících výměníků vyuužití tepla</t>
  </si>
  <si>
    <t xml:space="preserve"> - profese ESIL dodá měřiče energie s komunikačním rozhraním, provede kompletní zapojení svítidel s DALI předřadníky, profese MaR osadí v rámci ESIL rozvaděčů ŘJ DALI linek a provede integraci do vizualizace a řízení MaR</t>
  </si>
  <si>
    <t xml:space="preserve"> - profese bazénová technologie dodá regulační ventily+pohony pro řízení filtrace jednotlivých okruhů, dodá technologii pro řízení dávkování chemikálií + sledování kvality vody</t>
  </si>
  <si>
    <t xml:space="preserve"> - profese SLP dodá kompletní technologie systémů EPS, PZTS, CCTV včetně záznamového zařízení a komunikačních rozhraní umožňující integraci do BMS vizualizace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</si>
</sst>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wrapText="1"/>
    </xf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2"/>
    <xf numFmtId="0" fontId="5" fillId="0" borderId="0" xfId="2" applyFont="1"/>
    <xf numFmtId="0" fontId="1" fillId="0" borderId="0" xfId="0" applyFont="1" applyAlignment="1">
      <alignment wrapText="1"/>
    </xf>
    <xf numFmtId="4" fontId="16" fillId="0" borderId="0" xfId="0" applyNumberFormat="1" applyFont="1" applyBorder="1" applyAlignment="1">
      <alignment vertical="top" shrinkToFit="1"/>
    </xf>
    <xf numFmtId="0" fontId="0" fillId="0" borderId="0" xfId="0" applyBorder="1"/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I54" sqref="I54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>
      <c r="A2" s="2"/>
      <c r="B2" s="77" t="s">
        <v>24</v>
      </c>
      <c r="C2" s="78"/>
      <c r="D2" s="79" t="s">
        <v>47</v>
      </c>
      <c r="E2" s="222" t="s">
        <v>48</v>
      </c>
      <c r="F2" s="223"/>
      <c r="G2" s="223"/>
      <c r="H2" s="223"/>
      <c r="I2" s="223"/>
      <c r="J2" s="224"/>
      <c r="O2" s="1"/>
    </row>
    <row r="3" spans="1:15" ht="27" customHeight="1">
      <c r="A3" s="2"/>
      <c r="B3" s="80" t="s">
        <v>45</v>
      </c>
      <c r="C3" s="78"/>
      <c r="D3" s="81" t="s">
        <v>43</v>
      </c>
      <c r="E3" s="225" t="s">
        <v>44</v>
      </c>
      <c r="F3" s="226"/>
      <c r="G3" s="226"/>
      <c r="H3" s="226"/>
      <c r="I3" s="226"/>
      <c r="J3" s="227"/>
    </row>
    <row r="4" spans="1:15" ht="23.25" customHeight="1">
      <c r="A4" s="76">
        <v>239</v>
      </c>
      <c r="B4" s="82" t="s">
        <v>46</v>
      </c>
      <c r="C4" s="83"/>
      <c r="D4" s="84" t="s">
        <v>41</v>
      </c>
      <c r="E4" s="205" t="s">
        <v>42</v>
      </c>
      <c r="F4" s="206"/>
      <c r="G4" s="206"/>
      <c r="H4" s="206"/>
      <c r="I4" s="206"/>
      <c r="J4" s="207"/>
    </row>
    <row r="5" spans="1:15" ht="24" customHeight="1">
      <c r="A5" s="2"/>
      <c r="B5" s="31" t="s">
        <v>23</v>
      </c>
      <c r="D5" s="210"/>
      <c r="E5" s="211"/>
      <c r="F5" s="211"/>
      <c r="G5" s="211"/>
      <c r="H5" s="18" t="s">
        <v>40</v>
      </c>
      <c r="I5" s="22"/>
      <c r="J5" s="8"/>
    </row>
    <row r="6" spans="1:15" ht="15.75" customHeight="1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29"/>
      <c r="E11" s="229"/>
      <c r="F11" s="229"/>
      <c r="G11" s="229"/>
      <c r="H11" s="18" t="s">
        <v>40</v>
      </c>
      <c r="I11" s="22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22"/>
      <c r="J12" s="8"/>
    </row>
    <row r="13" spans="1:15" ht="15.75" customHeight="1">
      <c r="A13" s="2"/>
      <c r="B13" s="29"/>
      <c r="C13" s="56"/>
      <c r="D13" s="53"/>
      <c r="E13" s="208"/>
      <c r="F13" s="209"/>
      <c r="G13" s="209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28"/>
      <c r="F15" s="228"/>
      <c r="G15" s="230"/>
      <c r="H15" s="230"/>
      <c r="I15" s="230" t="s">
        <v>31</v>
      </c>
      <c r="J15" s="231"/>
    </row>
    <row r="16" spans="1:15" ht="23.25" customHeight="1">
      <c r="A16" s="138" t="s">
        <v>26</v>
      </c>
      <c r="B16" s="38" t="s">
        <v>26</v>
      </c>
      <c r="C16" s="62"/>
      <c r="D16" s="63"/>
      <c r="E16" s="193"/>
      <c r="F16" s="194"/>
      <c r="G16" s="193"/>
      <c r="H16" s="194"/>
      <c r="I16" s="193">
        <v>0</v>
      </c>
      <c r="J16" s="195"/>
    </row>
    <row r="17" spans="1:10" ht="23.25" customHeight="1">
      <c r="A17" s="138" t="s">
        <v>27</v>
      </c>
      <c r="B17" s="38" t="s">
        <v>27</v>
      </c>
      <c r="C17" s="62"/>
      <c r="D17" s="63"/>
      <c r="E17" s="193"/>
      <c r="F17" s="194"/>
      <c r="G17" s="193"/>
      <c r="H17" s="194"/>
      <c r="I17" s="193">
        <f>I49+I50+I51+I52+I53+I54</f>
        <v>0</v>
      </c>
      <c r="J17" s="195"/>
    </row>
    <row r="18" spans="1:10" ht="23.25" customHeight="1">
      <c r="A18" s="138" t="s">
        <v>28</v>
      </c>
      <c r="B18" s="38" t="s">
        <v>28</v>
      </c>
      <c r="C18" s="62"/>
      <c r="D18" s="63"/>
      <c r="E18" s="193"/>
      <c r="F18" s="194"/>
      <c r="G18" s="193"/>
      <c r="H18" s="194"/>
      <c r="I18" s="193">
        <f>I55+I56</f>
        <v>0</v>
      </c>
      <c r="J18" s="195"/>
    </row>
    <row r="19" spans="1:10" ht="23.25" customHeight="1">
      <c r="A19" s="138" t="s">
        <v>70</v>
      </c>
      <c r="B19" s="38" t="s">
        <v>29</v>
      </c>
      <c r="C19" s="62"/>
      <c r="D19" s="63"/>
      <c r="E19" s="193"/>
      <c r="F19" s="194"/>
      <c r="G19" s="193"/>
      <c r="H19" s="194"/>
      <c r="I19" s="193">
        <f>I57</f>
        <v>0</v>
      </c>
      <c r="J19" s="195"/>
    </row>
    <row r="20" spans="1:10" ht="23.25" customHeight="1">
      <c r="A20" s="138" t="s">
        <v>73</v>
      </c>
      <c r="B20" s="38" t="s">
        <v>30</v>
      </c>
      <c r="C20" s="62"/>
      <c r="D20" s="63"/>
      <c r="E20" s="193"/>
      <c r="F20" s="194"/>
      <c r="G20" s="193"/>
      <c r="H20" s="194"/>
      <c r="I20" s="193">
        <f>I58+I59</f>
        <v>0</v>
      </c>
      <c r="J20" s="195"/>
    </row>
    <row r="21" spans="1:10" ht="23.25" customHeight="1">
      <c r="A21" s="2"/>
      <c r="B21" s="48" t="s">
        <v>31</v>
      </c>
      <c r="C21" s="64"/>
      <c r="D21" s="65"/>
      <c r="E21" s="196"/>
      <c r="F21" s="232"/>
      <c r="G21" s="196"/>
      <c r="H21" s="232"/>
      <c r="I21" s="196">
        <f>SUM(I16:J20)</f>
        <v>0</v>
      </c>
      <c r="J21" s="19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2"/>
      <c r="D23" s="63"/>
      <c r="E23" s="67">
        <v>15</v>
      </c>
      <c r="F23" s="39" t="s">
        <v>0</v>
      </c>
      <c r="G23" s="191">
        <v>0</v>
      </c>
      <c r="H23" s="192"/>
      <c r="I23" s="192"/>
      <c r="J23" s="40" t="str">
        <f t="shared" ref="J23:J28" si="0">Mena</f>
        <v>CZK</v>
      </c>
    </row>
    <row r="24" spans="1:10" ht="23.25" customHeight="1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9">
        <v>0</v>
      </c>
      <c r="H24" s="190"/>
      <c r="I24" s="190"/>
      <c r="J24" s="40" t="str">
        <f t="shared" si="0"/>
        <v>CZK</v>
      </c>
    </row>
    <row r="25" spans="1:10" ht="23.25" customHeight="1">
      <c r="A25" s="2"/>
      <c r="B25" s="38" t="s">
        <v>15</v>
      </c>
      <c r="C25" s="62"/>
      <c r="D25" s="63"/>
      <c r="E25" s="67">
        <v>21</v>
      </c>
      <c r="F25" s="39" t="s">
        <v>0</v>
      </c>
      <c r="G25" s="191">
        <f>I21</f>
        <v>0</v>
      </c>
      <c r="H25" s="192"/>
      <c r="I25" s="192"/>
      <c r="J25" s="40" t="str">
        <f t="shared" si="0"/>
        <v>CZK</v>
      </c>
    </row>
    <row r="26" spans="1:10" ht="23.25" customHeight="1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9">
        <f>0.21*ZakladDPHZakl</f>
        <v>0</v>
      </c>
      <c r="H26" s="220"/>
      <c r="I26" s="220"/>
      <c r="J26" s="37" t="str">
        <f t="shared" si="0"/>
        <v>CZK</v>
      </c>
    </row>
    <row r="27" spans="1:10" ht="23.25" customHeight="1" thickBot="1">
      <c r="A27" s="2"/>
      <c r="B27" s="31" t="s">
        <v>5</v>
      </c>
      <c r="C27" s="70"/>
      <c r="D27" s="71"/>
      <c r="E27" s="70"/>
      <c r="F27" s="16"/>
      <c r="G27" s="221">
        <v>0</v>
      </c>
      <c r="H27" s="221"/>
      <c r="I27" s="221"/>
      <c r="J27" s="41" t="str">
        <f t="shared" si="0"/>
        <v>CZK</v>
      </c>
    </row>
    <row r="28" spans="1:10" ht="27.75" hidden="1" customHeight="1" thickBot="1">
      <c r="A28" s="2"/>
      <c r="B28" s="111" t="s">
        <v>25</v>
      </c>
      <c r="C28" s="112"/>
      <c r="D28" s="112"/>
      <c r="E28" s="113"/>
      <c r="F28" s="114"/>
      <c r="G28" s="198">
        <v>32120589</v>
      </c>
      <c r="H28" s="199"/>
      <c r="I28" s="199"/>
      <c r="J28" s="115" t="str">
        <f t="shared" si="0"/>
        <v>CZK</v>
      </c>
    </row>
    <row r="29" spans="1:10" ht="27.75" customHeight="1" thickBot="1">
      <c r="A29" s="2"/>
      <c r="B29" s="111" t="s">
        <v>35</v>
      </c>
      <c r="C29" s="116"/>
      <c r="D29" s="116"/>
      <c r="E29" s="116"/>
      <c r="F29" s="117"/>
      <c r="G29" s="198">
        <f>ZakladDPHZakl+DPHZakl</f>
        <v>0</v>
      </c>
      <c r="H29" s="198"/>
      <c r="I29" s="198"/>
      <c r="J29" s="118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0"/>
      <c r="E34" s="201"/>
      <c r="G34" s="202"/>
      <c r="H34" s="203"/>
      <c r="I34" s="203"/>
      <c r="J34" s="25"/>
    </row>
    <row r="35" spans="1:10" ht="12.75" customHeight="1">
      <c r="A35" s="2"/>
      <c r="B35" s="2"/>
      <c r="D35" s="188" t="s">
        <v>2</v>
      </c>
      <c r="E35" s="188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>
      <c r="A38" s="87" t="s">
        <v>37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49</v>
      </c>
      <c r="C39" s="183"/>
      <c r="D39" s="183"/>
      <c r="E39" s="183"/>
      <c r="F39" s="98">
        <v>0</v>
      </c>
      <c r="G39" s="99">
        <v>32120589</v>
      </c>
      <c r="H39" s="100">
        <v>6745323.6900000004</v>
      </c>
      <c r="I39" s="100">
        <v>38865912.689999998</v>
      </c>
      <c r="J39" s="101">
        <f>IF(CenaCelkemVypocet=0,"",I39/CenaCelkemVypocet*100)</f>
        <v>100</v>
      </c>
    </row>
    <row r="40" spans="1:10" ht="25.5" hidden="1" customHeight="1">
      <c r="A40" s="87">
        <v>2</v>
      </c>
      <c r="B40" s="102" t="s">
        <v>43</v>
      </c>
      <c r="C40" s="184" t="s">
        <v>44</v>
      </c>
      <c r="D40" s="184"/>
      <c r="E40" s="184"/>
      <c r="F40" s="103">
        <v>0</v>
      </c>
      <c r="G40" s="104">
        <v>32120589</v>
      </c>
      <c r="H40" s="104">
        <v>6745323.6900000004</v>
      </c>
      <c r="I40" s="104">
        <v>38865912.689999998</v>
      </c>
      <c r="J40" s="105">
        <f>IF(CenaCelkemVypocet=0,"",I40/CenaCelkemVypocet*100)</f>
        <v>100</v>
      </c>
    </row>
    <row r="41" spans="1:10" ht="25.5" hidden="1" customHeight="1">
      <c r="A41" s="87">
        <v>3</v>
      </c>
      <c r="B41" s="106" t="s">
        <v>41</v>
      </c>
      <c r="C41" s="183" t="s">
        <v>42</v>
      </c>
      <c r="D41" s="183"/>
      <c r="E41" s="183"/>
      <c r="F41" s="107">
        <v>0</v>
      </c>
      <c r="G41" s="100">
        <v>32120589</v>
      </c>
      <c r="H41" s="100">
        <v>6745323.6900000004</v>
      </c>
      <c r="I41" s="100">
        <v>38865912.689999998</v>
      </c>
      <c r="J41" s="101">
        <f>IF(CenaCelkemVypocet=0,"",I41/CenaCelkemVypocet*100)</f>
        <v>100</v>
      </c>
    </row>
    <row r="42" spans="1:10" ht="25.5" hidden="1" customHeight="1">
      <c r="A42" s="87"/>
      <c r="B42" s="185" t="s">
        <v>50</v>
      </c>
      <c r="C42" s="186"/>
      <c r="D42" s="186"/>
      <c r="E42" s="187"/>
      <c r="F42" s="108">
        <f>SUMIF(A39:A41,"=1",F39:F41)</f>
        <v>0</v>
      </c>
      <c r="G42" s="109">
        <f>SUMIF(A39:A41,"=1",G39:G41)</f>
        <v>32120589</v>
      </c>
      <c r="H42" s="109">
        <f>SUMIF(A39:A41,"=1",H39:H41)</f>
        <v>6745323.6900000004</v>
      </c>
      <c r="I42" s="109">
        <f>SUMIF(A39:A41,"=1",I39:I41)</f>
        <v>38865912.689999998</v>
      </c>
      <c r="J42" s="110">
        <f>SUMIF(A39:A41,"=1",J39:J41)</f>
        <v>100</v>
      </c>
    </row>
    <row r="46" spans="1:10" ht="15.75">
      <c r="B46" s="119" t="s">
        <v>52</v>
      </c>
    </row>
    <row r="48" spans="1:10" ht="25.5" customHeight="1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>
      <c r="A49" s="123"/>
      <c r="B49" s="128" t="s">
        <v>54</v>
      </c>
      <c r="C49" s="181" t="s">
        <v>55</v>
      </c>
      <c r="D49" s="182"/>
      <c r="E49" s="182"/>
      <c r="F49" s="136" t="s">
        <v>27</v>
      </c>
      <c r="G49" s="129"/>
      <c r="H49" s="129"/>
      <c r="I49" s="129">
        <f>'SO 01 D.1.01.4g-R Pol'!G8</f>
        <v>0</v>
      </c>
      <c r="J49" s="134" t="str">
        <f>IF(I60=0,"",I49/I60*100)</f>
        <v/>
      </c>
    </row>
    <row r="50" spans="1:10" ht="36.75" customHeight="1">
      <c r="A50" s="123"/>
      <c r="B50" s="128" t="s">
        <v>56</v>
      </c>
      <c r="C50" s="181" t="s">
        <v>57</v>
      </c>
      <c r="D50" s="182"/>
      <c r="E50" s="182"/>
      <c r="F50" s="136" t="s">
        <v>27</v>
      </c>
      <c r="G50" s="129"/>
      <c r="H50" s="129"/>
      <c r="I50" s="129">
        <f>'SO 01 D.1.01.4g-R Pol'!G68</f>
        <v>0</v>
      </c>
      <c r="J50" s="134" t="str">
        <f>IF(I60=0,"",I50/I60*100)</f>
        <v/>
      </c>
    </row>
    <row r="51" spans="1:10" ht="36.75" customHeight="1">
      <c r="A51" s="123"/>
      <c r="B51" s="128" t="s">
        <v>58</v>
      </c>
      <c r="C51" s="181" t="s">
        <v>59</v>
      </c>
      <c r="D51" s="182"/>
      <c r="E51" s="182"/>
      <c r="F51" s="136" t="s">
        <v>27</v>
      </c>
      <c r="G51" s="129"/>
      <c r="H51" s="129"/>
      <c r="I51" s="129">
        <f>'SO 01 D.1.01.4g-R Pol'!G91</f>
        <v>0</v>
      </c>
      <c r="J51" s="134" t="str">
        <f>IF(I60=0,"",I51/I60*100)</f>
        <v/>
      </c>
    </row>
    <row r="52" spans="1:10" ht="36.75" customHeight="1">
      <c r="A52" s="123"/>
      <c r="B52" s="128" t="s">
        <v>60</v>
      </c>
      <c r="C52" s="181" t="s">
        <v>61</v>
      </c>
      <c r="D52" s="182"/>
      <c r="E52" s="182"/>
      <c r="F52" s="136" t="s">
        <v>27</v>
      </c>
      <c r="G52" s="129"/>
      <c r="H52" s="129"/>
      <c r="I52" s="129">
        <f>'SO 01 D.1.01.4g-R Pol'!G96</f>
        <v>0</v>
      </c>
      <c r="J52" s="134" t="str">
        <f>IF(I60=0,"",I52/I60*100)</f>
        <v/>
      </c>
    </row>
    <row r="53" spans="1:10" ht="36.75" customHeight="1">
      <c r="A53" s="123"/>
      <c r="B53" s="128" t="s">
        <v>62</v>
      </c>
      <c r="C53" s="181" t="s">
        <v>63</v>
      </c>
      <c r="D53" s="182"/>
      <c r="E53" s="182"/>
      <c r="F53" s="136" t="s">
        <v>27</v>
      </c>
      <c r="G53" s="129"/>
      <c r="H53" s="129"/>
      <c r="I53" s="129">
        <f>'SO 01 D.1.01.4g-R Pol'!G125</f>
        <v>0</v>
      </c>
      <c r="J53" s="134" t="str">
        <f>IF(I60=0,"",I53/I60*100)</f>
        <v/>
      </c>
    </row>
    <row r="54" spans="1:10" ht="36.75" customHeight="1">
      <c r="A54" s="123"/>
      <c r="B54" s="128" t="s">
        <v>64</v>
      </c>
      <c r="C54" s="181" t="s">
        <v>65</v>
      </c>
      <c r="D54" s="182"/>
      <c r="E54" s="182"/>
      <c r="F54" s="136" t="s">
        <v>27</v>
      </c>
      <c r="G54" s="129"/>
      <c r="H54" s="129"/>
      <c r="I54" s="129">
        <f>'SO 01 D.1.01.4g-R Pol'!G161</f>
        <v>0</v>
      </c>
      <c r="J54" s="134" t="str">
        <f>IF(I60=0,"",I54/I60*100)</f>
        <v/>
      </c>
    </row>
    <row r="55" spans="1:10" ht="36.75" customHeight="1">
      <c r="A55" s="123"/>
      <c r="B55" s="128" t="s">
        <v>66</v>
      </c>
      <c r="C55" s="181" t="s">
        <v>67</v>
      </c>
      <c r="D55" s="182"/>
      <c r="E55" s="182"/>
      <c r="F55" s="136" t="s">
        <v>28</v>
      </c>
      <c r="G55" s="129"/>
      <c r="H55" s="129"/>
      <c r="I55" s="129">
        <f>'SO 01 D.1.01.4g-R Pol'!G168</f>
        <v>0</v>
      </c>
      <c r="J55" s="134" t="str">
        <f>IF(I60=0,"",I55/I60*100)</f>
        <v/>
      </c>
    </row>
    <row r="56" spans="1:10" ht="36.75" customHeight="1">
      <c r="A56" s="123"/>
      <c r="B56" s="128" t="s">
        <v>68</v>
      </c>
      <c r="C56" s="181" t="s">
        <v>69</v>
      </c>
      <c r="D56" s="182"/>
      <c r="E56" s="182"/>
      <c r="F56" s="136" t="s">
        <v>28</v>
      </c>
      <c r="G56" s="129"/>
      <c r="H56" s="129"/>
      <c r="I56" s="129">
        <f>'SO 01 D.1.01.4g-R Pol'!G187</f>
        <v>0</v>
      </c>
      <c r="J56" s="134" t="str">
        <f>IF(I60=0,"",I56/I60*100)</f>
        <v/>
      </c>
    </row>
    <row r="57" spans="1:10" ht="36.75" customHeight="1">
      <c r="A57" s="123"/>
      <c r="B57" s="128" t="s">
        <v>70</v>
      </c>
      <c r="C57" s="181" t="s">
        <v>29</v>
      </c>
      <c r="D57" s="182"/>
      <c r="E57" s="182"/>
      <c r="F57" s="136" t="s">
        <v>70</v>
      </c>
      <c r="G57" s="129"/>
      <c r="H57" s="129"/>
      <c r="I57" s="129">
        <f>'SO 01 D.1.01.4g-R Pol'!G246</f>
        <v>0</v>
      </c>
      <c r="J57" s="134" t="str">
        <f>IF(I60=0,"",I57/I60*100)</f>
        <v/>
      </c>
    </row>
    <row r="58" spans="1:10" ht="36.75" customHeight="1">
      <c r="A58" s="123"/>
      <c r="B58" s="128" t="s">
        <v>71</v>
      </c>
      <c r="C58" s="181" t="s">
        <v>72</v>
      </c>
      <c r="D58" s="182"/>
      <c r="E58" s="182"/>
      <c r="F58" s="136" t="s">
        <v>73</v>
      </c>
      <c r="G58" s="129"/>
      <c r="H58" s="129"/>
      <c r="I58" s="129">
        <f>'SO 01 D.1.01.4g-R Pol'!G239</f>
        <v>0</v>
      </c>
      <c r="J58" s="134" t="str">
        <f>IF(I60=0,"",I58/I60*100)</f>
        <v/>
      </c>
    </row>
    <row r="59" spans="1:10" ht="36.75" customHeight="1">
      <c r="A59" s="123"/>
      <c r="B59" s="128" t="s">
        <v>74</v>
      </c>
      <c r="C59" s="181" t="s">
        <v>75</v>
      </c>
      <c r="D59" s="182"/>
      <c r="E59" s="182"/>
      <c r="F59" s="136" t="s">
        <v>73</v>
      </c>
      <c r="G59" s="129"/>
      <c r="H59" s="129"/>
      <c r="I59" s="129">
        <f>'SO 01 D.1.01.4g-R Pol'!G244</f>
        <v>0</v>
      </c>
      <c r="J59" s="134" t="str">
        <f>IF(I60=0,"",I59/I60*100)</f>
        <v/>
      </c>
    </row>
    <row r="60" spans="1:10" ht="25.5" customHeight="1">
      <c r="A60" s="124"/>
      <c r="B60" s="130" t="s">
        <v>1</v>
      </c>
      <c r="C60" s="131"/>
      <c r="D60" s="132"/>
      <c r="E60" s="132"/>
      <c r="F60" s="137"/>
      <c r="G60" s="133"/>
      <c r="H60" s="133"/>
      <c r="I60" s="133">
        <f>SUM(I49:I59)</f>
        <v>0</v>
      </c>
      <c r="J60" s="135">
        <f>SUM(J49:J59)</f>
        <v>0</v>
      </c>
    </row>
    <row r="61" spans="1:10">
      <c r="F61" s="85"/>
      <c r="G61" s="85"/>
      <c r="H61" s="85"/>
      <c r="I61" s="85"/>
      <c r="J61" s="86"/>
    </row>
    <row r="62" spans="1:10">
      <c r="F62" s="85"/>
      <c r="G62" s="85"/>
      <c r="H62" s="85"/>
      <c r="I62" s="85"/>
      <c r="J62" s="86"/>
    </row>
    <row r="63" spans="1:10">
      <c r="F63" s="85"/>
      <c r="G63" s="85"/>
      <c r="H63" s="85"/>
      <c r="I63" s="85"/>
      <c r="J63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16" sqref="A16"/>
    </sheetView>
  </sheetViews>
  <sheetFormatPr defaultRowHeight="12.75"/>
  <cols>
    <col min="1" max="1" width="63.85546875" customWidth="1"/>
  </cols>
  <sheetData>
    <row r="1" spans="1:7" ht="14.25">
      <c r="A1" s="176" t="s">
        <v>428</v>
      </c>
      <c r="B1" s="175"/>
      <c r="C1" s="175"/>
      <c r="D1" s="175"/>
      <c r="E1" s="175"/>
      <c r="F1" s="175"/>
      <c r="G1" s="175"/>
    </row>
    <row r="2" spans="1:7" ht="5.25" customHeight="1">
      <c r="A2" s="177"/>
    </row>
    <row r="3" spans="1:7" ht="12.75" customHeight="1">
      <c r="A3" s="120" t="s">
        <v>429</v>
      </c>
      <c r="B3" s="120"/>
      <c r="C3" s="120"/>
      <c r="D3" s="120"/>
      <c r="E3" s="120"/>
      <c r="F3" s="120"/>
      <c r="G3" s="120"/>
    </row>
    <row r="4" spans="1:7" ht="5.25" customHeight="1">
      <c r="A4" s="177"/>
    </row>
    <row r="5" spans="1:7" ht="38.25">
      <c r="A5" s="177" t="s">
        <v>431</v>
      </c>
    </row>
    <row r="6" spans="1:7" ht="5.25" customHeight="1">
      <c r="A6" s="177"/>
    </row>
    <row r="7" spans="1:7" ht="25.5">
      <c r="A7" s="177" t="s">
        <v>430</v>
      </c>
    </row>
    <row r="8" spans="1:7" ht="5.25" customHeight="1">
      <c r="A8" s="177"/>
    </row>
    <row r="9" spans="1:7" ht="51">
      <c r="A9" s="177" t="s">
        <v>432</v>
      </c>
    </row>
    <row r="10" spans="1:7" ht="5.25" customHeight="1">
      <c r="A10" s="177"/>
    </row>
    <row r="11" spans="1:7" ht="51">
      <c r="A11" s="177" t="s">
        <v>433</v>
      </c>
    </row>
    <row r="12" spans="1:7" ht="5.25" customHeight="1">
      <c r="A12" s="177"/>
    </row>
    <row r="13" spans="1:7" ht="38.25">
      <c r="A13" s="177" t="s">
        <v>434</v>
      </c>
    </row>
    <row r="14" spans="1:7" ht="5.25" customHeight="1">
      <c r="A14" s="177"/>
    </row>
    <row r="15" spans="1:7" ht="38.25">
      <c r="A15" s="177" t="s">
        <v>435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>
      <c r="A2" s="50" t="s">
        <v>8</v>
      </c>
      <c r="B2" s="49"/>
      <c r="C2" s="235"/>
      <c r="D2" s="235"/>
      <c r="E2" s="235"/>
      <c r="F2" s="235"/>
      <c r="G2" s="236"/>
    </row>
    <row r="3" spans="1:7" ht="24.95" customHeight="1">
      <c r="A3" s="50" t="s">
        <v>9</v>
      </c>
      <c r="B3" s="49"/>
      <c r="C3" s="235"/>
      <c r="D3" s="235"/>
      <c r="E3" s="235"/>
      <c r="F3" s="235"/>
      <c r="G3" s="236"/>
    </row>
    <row r="4" spans="1:7" ht="24.95" customHeight="1">
      <c r="A4" s="50" t="s">
        <v>10</v>
      </c>
      <c r="B4" s="49"/>
      <c r="C4" s="235"/>
      <c r="D4" s="235"/>
      <c r="E4" s="235"/>
      <c r="F4" s="235"/>
      <c r="G4" s="23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Q5000"/>
  <sheetViews>
    <sheetView workbookViewId="0">
      <pane ySplit="7" topLeftCell="A110" activePane="bottomLeft" state="frozen"/>
      <selection pane="bottomLeft" activeCell="E126" sqref="E126:F136"/>
    </sheetView>
  </sheetViews>
  <sheetFormatPr defaultRowHeight="12.75" outlineLevelRow="1"/>
  <cols>
    <col min="1" max="1" width="3.42578125" customWidth="1"/>
    <col min="2" max="2" width="12.140625" style="121" bestFit="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2" width="9.140625" hidden="1" customWidth="1"/>
    <col min="13" max="13" width="0" hidden="1" customWidth="1"/>
    <col min="14" max="17" width="9.140625" hidden="1" customWidth="1"/>
    <col min="18" max="24" width="9.140625" customWidth="1"/>
    <col min="36" max="36" width="73.7109375" customWidth="1"/>
  </cols>
  <sheetData>
    <row r="1" spans="1:43" ht="15.75" customHeight="1">
      <c r="A1" s="241" t="s">
        <v>7</v>
      </c>
      <c r="B1" s="241"/>
      <c r="C1" s="241"/>
      <c r="D1" s="241"/>
      <c r="E1" s="241"/>
      <c r="F1" s="241"/>
      <c r="G1" s="241"/>
      <c r="P1" t="s">
        <v>76</v>
      </c>
    </row>
    <row r="2" spans="1:43" ht="24.95" customHeight="1">
      <c r="A2" s="139" t="s">
        <v>8</v>
      </c>
      <c r="B2" s="49" t="s">
        <v>47</v>
      </c>
      <c r="C2" s="242" t="s">
        <v>48</v>
      </c>
      <c r="D2" s="243"/>
      <c r="E2" s="243"/>
      <c r="F2" s="243"/>
      <c r="G2" s="244"/>
      <c r="P2" t="s">
        <v>77</v>
      </c>
    </row>
    <row r="3" spans="1:43" ht="24.95" customHeight="1">
      <c r="A3" s="139" t="s">
        <v>9</v>
      </c>
      <c r="B3" s="49" t="s">
        <v>43</v>
      </c>
      <c r="C3" s="242" t="s">
        <v>44</v>
      </c>
      <c r="D3" s="243"/>
      <c r="E3" s="243"/>
      <c r="F3" s="243"/>
      <c r="G3" s="244"/>
      <c r="L3" s="121" t="s">
        <v>77</v>
      </c>
      <c r="P3" t="s">
        <v>78</v>
      </c>
    </row>
    <row r="4" spans="1:43" ht="24.95" customHeight="1">
      <c r="A4" s="140" t="s">
        <v>10</v>
      </c>
      <c r="B4" s="141" t="s">
        <v>41</v>
      </c>
      <c r="C4" s="245" t="s">
        <v>42</v>
      </c>
      <c r="D4" s="246"/>
      <c r="E4" s="246"/>
      <c r="F4" s="246"/>
      <c r="G4" s="247"/>
      <c r="P4" t="s">
        <v>79</v>
      </c>
    </row>
    <row r="5" spans="1:43">
      <c r="D5" s="10"/>
    </row>
    <row r="6" spans="1:43">
      <c r="A6" s="143" t="s">
        <v>80</v>
      </c>
      <c r="B6" s="145" t="s">
        <v>81</v>
      </c>
      <c r="C6" s="145" t="s">
        <v>82</v>
      </c>
      <c r="D6" s="144" t="s">
        <v>83</v>
      </c>
      <c r="E6" s="143" t="s">
        <v>84</v>
      </c>
      <c r="F6" s="142" t="s">
        <v>85</v>
      </c>
      <c r="G6" s="143" t="s">
        <v>31</v>
      </c>
    </row>
    <row r="7" spans="1:43" hidden="1">
      <c r="A7" s="3"/>
      <c r="B7" s="4"/>
      <c r="C7" s="4"/>
      <c r="D7" s="6"/>
      <c r="E7" s="147"/>
      <c r="F7" s="148"/>
      <c r="G7" s="148"/>
    </row>
    <row r="8" spans="1:43">
      <c r="A8" s="151" t="s">
        <v>87</v>
      </c>
      <c r="B8" s="152" t="s">
        <v>54</v>
      </c>
      <c r="C8" s="170" t="s">
        <v>55</v>
      </c>
      <c r="D8" s="153"/>
      <c r="E8" s="154"/>
      <c r="F8" s="155"/>
      <c r="G8" s="156">
        <f>ROUND(SUMIF(P9:P67,"&lt;&gt;NOR",G9:G67),-3)</f>
        <v>0</v>
      </c>
      <c r="P8" t="s">
        <v>88</v>
      </c>
    </row>
    <row r="9" spans="1:43" ht="33.75" outlineLevel="1">
      <c r="A9" s="157">
        <v>1</v>
      </c>
      <c r="B9" s="158" t="s">
        <v>276</v>
      </c>
      <c r="C9" s="171" t="s">
        <v>89</v>
      </c>
      <c r="D9" s="159" t="s">
        <v>90</v>
      </c>
      <c r="E9" s="160"/>
      <c r="F9" s="161"/>
      <c r="G9" s="162">
        <f>ROUND(E9*F9,2)</f>
        <v>0</v>
      </c>
      <c r="H9" s="146"/>
      <c r="I9" s="146"/>
      <c r="J9" s="146"/>
      <c r="K9" s="146"/>
      <c r="L9" s="146"/>
      <c r="M9" s="146"/>
      <c r="N9" s="146"/>
      <c r="O9" s="146"/>
      <c r="P9" s="146" t="s">
        <v>91</v>
      </c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</row>
    <row r="10" spans="1:43" outlineLevel="1">
      <c r="A10" s="149"/>
      <c r="B10" s="150"/>
      <c r="C10" s="239" t="s">
        <v>92</v>
      </c>
      <c r="D10" s="240"/>
      <c r="E10" s="240"/>
      <c r="F10" s="240"/>
      <c r="G10" s="240"/>
      <c r="H10" s="146"/>
      <c r="I10" s="146"/>
      <c r="J10" s="146"/>
      <c r="K10" s="146"/>
      <c r="L10" s="146"/>
      <c r="M10" s="146"/>
      <c r="N10" s="146"/>
      <c r="O10" s="146"/>
      <c r="P10" s="146" t="s">
        <v>93</v>
      </c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</row>
    <row r="11" spans="1:43" outlineLevel="1">
      <c r="A11" s="149"/>
      <c r="B11" s="150"/>
      <c r="C11" s="237" t="s">
        <v>273</v>
      </c>
      <c r="D11" s="238"/>
      <c r="E11" s="238"/>
      <c r="F11" s="238"/>
      <c r="G11" s="238"/>
      <c r="H11" s="146"/>
      <c r="I11" s="146"/>
      <c r="J11" s="146"/>
      <c r="K11" s="146"/>
      <c r="L11" s="146"/>
      <c r="M11" s="146"/>
      <c r="N11" s="146"/>
      <c r="O11" s="146"/>
      <c r="P11" s="146" t="s">
        <v>93</v>
      </c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</row>
    <row r="12" spans="1:43" ht="22.5" outlineLevel="1">
      <c r="A12" s="149"/>
      <c r="B12" s="150"/>
      <c r="C12" s="237" t="s">
        <v>94</v>
      </c>
      <c r="D12" s="238"/>
      <c r="E12" s="238"/>
      <c r="F12" s="238"/>
      <c r="G12" s="238"/>
      <c r="H12" s="146"/>
      <c r="I12" s="146"/>
      <c r="J12" s="146"/>
      <c r="K12" s="146"/>
      <c r="L12" s="146"/>
      <c r="M12" s="146"/>
      <c r="N12" s="146"/>
      <c r="O12" s="146"/>
      <c r="P12" s="146" t="s">
        <v>93</v>
      </c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63" t="str">
        <f>C12</f>
        <v>- integrované ovladače BACnet IP, BACnet MS/TP, Panel-Bus, Meter-Bus, ModBus RTU, Modbus TCP, LonWorks, FOX, C-Bus, webserwer</v>
      </c>
      <c r="AK12" s="146"/>
      <c r="AL12" s="146"/>
      <c r="AM12" s="146"/>
      <c r="AN12" s="146"/>
      <c r="AO12" s="146"/>
      <c r="AP12" s="146"/>
      <c r="AQ12" s="146"/>
    </row>
    <row r="13" spans="1:43" outlineLevel="1">
      <c r="A13" s="149"/>
      <c r="B13" s="150"/>
      <c r="C13" s="237" t="s">
        <v>95</v>
      </c>
      <c r="D13" s="238"/>
      <c r="E13" s="238"/>
      <c r="F13" s="238"/>
      <c r="G13" s="238"/>
      <c r="H13" s="146"/>
      <c r="I13" s="146"/>
      <c r="J13" s="146"/>
      <c r="K13" s="146"/>
      <c r="L13" s="146"/>
      <c r="M13" s="146"/>
      <c r="N13" s="146"/>
      <c r="O13" s="146"/>
      <c r="P13" s="146" t="s">
        <v>93</v>
      </c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</row>
    <row r="14" spans="1:43" outlineLevel="1">
      <c r="A14" s="149"/>
      <c r="B14" s="150"/>
      <c r="C14" s="237" t="s">
        <v>96</v>
      </c>
      <c r="D14" s="238"/>
      <c r="E14" s="238"/>
      <c r="F14" s="238"/>
      <c r="G14" s="238"/>
      <c r="H14" s="146"/>
      <c r="I14" s="146"/>
      <c r="J14" s="146"/>
      <c r="K14" s="146"/>
      <c r="L14" s="146"/>
      <c r="M14" s="146"/>
      <c r="N14" s="146"/>
      <c r="O14" s="146"/>
      <c r="P14" s="146" t="s">
        <v>93</v>
      </c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</row>
    <row r="15" spans="1:43" outlineLevel="1">
      <c r="A15" s="149"/>
      <c r="B15" s="150"/>
      <c r="C15" s="237" t="s">
        <v>274</v>
      </c>
      <c r="D15" s="238"/>
      <c r="E15" s="238"/>
      <c r="F15" s="238"/>
      <c r="G15" s="238"/>
      <c r="H15" s="146"/>
      <c r="I15" s="146"/>
      <c r="J15" s="146"/>
      <c r="K15" s="146"/>
      <c r="L15" s="146"/>
      <c r="M15" s="146"/>
      <c r="N15" s="146"/>
      <c r="O15" s="146"/>
      <c r="P15" s="146" t="s">
        <v>93</v>
      </c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</row>
    <row r="16" spans="1:43" outlineLevel="1">
      <c r="A16" s="149"/>
      <c r="B16" s="150"/>
      <c r="C16" s="237" t="s">
        <v>97</v>
      </c>
      <c r="D16" s="238"/>
      <c r="E16" s="238"/>
      <c r="F16" s="238"/>
      <c r="G16" s="238"/>
      <c r="H16" s="146"/>
      <c r="I16" s="146"/>
      <c r="J16" s="146"/>
      <c r="K16" s="146"/>
      <c r="L16" s="146"/>
      <c r="M16" s="146"/>
      <c r="N16" s="146"/>
      <c r="O16" s="146"/>
      <c r="P16" s="146" t="s">
        <v>93</v>
      </c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</row>
    <row r="17" spans="1:43" outlineLevel="1">
      <c r="A17" s="149"/>
      <c r="B17" s="150"/>
      <c r="C17" s="237" t="s">
        <v>98</v>
      </c>
      <c r="D17" s="238"/>
      <c r="E17" s="238"/>
      <c r="F17" s="238"/>
      <c r="G17" s="238"/>
      <c r="H17" s="146"/>
      <c r="I17" s="146"/>
      <c r="J17" s="146"/>
      <c r="K17" s="146"/>
      <c r="L17" s="146"/>
      <c r="M17" s="146"/>
      <c r="N17" s="146"/>
      <c r="O17" s="146"/>
      <c r="P17" s="146" t="s">
        <v>93</v>
      </c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</row>
    <row r="18" spans="1:43" ht="22.5" outlineLevel="1">
      <c r="A18" s="157">
        <v>2</v>
      </c>
      <c r="B18" s="158" t="s">
        <v>277</v>
      </c>
      <c r="C18" s="171" t="s">
        <v>99</v>
      </c>
      <c r="D18" s="159" t="s">
        <v>90</v>
      </c>
      <c r="E18" s="160"/>
      <c r="F18" s="161"/>
      <c r="G18" s="162">
        <f>ROUND(E18*F18,2)</f>
        <v>0</v>
      </c>
      <c r="H18" s="146"/>
      <c r="I18" s="146"/>
      <c r="J18" s="146"/>
      <c r="K18" s="146"/>
      <c r="L18" s="146"/>
      <c r="M18" s="146"/>
      <c r="N18" s="146"/>
      <c r="O18" s="146"/>
      <c r="P18" s="146" t="s">
        <v>91</v>
      </c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</row>
    <row r="19" spans="1:43" outlineLevel="1">
      <c r="A19" s="149"/>
      <c r="B19" s="150"/>
      <c r="C19" s="239" t="s">
        <v>92</v>
      </c>
      <c r="D19" s="240"/>
      <c r="E19" s="240"/>
      <c r="F19" s="240"/>
      <c r="G19" s="240"/>
      <c r="H19" s="146"/>
      <c r="I19" s="146"/>
      <c r="J19" s="146"/>
      <c r="K19" s="146"/>
      <c r="L19" s="146"/>
      <c r="M19" s="146"/>
      <c r="N19" s="146"/>
      <c r="O19" s="146"/>
      <c r="P19" s="146" t="s">
        <v>93</v>
      </c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</row>
    <row r="20" spans="1:43" outlineLevel="1">
      <c r="A20" s="149"/>
      <c r="B20" s="150"/>
      <c r="C20" s="237" t="s">
        <v>274</v>
      </c>
      <c r="D20" s="238"/>
      <c r="E20" s="238"/>
      <c r="F20" s="238"/>
      <c r="G20" s="238"/>
      <c r="H20" s="146"/>
      <c r="I20" s="146"/>
      <c r="J20" s="146"/>
      <c r="K20" s="146"/>
      <c r="L20" s="146"/>
      <c r="M20" s="146"/>
      <c r="N20" s="146"/>
      <c r="O20" s="146"/>
      <c r="P20" s="146" t="s">
        <v>93</v>
      </c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</row>
    <row r="21" spans="1:43" outlineLevel="1">
      <c r="A21" s="149"/>
      <c r="B21" s="150"/>
      <c r="C21" s="237" t="s">
        <v>97</v>
      </c>
      <c r="D21" s="238"/>
      <c r="E21" s="238"/>
      <c r="F21" s="238"/>
      <c r="G21" s="238"/>
      <c r="H21" s="146"/>
      <c r="I21" s="146"/>
      <c r="J21" s="146"/>
      <c r="K21" s="146"/>
      <c r="L21" s="146"/>
      <c r="M21" s="146"/>
      <c r="N21" s="146"/>
      <c r="O21" s="146"/>
      <c r="P21" s="146" t="s">
        <v>93</v>
      </c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</row>
    <row r="22" spans="1:43" ht="33.75" outlineLevel="1">
      <c r="A22" s="157">
        <v>3</v>
      </c>
      <c r="B22" s="158" t="s">
        <v>278</v>
      </c>
      <c r="C22" s="171" t="s">
        <v>100</v>
      </c>
      <c r="D22" s="159" t="s">
        <v>90</v>
      </c>
      <c r="E22" s="160"/>
      <c r="F22" s="161"/>
      <c r="G22" s="162">
        <f>ROUND(E22*F22,2)</f>
        <v>0</v>
      </c>
      <c r="H22" s="146"/>
      <c r="I22" s="146"/>
      <c r="J22" s="146"/>
      <c r="K22" s="146"/>
      <c r="L22" s="146"/>
      <c r="M22" s="146"/>
      <c r="N22" s="146"/>
      <c r="O22" s="146"/>
      <c r="P22" s="146" t="s">
        <v>91</v>
      </c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outlineLevel="1">
      <c r="A23" s="149"/>
      <c r="B23" s="150"/>
      <c r="C23" s="239" t="s">
        <v>92</v>
      </c>
      <c r="D23" s="240"/>
      <c r="E23" s="240"/>
      <c r="F23" s="240"/>
      <c r="G23" s="240"/>
      <c r="H23" s="146"/>
      <c r="I23" s="146"/>
      <c r="J23" s="146"/>
      <c r="K23" s="146"/>
      <c r="L23" s="146"/>
      <c r="M23" s="146"/>
      <c r="N23" s="146"/>
      <c r="O23" s="146"/>
      <c r="P23" s="146" t="s">
        <v>93</v>
      </c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</row>
    <row r="24" spans="1:43" outlineLevel="1">
      <c r="A24" s="149"/>
      <c r="B24" s="150"/>
      <c r="C24" s="237" t="s">
        <v>273</v>
      </c>
      <c r="D24" s="238"/>
      <c r="E24" s="238"/>
      <c r="F24" s="238"/>
      <c r="G24" s="238"/>
      <c r="H24" s="146"/>
      <c r="I24" s="146"/>
      <c r="J24" s="146"/>
      <c r="K24" s="146"/>
      <c r="L24" s="146"/>
      <c r="M24" s="146"/>
      <c r="N24" s="146"/>
      <c r="O24" s="146"/>
      <c r="P24" s="146" t="s">
        <v>93</v>
      </c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</row>
    <row r="25" spans="1:43" ht="22.5" outlineLevel="1">
      <c r="A25" s="149"/>
      <c r="B25" s="150"/>
      <c r="C25" s="237" t="s">
        <v>94</v>
      </c>
      <c r="D25" s="238"/>
      <c r="E25" s="238"/>
      <c r="F25" s="238"/>
      <c r="G25" s="238"/>
      <c r="H25" s="146"/>
      <c r="I25" s="146"/>
      <c r="J25" s="146"/>
      <c r="K25" s="146"/>
      <c r="L25" s="146"/>
      <c r="M25" s="146"/>
      <c r="N25" s="146"/>
      <c r="O25" s="146"/>
      <c r="P25" s="146" t="s">
        <v>93</v>
      </c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63" t="str">
        <f>C25</f>
        <v>- integrované ovladače BACnet IP, BACnet MS/TP, Panel-Bus, Meter-Bus, ModBus RTU, Modbus TCP, LonWorks, FOX, C-Bus, webserwer</v>
      </c>
      <c r="AK25" s="146"/>
      <c r="AL25" s="146"/>
      <c r="AM25" s="146"/>
      <c r="AN25" s="146"/>
      <c r="AO25" s="146"/>
      <c r="AP25" s="146"/>
      <c r="AQ25" s="146"/>
    </row>
    <row r="26" spans="1:43" outlineLevel="1">
      <c r="A26" s="149"/>
      <c r="B26" s="150"/>
      <c r="C26" s="237" t="s">
        <v>95</v>
      </c>
      <c r="D26" s="238"/>
      <c r="E26" s="238"/>
      <c r="F26" s="238"/>
      <c r="G26" s="238"/>
      <c r="H26" s="146"/>
      <c r="I26" s="146"/>
      <c r="J26" s="146"/>
      <c r="K26" s="146"/>
      <c r="L26" s="146"/>
      <c r="M26" s="146"/>
      <c r="N26" s="146"/>
      <c r="O26" s="146"/>
      <c r="P26" s="146" t="s">
        <v>93</v>
      </c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</row>
    <row r="27" spans="1:43" outlineLevel="1">
      <c r="A27" s="149"/>
      <c r="B27" s="150"/>
      <c r="C27" s="237" t="s">
        <v>96</v>
      </c>
      <c r="D27" s="238"/>
      <c r="E27" s="238"/>
      <c r="F27" s="238"/>
      <c r="G27" s="238"/>
      <c r="H27" s="146"/>
      <c r="I27" s="146"/>
      <c r="J27" s="146"/>
      <c r="K27" s="146"/>
      <c r="L27" s="146"/>
      <c r="M27" s="146"/>
      <c r="N27" s="146"/>
      <c r="O27" s="146"/>
      <c r="P27" s="146" t="s">
        <v>93</v>
      </c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</row>
    <row r="28" spans="1:43" outlineLevel="1">
      <c r="A28" s="149"/>
      <c r="B28" s="150"/>
      <c r="C28" s="237" t="s">
        <v>274</v>
      </c>
      <c r="D28" s="238"/>
      <c r="E28" s="238"/>
      <c r="F28" s="238"/>
      <c r="G28" s="238"/>
      <c r="H28" s="146"/>
      <c r="I28" s="146"/>
      <c r="J28" s="146"/>
      <c r="K28" s="146"/>
      <c r="L28" s="146"/>
      <c r="M28" s="146"/>
      <c r="N28" s="146"/>
      <c r="O28" s="146"/>
      <c r="P28" s="146" t="s">
        <v>93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</row>
    <row r="29" spans="1:43" outlineLevel="1">
      <c r="A29" s="149"/>
      <c r="B29" s="150"/>
      <c r="C29" s="237" t="s">
        <v>97</v>
      </c>
      <c r="D29" s="238"/>
      <c r="E29" s="238"/>
      <c r="F29" s="238"/>
      <c r="G29" s="238"/>
      <c r="H29" s="146"/>
      <c r="I29" s="146"/>
      <c r="J29" s="146"/>
      <c r="K29" s="146"/>
      <c r="L29" s="146"/>
      <c r="M29" s="146"/>
      <c r="N29" s="146"/>
      <c r="O29" s="146"/>
      <c r="P29" s="146" t="s">
        <v>93</v>
      </c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</row>
    <row r="30" spans="1:43" outlineLevel="1">
      <c r="A30" s="149"/>
      <c r="B30" s="150"/>
      <c r="C30" s="237" t="s">
        <v>98</v>
      </c>
      <c r="D30" s="238"/>
      <c r="E30" s="238"/>
      <c r="F30" s="238"/>
      <c r="G30" s="238"/>
      <c r="H30" s="146"/>
      <c r="I30" s="146"/>
      <c r="J30" s="146"/>
      <c r="K30" s="146"/>
      <c r="L30" s="146"/>
      <c r="M30" s="146"/>
      <c r="N30" s="146"/>
      <c r="O30" s="146"/>
      <c r="P30" s="146" t="s">
        <v>93</v>
      </c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</row>
    <row r="31" spans="1:43" ht="33.75" outlineLevel="1">
      <c r="A31" s="157">
        <v>4</v>
      </c>
      <c r="B31" s="158" t="s">
        <v>279</v>
      </c>
      <c r="C31" s="171" t="s">
        <v>101</v>
      </c>
      <c r="D31" s="159" t="s">
        <v>90</v>
      </c>
      <c r="E31" s="160"/>
      <c r="F31" s="161"/>
      <c r="G31" s="162">
        <f>ROUND(E31*F31,2)</f>
        <v>0</v>
      </c>
      <c r="H31" s="146"/>
      <c r="I31" s="146"/>
      <c r="J31" s="146"/>
      <c r="K31" s="146"/>
      <c r="L31" s="146"/>
      <c r="M31" s="146"/>
      <c r="N31" s="146"/>
      <c r="O31" s="146"/>
      <c r="P31" s="146" t="s">
        <v>91</v>
      </c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</row>
    <row r="32" spans="1:43" outlineLevel="1">
      <c r="A32" s="149"/>
      <c r="B32" s="150"/>
      <c r="C32" s="239" t="s">
        <v>92</v>
      </c>
      <c r="D32" s="240"/>
      <c r="E32" s="240"/>
      <c r="F32" s="240"/>
      <c r="G32" s="240"/>
      <c r="H32" s="146"/>
      <c r="I32" s="146"/>
      <c r="J32" s="146"/>
      <c r="K32" s="146"/>
      <c r="L32" s="146"/>
      <c r="M32" s="146"/>
      <c r="N32" s="146"/>
      <c r="O32" s="146"/>
      <c r="P32" s="146" t="s">
        <v>93</v>
      </c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</row>
    <row r="33" spans="1:43" outlineLevel="1">
      <c r="A33" s="149"/>
      <c r="B33" s="150"/>
      <c r="C33" s="237" t="s">
        <v>273</v>
      </c>
      <c r="D33" s="238"/>
      <c r="E33" s="238"/>
      <c r="F33" s="238"/>
      <c r="G33" s="238"/>
      <c r="H33" s="146"/>
      <c r="I33" s="146"/>
      <c r="J33" s="146"/>
      <c r="K33" s="146"/>
      <c r="L33" s="146"/>
      <c r="M33" s="146"/>
      <c r="N33" s="146"/>
      <c r="O33" s="146"/>
      <c r="P33" s="146" t="s">
        <v>93</v>
      </c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</row>
    <row r="34" spans="1:43" ht="22.5" outlineLevel="1">
      <c r="A34" s="149"/>
      <c r="B34" s="150"/>
      <c r="C34" s="237" t="s">
        <v>94</v>
      </c>
      <c r="D34" s="238"/>
      <c r="E34" s="238"/>
      <c r="F34" s="238"/>
      <c r="G34" s="238"/>
      <c r="H34" s="146"/>
      <c r="I34" s="146"/>
      <c r="J34" s="146"/>
      <c r="K34" s="146"/>
      <c r="L34" s="146"/>
      <c r="M34" s="146"/>
      <c r="N34" s="146"/>
      <c r="O34" s="146"/>
      <c r="P34" s="146" t="s">
        <v>93</v>
      </c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63" t="str">
        <f>C34</f>
        <v>- integrované ovladače BACnet IP, BACnet MS/TP, Panel-Bus, Meter-Bus, ModBus RTU, Modbus TCP, LonWorks, FOX, C-Bus, webserwer</v>
      </c>
      <c r="AK34" s="146"/>
      <c r="AL34" s="146"/>
      <c r="AM34" s="146"/>
      <c r="AN34" s="146"/>
      <c r="AO34" s="146"/>
      <c r="AP34" s="146"/>
      <c r="AQ34" s="146"/>
    </row>
    <row r="35" spans="1:43" outlineLevel="1">
      <c r="A35" s="149"/>
      <c r="B35" s="150"/>
      <c r="C35" s="237" t="s">
        <v>95</v>
      </c>
      <c r="D35" s="238"/>
      <c r="E35" s="238"/>
      <c r="F35" s="238"/>
      <c r="G35" s="238"/>
      <c r="H35" s="146"/>
      <c r="I35" s="146"/>
      <c r="J35" s="146"/>
      <c r="K35" s="146"/>
      <c r="L35" s="146"/>
      <c r="M35" s="146"/>
      <c r="N35" s="146"/>
      <c r="O35" s="146"/>
      <c r="P35" s="146" t="s">
        <v>93</v>
      </c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</row>
    <row r="36" spans="1:43" outlineLevel="1">
      <c r="A36" s="149"/>
      <c r="B36" s="150"/>
      <c r="C36" s="237" t="s">
        <v>96</v>
      </c>
      <c r="D36" s="238"/>
      <c r="E36" s="238"/>
      <c r="F36" s="238"/>
      <c r="G36" s="238"/>
      <c r="H36" s="146"/>
      <c r="I36" s="146"/>
      <c r="J36" s="146"/>
      <c r="K36" s="146"/>
      <c r="L36" s="146"/>
      <c r="M36" s="146"/>
      <c r="N36" s="146"/>
      <c r="O36" s="146"/>
      <c r="P36" s="146" t="s">
        <v>93</v>
      </c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</row>
    <row r="37" spans="1:43" outlineLevel="1">
      <c r="A37" s="149"/>
      <c r="B37" s="150"/>
      <c r="C37" s="237" t="s">
        <v>274</v>
      </c>
      <c r="D37" s="238"/>
      <c r="E37" s="238"/>
      <c r="F37" s="238"/>
      <c r="G37" s="238"/>
      <c r="H37" s="146"/>
      <c r="I37" s="146"/>
      <c r="J37" s="146"/>
      <c r="K37" s="146"/>
      <c r="L37" s="146"/>
      <c r="M37" s="146"/>
      <c r="N37" s="146"/>
      <c r="O37" s="146"/>
      <c r="P37" s="146" t="s">
        <v>93</v>
      </c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</row>
    <row r="38" spans="1:43" outlineLevel="1">
      <c r="A38" s="149"/>
      <c r="B38" s="150"/>
      <c r="C38" s="237" t="s">
        <v>97</v>
      </c>
      <c r="D38" s="238"/>
      <c r="E38" s="238"/>
      <c r="F38" s="238"/>
      <c r="G38" s="238"/>
      <c r="H38" s="146"/>
      <c r="I38" s="146"/>
      <c r="J38" s="146"/>
      <c r="K38" s="146"/>
      <c r="L38" s="146"/>
      <c r="M38" s="146"/>
      <c r="N38" s="146"/>
      <c r="O38" s="146"/>
      <c r="P38" s="146" t="s">
        <v>93</v>
      </c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</row>
    <row r="39" spans="1:43" outlineLevel="1">
      <c r="A39" s="149"/>
      <c r="B39" s="150"/>
      <c r="C39" s="237" t="s">
        <v>98</v>
      </c>
      <c r="D39" s="238"/>
      <c r="E39" s="238"/>
      <c r="F39" s="238"/>
      <c r="G39" s="238"/>
      <c r="H39" s="146"/>
      <c r="I39" s="146"/>
      <c r="J39" s="146"/>
      <c r="K39" s="146"/>
      <c r="L39" s="146"/>
      <c r="M39" s="146"/>
      <c r="N39" s="146"/>
      <c r="O39" s="146"/>
      <c r="P39" s="146" t="s">
        <v>93</v>
      </c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</row>
    <row r="40" spans="1:43" ht="22.5" outlineLevel="1">
      <c r="A40" s="157">
        <v>5</v>
      </c>
      <c r="B40" s="158" t="s">
        <v>280</v>
      </c>
      <c r="C40" s="171" t="s">
        <v>102</v>
      </c>
      <c r="D40" s="159" t="s">
        <v>90</v>
      </c>
      <c r="E40" s="160"/>
      <c r="F40" s="161"/>
      <c r="G40" s="162">
        <f>ROUND(E40*F40,2)</f>
        <v>0</v>
      </c>
      <c r="H40" s="146"/>
      <c r="I40" s="146"/>
      <c r="J40" s="146"/>
      <c r="K40" s="146"/>
      <c r="L40" s="146"/>
      <c r="M40" s="146"/>
      <c r="N40" s="146"/>
      <c r="O40" s="146"/>
      <c r="P40" s="146" t="s">
        <v>91</v>
      </c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</row>
    <row r="41" spans="1:43" outlineLevel="1">
      <c r="A41" s="149"/>
      <c r="B41" s="150"/>
      <c r="C41" s="239" t="s">
        <v>92</v>
      </c>
      <c r="D41" s="240"/>
      <c r="E41" s="240"/>
      <c r="F41" s="240"/>
      <c r="G41" s="240"/>
      <c r="H41" s="146"/>
      <c r="I41" s="146"/>
      <c r="J41" s="146"/>
      <c r="K41" s="146"/>
      <c r="L41" s="146"/>
      <c r="M41" s="146"/>
      <c r="N41" s="146"/>
      <c r="O41" s="146"/>
      <c r="P41" s="146" t="s">
        <v>93</v>
      </c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</row>
    <row r="42" spans="1:43" outlineLevel="1">
      <c r="A42" s="149"/>
      <c r="B42" s="150"/>
      <c r="C42" s="237" t="s">
        <v>274</v>
      </c>
      <c r="D42" s="238"/>
      <c r="E42" s="238"/>
      <c r="F42" s="238"/>
      <c r="G42" s="238"/>
      <c r="H42" s="146"/>
      <c r="I42" s="146"/>
      <c r="J42" s="146"/>
      <c r="K42" s="146"/>
      <c r="L42" s="146"/>
      <c r="M42" s="146"/>
      <c r="N42" s="146"/>
      <c r="O42" s="146"/>
      <c r="P42" s="146" t="s">
        <v>93</v>
      </c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</row>
    <row r="43" spans="1:43" outlineLevel="1">
      <c r="A43" s="149"/>
      <c r="B43" s="150"/>
      <c r="C43" s="237" t="s">
        <v>97</v>
      </c>
      <c r="D43" s="238"/>
      <c r="E43" s="238"/>
      <c r="F43" s="238"/>
      <c r="G43" s="238"/>
      <c r="H43" s="146"/>
      <c r="I43" s="146"/>
      <c r="J43" s="146"/>
      <c r="K43" s="146"/>
      <c r="L43" s="146"/>
      <c r="M43" s="146"/>
      <c r="N43" s="146"/>
      <c r="O43" s="146"/>
      <c r="P43" s="146" t="s">
        <v>93</v>
      </c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</row>
    <row r="44" spans="1:43" ht="33.75" outlineLevel="1">
      <c r="A44" s="157">
        <v>6</v>
      </c>
      <c r="B44" s="158" t="s">
        <v>281</v>
      </c>
      <c r="C44" s="171" t="s">
        <v>103</v>
      </c>
      <c r="D44" s="159" t="s">
        <v>90</v>
      </c>
      <c r="E44" s="160"/>
      <c r="F44" s="161"/>
      <c r="G44" s="162">
        <f>ROUND(E44*F44,2)</f>
        <v>0</v>
      </c>
      <c r="H44" s="146"/>
      <c r="I44" s="146"/>
      <c r="J44" s="146"/>
      <c r="K44" s="146"/>
      <c r="L44" s="146"/>
      <c r="M44" s="146"/>
      <c r="N44" s="146"/>
      <c r="O44" s="146"/>
      <c r="P44" s="146" t="s">
        <v>91</v>
      </c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</row>
    <row r="45" spans="1:43" outlineLevel="1">
      <c r="A45" s="149"/>
      <c r="B45" s="150"/>
      <c r="C45" s="239" t="s">
        <v>92</v>
      </c>
      <c r="D45" s="240"/>
      <c r="E45" s="240"/>
      <c r="F45" s="240"/>
      <c r="G45" s="240"/>
      <c r="H45" s="146"/>
      <c r="I45" s="146"/>
      <c r="J45" s="146"/>
      <c r="K45" s="146"/>
      <c r="L45" s="146"/>
      <c r="M45" s="146"/>
      <c r="N45" s="146"/>
      <c r="O45" s="146"/>
      <c r="P45" s="146" t="s">
        <v>93</v>
      </c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</row>
    <row r="46" spans="1:43" outlineLevel="1">
      <c r="A46" s="149"/>
      <c r="B46" s="150"/>
      <c r="C46" s="237" t="s">
        <v>273</v>
      </c>
      <c r="D46" s="238"/>
      <c r="E46" s="238"/>
      <c r="F46" s="238"/>
      <c r="G46" s="238"/>
      <c r="H46" s="146"/>
      <c r="I46" s="146"/>
      <c r="J46" s="146"/>
      <c r="K46" s="146"/>
      <c r="L46" s="146"/>
      <c r="M46" s="146"/>
      <c r="N46" s="146"/>
      <c r="O46" s="146"/>
      <c r="P46" s="146" t="s">
        <v>93</v>
      </c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</row>
    <row r="47" spans="1:43" ht="22.5" outlineLevel="1">
      <c r="A47" s="149"/>
      <c r="B47" s="150"/>
      <c r="C47" s="237" t="s">
        <v>94</v>
      </c>
      <c r="D47" s="238"/>
      <c r="E47" s="238"/>
      <c r="F47" s="238"/>
      <c r="G47" s="238"/>
      <c r="H47" s="146"/>
      <c r="I47" s="146"/>
      <c r="J47" s="146"/>
      <c r="K47" s="146"/>
      <c r="L47" s="146"/>
      <c r="M47" s="146"/>
      <c r="N47" s="146"/>
      <c r="O47" s="146"/>
      <c r="P47" s="146" t="s">
        <v>93</v>
      </c>
      <c r="Q47" s="146"/>
      <c r="R47" s="146"/>
      <c r="S47" s="146"/>
      <c r="T47" s="146"/>
      <c r="U47" s="146"/>
      <c r="V47" s="146"/>
      <c r="W47" s="146"/>
      <c r="X47" s="146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63" t="str">
        <f>C47</f>
        <v>- integrované ovladače BACnet IP, BACnet MS/TP, Panel-Bus, Meter-Bus, ModBus RTU, Modbus TCP, LonWorks, FOX, C-Bus, webserwer</v>
      </c>
      <c r="AK47" s="146"/>
      <c r="AL47" s="146"/>
      <c r="AM47" s="146"/>
      <c r="AN47" s="146"/>
      <c r="AO47" s="146"/>
      <c r="AP47" s="146"/>
      <c r="AQ47" s="146"/>
    </row>
    <row r="48" spans="1:43" outlineLevel="1">
      <c r="A48" s="149"/>
      <c r="B48" s="150"/>
      <c r="C48" s="237" t="s">
        <v>95</v>
      </c>
      <c r="D48" s="238"/>
      <c r="E48" s="238"/>
      <c r="F48" s="238"/>
      <c r="G48" s="238"/>
      <c r="H48" s="146"/>
      <c r="I48" s="146"/>
      <c r="J48" s="146"/>
      <c r="K48" s="146"/>
      <c r="L48" s="146"/>
      <c r="M48" s="146"/>
      <c r="N48" s="146"/>
      <c r="O48" s="146"/>
      <c r="P48" s="146" t="s">
        <v>93</v>
      </c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</row>
    <row r="49" spans="1:43" outlineLevel="1">
      <c r="A49" s="149"/>
      <c r="B49" s="150"/>
      <c r="C49" s="237" t="s">
        <v>96</v>
      </c>
      <c r="D49" s="238"/>
      <c r="E49" s="238"/>
      <c r="F49" s="238"/>
      <c r="G49" s="238"/>
      <c r="H49" s="146"/>
      <c r="I49" s="146"/>
      <c r="J49" s="146"/>
      <c r="K49" s="146"/>
      <c r="L49" s="146"/>
      <c r="M49" s="146"/>
      <c r="N49" s="146"/>
      <c r="O49" s="146"/>
      <c r="P49" s="146" t="s">
        <v>93</v>
      </c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</row>
    <row r="50" spans="1:43" outlineLevel="1">
      <c r="A50" s="149"/>
      <c r="B50" s="150"/>
      <c r="C50" s="237" t="s">
        <v>274</v>
      </c>
      <c r="D50" s="238"/>
      <c r="E50" s="238"/>
      <c r="F50" s="238"/>
      <c r="G50" s="238"/>
      <c r="H50" s="146"/>
      <c r="I50" s="146"/>
      <c r="J50" s="146"/>
      <c r="K50" s="146"/>
      <c r="L50" s="146"/>
      <c r="M50" s="146"/>
      <c r="N50" s="146"/>
      <c r="O50" s="146"/>
      <c r="P50" s="146" t="s">
        <v>93</v>
      </c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</row>
    <row r="51" spans="1:43" outlineLevel="1">
      <c r="A51" s="149"/>
      <c r="B51" s="150"/>
      <c r="C51" s="237" t="s">
        <v>97</v>
      </c>
      <c r="D51" s="238"/>
      <c r="E51" s="238"/>
      <c r="F51" s="238"/>
      <c r="G51" s="238"/>
      <c r="H51" s="146"/>
      <c r="I51" s="146"/>
      <c r="J51" s="146"/>
      <c r="K51" s="146"/>
      <c r="L51" s="146"/>
      <c r="M51" s="146"/>
      <c r="N51" s="146"/>
      <c r="O51" s="146"/>
      <c r="P51" s="146" t="s">
        <v>93</v>
      </c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</row>
    <row r="52" spans="1:43" outlineLevel="1">
      <c r="A52" s="149"/>
      <c r="B52" s="150"/>
      <c r="C52" s="237" t="s">
        <v>98</v>
      </c>
      <c r="D52" s="238"/>
      <c r="E52" s="238"/>
      <c r="F52" s="238"/>
      <c r="G52" s="238"/>
      <c r="H52" s="146"/>
      <c r="I52" s="146"/>
      <c r="J52" s="146"/>
      <c r="K52" s="146"/>
      <c r="L52" s="146"/>
      <c r="M52" s="146"/>
      <c r="N52" s="146"/>
      <c r="O52" s="146"/>
      <c r="P52" s="146" t="s">
        <v>93</v>
      </c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</row>
    <row r="53" spans="1:43" ht="33.75" outlineLevel="1">
      <c r="A53" s="157">
        <v>7</v>
      </c>
      <c r="B53" s="158" t="s">
        <v>282</v>
      </c>
      <c r="C53" s="171" t="s">
        <v>104</v>
      </c>
      <c r="D53" s="159" t="s">
        <v>90</v>
      </c>
      <c r="E53" s="160"/>
      <c r="F53" s="161"/>
      <c r="G53" s="162">
        <f>ROUND(E53*F53,2)</f>
        <v>0</v>
      </c>
      <c r="H53" s="146"/>
      <c r="I53" s="146"/>
      <c r="J53" s="146"/>
      <c r="K53" s="146"/>
      <c r="L53" s="146"/>
      <c r="M53" s="146"/>
      <c r="N53" s="146"/>
      <c r="O53" s="146"/>
      <c r="P53" s="146" t="s">
        <v>91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</row>
    <row r="54" spans="1:43" outlineLevel="1">
      <c r="A54" s="149"/>
      <c r="B54" s="150"/>
      <c r="C54" s="239" t="s">
        <v>92</v>
      </c>
      <c r="D54" s="240"/>
      <c r="E54" s="240"/>
      <c r="F54" s="240"/>
      <c r="G54" s="240"/>
      <c r="H54" s="146"/>
      <c r="I54" s="146"/>
      <c r="J54" s="146"/>
      <c r="K54" s="146"/>
      <c r="L54" s="146"/>
      <c r="M54" s="146"/>
      <c r="N54" s="146"/>
      <c r="O54" s="146"/>
      <c r="P54" s="146" t="s">
        <v>93</v>
      </c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</row>
    <row r="55" spans="1:43" outlineLevel="1">
      <c r="A55" s="149"/>
      <c r="B55" s="150"/>
      <c r="C55" s="237" t="s">
        <v>273</v>
      </c>
      <c r="D55" s="238"/>
      <c r="E55" s="238"/>
      <c r="F55" s="238"/>
      <c r="G55" s="238"/>
      <c r="H55" s="146"/>
      <c r="I55" s="146"/>
      <c r="J55" s="146"/>
      <c r="K55" s="146"/>
      <c r="L55" s="146"/>
      <c r="M55" s="146"/>
      <c r="N55" s="146"/>
      <c r="O55" s="146"/>
      <c r="P55" s="146" t="s">
        <v>93</v>
      </c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</row>
    <row r="56" spans="1:43" ht="22.5" outlineLevel="1">
      <c r="A56" s="149"/>
      <c r="B56" s="150"/>
      <c r="C56" s="237" t="s">
        <v>94</v>
      </c>
      <c r="D56" s="238"/>
      <c r="E56" s="238"/>
      <c r="F56" s="238"/>
      <c r="G56" s="238"/>
      <c r="H56" s="146"/>
      <c r="I56" s="146"/>
      <c r="J56" s="146"/>
      <c r="K56" s="146"/>
      <c r="L56" s="146"/>
      <c r="M56" s="146"/>
      <c r="N56" s="146"/>
      <c r="O56" s="146"/>
      <c r="P56" s="146" t="s">
        <v>93</v>
      </c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63" t="str">
        <f>C56</f>
        <v>- integrované ovladače BACnet IP, BACnet MS/TP, Panel-Bus, Meter-Bus, ModBus RTU, Modbus TCP, LonWorks, FOX, C-Bus, webserwer</v>
      </c>
      <c r="AK56" s="146"/>
      <c r="AL56" s="146"/>
      <c r="AM56" s="146"/>
      <c r="AN56" s="146"/>
      <c r="AO56" s="146"/>
      <c r="AP56" s="146"/>
      <c r="AQ56" s="146"/>
    </row>
    <row r="57" spans="1:43" outlineLevel="1">
      <c r="A57" s="149"/>
      <c r="B57" s="150"/>
      <c r="C57" s="237" t="s">
        <v>95</v>
      </c>
      <c r="D57" s="238"/>
      <c r="E57" s="238"/>
      <c r="F57" s="238"/>
      <c r="G57" s="238"/>
      <c r="H57" s="146"/>
      <c r="I57" s="146"/>
      <c r="J57" s="146"/>
      <c r="K57" s="146"/>
      <c r="L57" s="146"/>
      <c r="M57" s="146"/>
      <c r="N57" s="146"/>
      <c r="O57" s="146"/>
      <c r="P57" s="146" t="s">
        <v>93</v>
      </c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</row>
    <row r="58" spans="1:43" outlineLevel="1">
      <c r="A58" s="149"/>
      <c r="B58" s="150"/>
      <c r="C58" s="237" t="s">
        <v>96</v>
      </c>
      <c r="D58" s="238"/>
      <c r="E58" s="238"/>
      <c r="F58" s="238"/>
      <c r="G58" s="238"/>
      <c r="H58" s="146"/>
      <c r="I58" s="146"/>
      <c r="J58" s="146"/>
      <c r="K58" s="146"/>
      <c r="L58" s="146"/>
      <c r="M58" s="146"/>
      <c r="N58" s="146"/>
      <c r="O58" s="146"/>
      <c r="P58" s="146" t="s">
        <v>93</v>
      </c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</row>
    <row r="59" spans="1:43" outlineLevel="1">
      <c r="A59" s="149"/>
      <c r="B59" s="150"/>
      <c r="C59" s="237" t="s">
        <v>274</v>
      </c>
      <c r="D59" s="238"/>
      <c r="E59" s="238"/>
      <c r="F59" s="238"/>
      <c r="G59" s="238"/>
      <c r="H59" s="146"/>
      <c r="I59" s="146"/>
      <c r="J59" s="146"/>
      <c r="K59" s="146"/>
      <c r="L59" s="146"/>
      <c r="M59" s="146"/>
      <c r="N59" s="146"/>
      <c r="O59" s="146"/>
      <c r="P59" s="146" t="s">
        <v>93</v>
      </c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</row>
    <row r="60" spans="1:43" outlineLevel="1">
      <c r="A60" s="149"/>
      <c r="B60" s="150"/>
      <c r="C60" s="237" t="s">
        <v>97</v>
      </c>
      <c r="D60" s="238"/>
      <c r="E60" s="238"/>
      <c r="F60" s="238"/>
      <c r="G60" s="238"/>
      <c r="H60" s="146"/>
      <c r="I60" s="146"/>
      <c r="J60" s="146"/>
      <c r="K60" s="146"/>
      <c r="L60" s="146"/>
      <c r="M60" s="146"/>
      <c r="N60" s="146"/>
      <c r="O60" s="146"/>
      <c r="P60" s="146" t="s">
        <v>93</v>
      </c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</row>
    <row r="61" spans="1:43" outlineLevel="1">
      <c r="A61" s="149"/>
      <c r="B61" s="150"/>
      <c r="C61" s="237" t="s">
        <v>98</v>
      </c>
      <c r="D61" s="238"/>
      <c r="E61" s="238"/>
      <c r="F61" s="238"/>
      <c r="G61" s="238"/>
      <c r="H61" s="146"/>
      <c r="I61" s="146"/>
      <c r="J61" s="146"/>
      <c r="K61" s="146"/>
      <c r="L61" s="146"/>
      <c r="M61" s="146"/>
      <c r="N61" s="146"/>
      <c r="O61" s="146"/>
      <c r="P61" s="146" t="s">
        <v>93</v>
      </c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</row>
    <row r="62" spans="1:43" ht="22.5" outlineLevel="1">
      <c r="A62" s="164">
        <v>8</v>
      </c>
      <c r="B62" s="164">
        <v>8</v>
      </c>
      <c r="C62" s="172" t="s">
        <v>105</v>
      </c>
      <c r="D62" s="166" t="s">
        <v>106</v>
      </c>
      <c r="E62" s="167"/>
      <c r="F62" s="168"/>
      <c r="G62" s="169">
        <f>ROUND(E62*F62,2)</f>
        <v>0</v>
      </c>
      <c r="H62" s="146"/>
      <c r="I62" s="146"/>
      <c r="J62" s="146"/>
      <c r="K62" s="146"/>
      <c r="L62" s="146"/>
      <c r="M62" s="146"/>
      <c r="N62" s="146"/>
      <c r="O62" s="146"/>
      <c r="P62" s="146" t="s">
        <v>91</v>
      </c>
      <c r="Q62" s="146"/>
      <c r="R62" s="146"/>
      <c r="S62" s="146"/>
      <c r="T62" s="146"/>
      <c r="U62" s="146"/>
      <c r="V62" s="146"/>
      <c r="W62" s="146"/>
      <c r="X62" s="146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</row>
    <row r="63" spans="1:43" ht="22.5" outlineLevel="1">
      <c r="A63" s="164">
        <v>9</v>
      </c>
      <c r="B63" s="164">
        <v>9</v>
      </c>
      <c r="C63" s="172" t="s">
        <v>107</v>
      </c>
      <c r="D63" s="166" t="s">
        <v>106</v>
      </c>
      <c r="E63" s="167"/>
      <c r="F63" s="168"/>
      <c r="G63" s="169">
        <f>ROUND(E63*F63,2)</f>
        <v>0</v>
      </c>
      <c r="H63" s="146"/>
      <c r="I63" s="146"/>
      <c r="J63" s="146"/>
      <c r="K63" s="146"/>
      <c r="L63" s="146"/>
      <c r="M63" s="146"/>
      <c r="N63" s="146"/>
      <c r="O63" s="146"/>
      <c r="P63" s="146" t="s">
        <v>91</v>
      </c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</row>
    <row r="64" spans="1:43" ht="22.5" outlineLevel="1">
      <c r="A64" s="164">
        <v>10</v>
      </c>
      <c r="B64" s="164">
        <v>10</v>
      </c>
      <c r="C64" s="172" t="s">
        <v>108</v>
      </c>
      <c r="D64" s="166" t="s">
        <v>106</v>
      </c>
      <c r="E64" s="167"/>
      <c r="F64" s="168"/>
      <c r="G64" s="169">
        <f>ROUND(E64*F64,2)</f>
        <v>0</v>
      </c>
      <c r="H64" s="146"/>
      <c r="I64" s="146"/>
      <c r="J64" s="146"/>
      <c r="K64" s="146"/>
      <c r="L64" s="146"/>
      <c r="M64" s="146"/>
      <c r="N64" s="146"/>
      <c r="O64" s="146"/>
      <c r="P64" s="146" t="s">
        <v>91</v>
      </c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</row>
    <row r="65" spans="1:43" ht="22.5" outlineLevel="1">
      <c r="A65" s="164">
        <v>11</v>
      </c>
      <c r="B65" s="164">
        <v>11</v>
      </c>
      <c r="C65" s="172" t="s">
        <v>109</v>
      </c>
      <c r="D65" s="166" t="s">
        <v>106</v>
      </c>
      <c r="E65" s="167"/>
      <c r="F65" s="168"/>
      <c r="G65" s="169">
        <f>ROUND(E65*F65,2)</f>
        <v>0</v>
      </c>
      <c r="H65" s="146"/>
      <c r="I65" s="146"/>
      <c r="J65" s="146"/>
      <c r="K65" s="146"/>
      <c r="L65" s="146"/>
      <c r="M65" s="146"/>
      <c r="N65" s="146"/>
      <c r="O65" s="146"/>
      <c r="P65" s="146" t="s">
        <v>91</v>
      </c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</row>
    <row r="66" spans="1:43" ht="45" outlineLevel="1">
      <c r="A66" s="164">
        <v>12</v>
      </c>
      <c r="B66" s="164">
        <v>12</v>
      </c>
      <c r="C66" s="172" t="s">
        <v>110</v>
      </c>
      <c r="D66" s="166" t="s">
        <v>106</v>
      </c>
      <c r="E66" s="167"/>
      <c r="F66" s="168"/>
      <c r="G66" s="169">
        <f>ROUND(E66*F66,2)</f>
        <v>0</v>
      </c>
      <c r="H66" s="146"/>
      <c r="I66" s="146"/>
      <c r="J66" s="146"/>
      <c r="K66" s="146"/>
      <c r="L66" s="146"/>
      <c r="M66" s="146"/>
      <c r="N66" s="146"/>
      <c r="O66" s="146"/>
      <c r="P66" s="146" t="s">
        <v>91</v>
      </c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</row>
    <row r="67" spans="1:43" ht="22.5" outlineLevel="1">
      <c r="A67" s="164">
        <v>13</v>
      </c>
      <c r="B67" s="164">
        <v>13</v>
      </c>
      <c r="C67" s="172" t="s">
        <v>111</v>
      </c>
      <c r="D67" s="166" t="s">
        <v>0</v>
      </c>
      <c r="E67" s="167"/>
      <c r="F67" s="168"/>
      <c r="G67" s="169">
        <f>ROUND(E67*F67,-5)*0.01</f>
        <v>0</v>
      </c>
      <c r="H67" s="146"/>
      <c r="I67" s="146"/>
      <c r="J67" s="146"/>
      <c r="K67" s="146"/>
      <c r="L67" s="146"/>
      <c r="M67" s="146"/>
      <c r="N67" s="146"/>
      <c r="O67" s="146"/>
      <c r="P67" s="146" t="s">
        <v>91</v>
      </c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</row>
    <row r="68" spans="1:43">
      <c r="A68" s="151" t="s">
        <v>87</v>
      </c>
      <c r="B68" s="152" t="s">
        <v>56</v>
      </c>
      <c r="C68" s="170" t="s">
        <v>57</v>
      </c>
      <c r="D68" s="153"/>
      <c r="E68" s="154"/>
      <c r="F68" s="155"/>
      <c r="G68" s="156">
        <f>ROUND(SUMIF(P69:P90,"&lt;&gt;NOR",G69:G90),-3)</f>
        <v>0</v>
      </c>
      <c r="P68" t="s">
        <v>88</v>
      </c>
    </row>
    <row r="69" spans="1:43" outlineLevel="1">
      <c r="A69" s="164">
        <v>14</v>
      </c>
      <c r="B69" s="165" t="s">
        <v>283</v>
      </c>
      <c r="C69" s="172" t="s">
        <v>112</v>
      </c>
      <c r="D69" s="166" t="s">
        <v>106</v>
      </c>
      <c r="E69" s="167"/>
      <c r="F69" s="168"/>
      <c r="G69" s="169">
        <f t="shared" ref="G69:G89" si="0">ROUND(E69*F69,2)</f>
        <v>0</v>
      </c>
      <c r="H69" s="146"/>
      <c r="I69" s="178"/>
      <c r="J69" s="146"/>
      <c r="K69" s="146"/>
      <c r="L69" s="146"/>
      <c r="M69" s="146"/>
      <c r="N69" s="146"/>
      <c r="O69" s="146"/>
      <c r="P69" s="146" t="s">
        <v>91</v>
      </c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</row>
    <row r="70" spans="1:43" outlineLevel="1">
      <c r="A70" s="164">
        <v>15</v>
      </c>
      <c r="B70" s="165" t="s">
        <v>284</v>
      </c>
      <c r="C70" s="172" t="s">
        <v>113</v>
      </c>
      <c r="D70" s="166" t="s">
        <v>106</v>
      </c>
      <c r="E70" s="167"/>
      <c r="F70" s="168"/>
      <c r="G70" s="169">
        <f t="shared" si="0"/>
        <v>0</v>
      </c>
      <c r="H70" s="146"/>
      <c r="I70" s="178"/>
      <c r="J70" s="146"/>
      <c r="K70" s="146"/>
      <c r="L70" s="146"/>
      <c r="M70" s="146"/>
      <c r="N70" s="146"/>
      <c r="O70" s="146"/>
      <c r="P70" s="146" t="s">
        <v>91</v>
      </c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</row>
    <row r="71" spans="1:43" outlineLevel="1">
      <c r="A71" s="164">
        <v>16</v>
      </c>
      <c r="B71" s="165" t="s">
        <v>285</v>
      </c>
      <c r="C71" s="172" t="s">
        <v>114</v>
      </c>
      <c r="D71" s="166" t="s">
        <v>106</v>
      </c>
      <c r="E71" s="167"/>
      <c r="F71" s="168"/>
      <c r="G71" s="169">
        <f t="shared" si="0"/>
        <v>0</v>
      </c>
      <c r="H71" s="146"/>
      <c r="I71" s="178"/>
      <c r="J71" s="146"/>
      <c r="K71" s="146"/>
      <c r="L71" s="146"/>
      <c r="M71" s="146"/>
      <c r="N71" s="146"/>
      <c r="O71" s="146"/>
      <c r="P71" s="146" t="s">
        <v>91</v>
      </c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</row>
    <row r="72" spans="1:43" ht="22.5" outlineLevel="1">
      <c r="A72" s="164">
        <v>17</v>
      </c>
      <c r="B72" s="165" t="s">
        <v>286</v>
      </c>
      <c r="C72" s="172" t="s">
        <v>115</v>
      </c>
      <c r="D72" s="166" t="s">
        <v>106</v>
      </c>
      <c r="E72" s="167"/>
      <c r="F72" s="168"/>
      <c r="G72" s="169">
        <f t="shared" si="0"/>
        <v>0</v>
      </c>
      <c r="H72" s="146"/>
      <c r="I72" s="178"/>
      <c r="J72" s="146"/>
      <c r="K72" s="146"/>
      <c r="L72" s="146"/>
      <c r="M72" s="146"/>
      <c r="N72" s="146"/>
      <c r="O72" s="146"/>
      <c r="P72" s="146" t="s">
        <v>91</v>
      </c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</row>
    <row r="73" spans="1:43" outlineLevel="1">
      <c r="A73" s="164">
        <v>18</v>
      </c>
      <c r="B73" s="165" t="s">
        <v>287</v>
      </c>
      <c r="C73" s="172" t="s">
        <v>116</v>
      </c>
      <c r="D73" s="166" t="s">
        <v>106</v>
      </c>
      <c r="E73" s="167"/>
      <c r="F73" s="168"/>
      <c r="G73" s="169">
        <f t="shared" si="0"/>
        <v>0</v>
      </c>
      <c r="H73" s="146"/>
      <c r="I73" s="178"/>
      <c r="J73" s="146"/>
      <c r="K73" s="146"/>
      <c r="L73" s="146"/>
      <c r="M73" s="146"/>
      <c r="N73" s="146"/>
      <c r="O73" s="146"/>
      <c r="P73" s="146" t="s">
        <v>91</v>
      </c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</row>
    <row r="74" spans="1:43" outlineLevel="1">
      <c r="A74" s="164">
        <v>19</v>
      </c>
      <c r="B74" s="165" t="s">
        <v>288</v>
      </c>
      <c r="C74" s="172" t="s">
        <v>117</v>
      </c>
      <c r="D74" s="166" t="s">
        <v>106</v>
      </c>
      <c r="E74" s="167"/>
      <c r="F74" s="168"/>
      <c r="G74" s="169">
        <f t="shared" si="0"/>
        <v>0</v>
      </c>
      <c r="H74" s="146"/>
      <c r="I74" s="178"/>
      <c r="J74" s="146"/>
      <c r="K74" s="146"/>
      <c r="L74" s="146"/>
      <c r="M74" s="146"/>
      <c r="N74" s="146"/>
      <c r="O74" s="146"/>
      <c r="P74" s="146" t="s">
        <v>91</v>
      </c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</row>
    <row r="75" spans="1:43" outlineLevel="1">
      <c r="A75" s="164">
        <v>20</v>
      </c>
      <c r="B75" s="165" t="s">
        <v>289</v>
      </c>
      <c r="C75" s="172" t="s">
        <v>118</v>
      </c>
      <c r="D75" s="166" t="s">
        <v>106</v>
      </c>
      <c r="E75" s="167"/>
      <c r="F75" s="168"/>
      <c r="G75" s="169">
        <f t="shared" si="0"/>
        <v>0</v>
      </c>
      <c r="H75" s="146"/>
      <c r="I75" s="178"/>
      <c r="J75" s="146"/>
      <c r="K75" s="146"/>
      <c r="L75" s="146"/>
      <c r="M75" s="146"/>
      <c r="N75" s="146"/>
      <c r="O75" s="146"/>
      <c r="P75" s="146" t="s">
        <v>91</v>
      </c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</row>
    <row r="76" spans="1:43" outlineLevel="1">
      <c r="A76" s="164">
        <v>21</v>
      </c>
      <c r="B76" s="165" t="s">
        <v>290</v>
      </c>
      <c r="C76" s="172" t="s">
        <v>119</v>
      </c>
      <c r="D76" s="166" t="s">
        <v>106</v>
      </c>
      <c r="E76" s="167"/>
      <c r="F76" s="168"/>
      <c r="G76" s="169">
        <f t="shared" si="0"/>
        <v>0</v>
      </c>
      <c r="H76" s="146"/>
      <c r="I76" s="178"/>
      <c r="J76" s="146"/>
      <c r="K76" s="146"/>
      <c r="L76" s="146"/>
      <c r="M76" s="146"/>
      <c r="N76" s="146"/>
      <c r="O76" s="146"/>
      <c r="P76" s="146" t="s">
        <v>91</v>
      </c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</row>
    <row r="77" spans="1:43" ht="33.75" outlineLevel="1">
      <c r="A77" s="164">
        <v>22</v>
      </c>
      <c r="B77" s="165" t="s">
        <v>291</v>
      </c>
      <c r="C77" s="172" t="s">
        <v>120</v>
      </c>
      <c r="D77" s="166" t="s">
        <v>106</v>
      </c>
      <c r="E77" s="167"/>
      <c r="F77" s="168"/>
      <c r="G77" s="169">
        <f t="shared" si="0"/>
        <v>0</v>
      </c>
      <c r="H77" s="146"/>
      <c r="I77" s="178"/>
      <c r="J77" s="146"/>
      <c r="K77" s="146"/>
      <c r="L77" s="146"/>
      <c r="M77" s="146"/>
      <c r="N77" s="146"/>
      <c r="O77" s="146"/>
      <c r="P77" s="146" t="s">
        <v>91</v>
      </c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</row>
    <row r="78" spans="1:43" outlineLevel="1">
      <c r="A78" s="164">
        <v>23</v>
      </c>
      <c r="B78" s="165" t="s">
        <v>292</v>
      </c>
      <c r="C78" s="172" t="s">
        <v>121</v>
      </c>
      <c r="D78" s="166" t="s">
        <v>106</v>
      </c>
      <c r="E78" s="167"/>
      <c r="F78" s="168"/>
      <c r="G78" s="169">
        <f t="shared" si="0"/>
        <v>0</v>
      </c>
      <c r="H78" s="146"/>
      <c r="I78" s="178"/>
      <c r="J78" s="146"/>
      <c r="K78" s="146"/>
      <c r="L78" s="146"/>
      <c r="M78" s="146"/>
      <c r="N78" s="146"/>
      <c r="O78" s="146"/>
      <c r="P78" s="146" t="s">
        <v>91</v>
      </c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</row>
    <row r="79" spans="1:43" ht="22.5" outlineLevel="1">
      <c r="A79" s="164">
        <v>24</v>
      </c>
      <c r="B79" s="165" t="s">
        <v>293</v>
      </c>
      <c r="C79" s="172" t="s">
        <v>122</v>
      </c>
      <c r="D79" s="166" t="s">
        <v>106</v>
      </c>
      <c r="E79" s="167"/>
      <c r="F79" s="168"/>
      <c r="G79" s="169">
        <f t="shared" si="0"/>
        <v>0</v>
      </c>
      <c r="H79" s="146"/>
      <c r="I79" s="178"/>
      <c r="J79" s="146"/>
      <c r="K79" s="146"/>
      <c r="L79" s="146"/>
      <c r="M79" s="146"/>
      <c r="N79" s="146"/>
      <c r="O79" s="146"/>
      <c r="P79" s="146" t="s">
        <v>91</v>
      </c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</row>
    <row r="80" spans="1:43" ht="22.5" outlineLevel="1">
      <c r="A80" s="164">
        <v>25</v>
      </c>
      <c r="B80" s="165" t="s">
        <v>294</v>
      </c>
      <c r="C80" s="172" t="s">
        <v>123</v>
      </c>
      <c r="D80" s="166" t="s">
        <v>106</v>
      </c>
      <c r="E80" s="167"/>
      <c r="F80" s="168"/>
      <c r="G80" s="169">
        <f t="shared" si="0"/>
        <v>0</v>
      </c>
      <c r="H80" s="146"/>
      <c r="I80" s="178"/>
      <c r="J80" s="146"/>
      <c r="K80" s="146"/>
      <c r="L80" s="146"/>
      <c r="M80" s="146"/>
      <c r="N80" s="146"/>
      <c r="O80" s="146"/>
      <c r="P80" s="146" t="s">
        <v>91</v>
      </c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</row>
    <row r="81" spans="1:43" outlineLevel="1">
      <c r="A81" s="164">
        <v>26</v>
      </c>
      <c r="B81" s="165" t="s">
        <v>295</v>
      </c>
      <c r="C81" s="172" t="s">
        <v>124</v>
      </c>
      <c r="D81" s="166" t="s">
        <v>106</v>
      </c>
      <c r="E81" s="167"/>
      <c r="F81" s="168"/>
      <c r="G81" s="169">
        <f t="shared" si="0"/>
        <v>0</v>
      </c>
      <c r="H81" s="146"/>
      <c r="I81" s="178"/>
      <c r="J81" s="146"/>
      <c r="K81" s="146"/>
      <c r="L81" s="146"/>
      <c r="M81" s="146"/>
      <c r="N81" s="146"/>
      <c r="O81" s="146"/>
      <c r="P81" s="146" t="s">
        <v>91</v>
      </c>
      <c r="Q81" s="146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</row>
    <row r="82" spans="1:43" ht="33.75" outlineLevel="1">
      <c r="A82" s="164">
        <v>27</v>
      </c>
      <c r="B82" s="165" t="s">
        <v>296</v>
      </c>
      <c r="C82" s="172" t="s">
        <v>125</v>
      </c>
      <c r="D82" s="166" t="s">
        <v>106</v>
      </c>
      <c r="E82" s="167"/>
      <c r="F82" s="168"/>
      <c r="G82" s="169">
        <f t="shared" si="0"/>
        <v>0</v>
      </c>
      <c r="H82" s="146"/>
      <c r="I82" s="178"/>
      <c r="J82" s="146"/>
      <c r="K82" s="146"/>
      <c r="L82" s="146"/>
      <c r="M82" s="146"/>
      <c r="N82" s="146"/>
      <c r="O82" s="146"/>
      <c r="P82" s="146" t="s">
        <v>91</v>
      </c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</row>
    <row r="83" spans="1:43" ht="33.75" outlineLevel="1">
      <c r="A83" s="164">
        <v>28</v>
      </c>
      <c r="B83" s="165" t="s">
        <v>297</v>
      </c>
      <c r="C83" s="172" t="s">
        <v>126</v>
      </c>
      <c r="D83" s="166" t="s">
        <v>106</v>
      </c>
      <c r="E83" s="167"/>
      <c r="F83" s="168"/>
      <c r="G83" s="169">
        <f t="shared" si="0"/>
        <v>0</v>
      </c>
      <c r="H83" s="146"/>
      <c r="I83" s="178"/>
      <c r="J83" s="146"/>
      <c r="K83" s="146"/>
      <c r="L83" s="146"/>
      <c r="M83" s="146"/>
      <c r="N83" s="146"/>
      <c r="O83" s="146"/>
      <c r="P83" s="146" t="s">
        <v>91</v>
      </c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</row>
    <row r="84" spans="1:43" outlineLevel="1">
      <c r="A84" s="164">
        <v>29</v>
      </c>
      <c r="B84" s="165" t="s">
        <v>298</v>
      </c>
      <c r="C84" s="172" t="s">
        <v>127</v>
      </c>
      <c r="D84" s="166" t="s">
        <v>106</v>
      </c>
      <c r="E84" s="167"/>
      <c r="F84" s="168"/>
      <c r="G84" s="169">
        <f t="shared" si="0"/>
        <v>0</v>
      </c>
      <c r="H84" s="146"/>
      <c r="I84" s="178"/>
      <c r="J84" s="146"/>
      <c r="K84" s="146"/>
      <c r="L84" s="146"/>
      <c r="M84" s="146"/>
      <c r="N84" s="146"/>
      <c r="O84" s="146"/>
      <c r="P84" s="146" t="s">
        <v>91</v>
      </c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</row>
    <row r="85" spans="1:43" outlineLevel="1">
      <c r="A85" s="164">
        <v>30</v>
      </c>
      <c r="B85" s="165" t="s">
        <v>299</v>
      </c>
      <c r="C85" s="172" t="s">
        <v>128</v>
      </c>
      <c r="D85" s="166" t="s">
        <v>106</v>
      </c>
      <c r="E85" s="167"/>
      <c r="F85" s="168"/>
      <c r="G85" s="169">
        <f t="shared" si="0"/>
        <v>0</v>
      </c>
      <c r="H85" s="146"/>
      <c r="I85" s="178"/>
      <c r="J85" s="146"/>
      <c r="K85" s="146"/>
      <c r="L85" s="146"/>
      <c r="M85" s="146"/>
      <c r="N85" s="146"/>
      <c r="O85" s="146"/>
      <c r="P85" s="146" t="s">
        <v>91</v>
      </c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</row>
    <row r="86" spans="1:43" outlineLevel="1">
      <c r="A86" s="164">
        <v>31</v>
      </c>
      <c r="B86" s="165" t="s">
        <v>300</v>
      </c>
      <c r="C86" s="172" t="s">
        <v>129</v>
      </c>
      <c r="D86" s="166" t="s">
        <v>106</v>
      </c>
      <c r="E86" s="167"/>
      <c r="F86" s="168"/>
      <c r="G86" s="169">
        <f t="shared" si="0"/>
        <v>0</v>
      </c>
      <c r="H86" s="146"/>
      <c r="I86" s="178"/>
      <c r="J86" s="146"/>
      <c r="K86" s="146"/>
      <c r="L86" s="146"/>
      <c r="M86" s="146"/>
      <c r="N86" s="146"/>
      <c r="O86" s="146"/>
      <c r="P86" s="146" t="s">
        <v>91</v>
      </c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</row>
    <row r="87" spans="1:43" ht="22.5" outlineLevel="1">
      <c r="A87" s="164">
        <v>32</v>
      </c>
      <c r="B87" s="165" t="s">
        <v>301</v>
      </c>
      <c r="C87" s="172" t="s">
        <v>130</v>
      </c>
      <c r="D87" s="166" t="s">
        <v>106</v>
      </c>
      <c r="E87" s="167"/>
      <c r="F87" s="168"/>
      <c r="G87" s="169">
        <f t="shared" si="0"/>
        <v>0</v>
      </c>
      <c r="H87" s="146"/>
      <c r="I87" s="178"/>
      <c r="J87" s="146"/>
      <c r="K87" s="146"/>
      <c r="L87" s="146"/>
      <c r="M87" s="146"/>
      <c r="N87" s="146"/>
      <c r="O87" s="146"/>
      <c r="P87" s="146" t="s">
        <v>91</v>
      </c>
      <c r="Q87" s="146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</row>
    <row r="88" spans="1:43" ht="33.75" outlineLevel="1">
      <c r="A88" s="164">
        <v>33</v>
      </c>
      <c r="B88" s="165" t="s">
        <v>302</v>
      </c>
      <c r="C88" s="172" t="s">
        <v>131</v>
      </c>
      <c r="D88" s="166" t="s">
        <v>106</v>
      </c>
      <c r="E88" s="167"/>
      <c r="F88" s="168"/>
      <c r="G88" s="169">
        <f t="shared" si="0"/>
        <v>0</v>
      </c>
      <c r="H88" s="146"/>
      <c r="I88" s="178"/>
      <c r="J88" s="146"/>
      <c r="K88" s="146"/>
      <c r="L88" s="146"/>
      <c r="M88" s="146"/>
      <c r="N88" s="146"/>
      <c r="O88" s="146"/>
      <c r="P88" s="146" t="s">
        <v>91</v>
      </c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</row>
    <row r="89" spans="1:43" ht="33.75" outlineLevel="1">
      <c r="A89" s="164">
        <v>34</v>
      </c>
      <c r="B89" s="165" t="s">
        <v>303</v>
      </c>
      <c r="C89" s="172" t="s">
        <v>132</v>
      </c>
      <c r="D89" s="166" t="s">
        <v>106</v>
      </c>
      <c r="E89" s="167"/>
      <c r="F89" s="168"/>
      <c r="G89" s="169">
        <f t="shared" si="0"/>
        <v>0</v>
      </c>
      <c r="H89" s="146"/>
      <c r="I89" s="178"/>
      <c r="J89" s="146"/>
      <c r="K89" s="146"/>
      <c r="L89" s="146"/>
      <c r="M89" s="146"/>
      <c r="N89" s="146"/>
      <c r="O89" s="146"/>
      <c r="P89" s="146" t="s">
        <v>91</v>
      </c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</row>
    <row r="90" spans="1:43" ht="22.5" outlineLevel="1">
      <c r="A90" s="164">
        <v>35</v>
      </c>
      <c r="B90" s="165" t="s">
        <v>304</v>
      </c>
      <c r="C90" s="172" t="s">
        <v>111</v>
      </c>
      <c r="D90" s="166" t="s">
        <v>0</v>
      </c>
      <c r="E90" s="167"/>
      <c r="F90" s="168"/>
      <c r="G90" s="169">
        <f>ROUND(E90*F90,-5)*0.01</f>
        <v>0</v>
      </c>
      <c r="H90" s="146"/>
      <c r="I90" s="146"/>
      <c r="J90" s="146"/>
      <c r="K90" s="146"/>
      <c r="L90" s="146"/>
      <c r="M90" s="146"/>
      <c r="N90" s="146"/>
      <c r="O90" s="146"/>
      <c r="P90" s="146" t="s">
        <v>91</v>
      </c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</row>
    <row r="91" spans="1:43">
      <c r="A91" s="151" t="s">
        <v>87</v>
      </c>
      <c r="B91" s="152" t="s">
        <v>58</v>
      </c>
      <c r="C91" s="170" t="s">
        <v>59</v>
      </c>
      <c r="D91" s="153"/>
      <c r="E91" s="154"/>
      <c r="F91" s="155"/>
      <c r="G91" s="156">
        <f>ROUND(SUMIF(P92:P95,"&lt;&gt;NOR",G92:G95),-3)</f>
        <v>0</v>
      </c>
      <c r="P91" t="s">
        <v>88</v>
      </c>
    </row>
    <row r="92" spans="1:43" ht="33.75" outlineLevel="1">
      <c r="A92" s="164">
        <v>36</v>
      </c>
      <c r="B92" s="165" t="s">
        <v>305</v>
      </c>
      <c r="C92" s="172" t="s">
        <v>133</v>
      </c>
      <c r="D92" s="166" t="s">
        <v>106</v>
      </c>
      <c r="E92" s="167"/>
      <c r="F92" s="168"/>
      <c r="G92" s="169">
        <f>ROUND(E92*F92,2)</f>
        <v>0</v>
      </c>
      <c r="H92" s="146"/>
      <c r="I92" s="146"/>
      <c r="J92" s="146"/>
      <c r="K92" s="146"/>
      <c r="L92" s="146"/>
      <c r="M92" s="146"/>
      <c r="N92" s="146"/>
      <c r="O92" s="146"/>
      <c r="P92" s="146" t="s">
        <v>91</v>
      </c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</row>
    <row r="93" spans="1:43" ht="33.75" outlineLevel="1">
      <c r="A93" s="164">
        <v>37</v>
      </c>
      <c r="B93" s="165" t="s">
        <v>306</v>
      </c>
      <c r="C93" s="172" t="s">
        <v>134</v>
      </c>
      <c r="D93" s="166" t="s">
        <v>106</v>
      </c>
      <c r="E93" s="167"/>
      <c r="F93" s="168"/>
      <c r="G93" s="169">
        <f>ROUND(E93*F93,2)</f>
        <v>0</v>
      </c>
      <c r="H93" s="146"/>
      <c r="I93" s="146"/>
      <c r="J93" s="146"/>
      <c r="K93" s="146"/>
      <c r="L93" s="146"/>
      <c r="M93" s="146"/>
      <c r="N93" s="146"/>
      <c r="O93" s="146"/>
      <c r="P93" s="146" t="s">
        <v>91</v>
      </c>
      <c r="Q93" s="146"/>
      <c r="R93" s="146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  <c r="AF93" s="146"/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</row>
    <row r="94" spans="1:43" ht="22.5" outlineLevel="1">
      <c r="A94" s="164">
        <v>38</v>
      </c>
      <c r="B94" s="165" t="s">
        <v>307</v>
      </c>
      <c r="C94" s="172" t="s">
        <v>135</v>
      </c>
      <c r="D94" s="166" t="s">
        <v>106</v>
      </c>
      <c r="E94" s="167"/>
      <c r="F94" s="168"/>
      <c r="G94" s="169">
        <f>ROUND(E94*F94,2)</f>
        <v>0</v>
      </c>
      <c r="H94" s="146"/>
      <c r="I94" s="146"/>
      <c r="J94" s="146"/>
      <c r="K94" s="146"/>
      <c r="L94" s="146"/>
      <c r="M94" s="146"/>
      <c r="N94" s="146"/>
      <c r="O94" s="146"/>
      <c r="P94" s="146" t="s">
        <v>91</v>
      </c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</row>
    <row r="95" spans="1:43" ht="33.75" outlineLevel="1">
      <c r="A95" s="164">
        <v>39</v>
      </c>
      <c r="B95" s="165" t="s">
        <v>308</v>
      </c>
      <c r="C95" s="172" t="s">
        <v>136</v>
      </c>
      <c r="D95" s="166" t="s">
        <v>106</v>
      </c>
      <c r="E95" s="167"/>
      <c r="F95" s="168"/>
      <c r="G95" s="169">
        <f>ROUND(E95*F95,2)</f>
        <v>0</v>
      </c>
      <c r="H95" s="146"/>
      <c r="I95" s="146"/>
      <c r="J95" s="146"/>
      <c r="K95" s="146"/>
      <c r="L95" s="146"/>
      <c r="M95" s="146"/>
      <c r="N95" s="146"/>
      <c r="O95" s="146"/>
      <c r="P95" s="146" t="s">
        <v>91</v>
      </c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</row>
    <row r="96" spans="1:43" ht="38.25">
      <c r="A96" s="151" t="s">
        <v>87</v>
      </c>
      <c r="B96" s="152" t="s">
        <v>60</v>
      </c>
      <c r="C96" s="170" t="s">
        <v>61</v>
      </c>
      <c r="D96" s="153"/>
      <c r="E96" s="154"/>
      <c r="F96" s="155"/>
      <c r="G96" s="156">
        <f>ROUND(SUMIF(P97:P124,"&lt;&gt;NOR",G97:G124),-3)</f>
        <v>0</v>
      </c>
      <c r="P96" t="s">
        <v>88</v>
      </c>
    </row>
    <row r="97" spans="1:43" ht="33.75" outlineLevel="1">
      <c r="A97" s="157">
        <v>40</v>
      </c>
      <c r="B97" s="158" t="s">
        <v>309</v>
      </c>
      <c r="C97" s="171" t="s">
        <v>137</v>
      </c>
      <c r="D97" s="159" t="s">
        <v>90</v>
      </c>
      <c r="E97" s="160"/>
      <c r="F97" s="161"/>
      <c r="G97" s="162">
        <f>ROUND(E97*F97,2)</f>
        <v>0</v>
      </c>
      <c r="H97" s="146"/>
      <c r="I97" s="146"/>
      <c r="J97" s="146"/>
      <c r="K97" s="146"/>
      <c r="L97" s="146"/>
      <c r="M97" s="146"/>
      <c r="N97" s="146"/>
      <c r="O97" s="146"/>
      <c r="P97" s="146" t="s">
        <v>91</v>
      </c>
      <c r="Q97" s="146"/>
      <c r="R97" s="146"/>
      <c r="S97" s="146"/>
      <c r="T97" s="146"/>
      <c r="U97" s="146"/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</row>
    <row r="98" spans="1:43" outlineLevel="1">
      <c r="A98" s="149"/>
      <c r="B98" s="150"/>
      <c r="C98" s="239" t="s">
        <v>92</v>
      </c>
      <c r="D98" s="240"/>
      <c r="E98" s="240"/>
      <c r="F98" s="240"/>
      <c r="G98" s="240"/>
      <c r="H98" s="146"/>
      <c r="I98" s="146"/>
      <c r="J98" s="146"/>
      <c r="K98" s="146"/>
      <c r="L98" s="146"/>
      <c r="M98" s="146"/>
      <c r="N98" s="146"/>
      <c r="O98" s="146"/>
      <c r="P98" s="146" t="s">
        <v>93</v>
      </c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</row>
    <row r="99" spans="1:43" ht="22.5" outlineLevel="1">
      <c r="A99" s="149"/>
      <c r="B99" s="150"/>
      <c r="C99" s="237" t="s">
        <v>138</v>
      </c>
      <c r="D99" s="238"/>
      <c r="E99" s="238"/>
      <c r="F99" s="238"/>
      <c r="G99" s="238"/>
      <c r="H99" s="146"/>
      <c r="I99" s="146"/>
      <c r="J99" s="146"/>
      <c r="K99" s="146"/>
      <c r="L99" s="146"/>
      <c r="M99" s="146"/>
      <c r="N99" s="146"/>
      <c r="O99" s="146"/>
      <c r="P99" s="146" t="s">
        <v>93</v>
      </c>
      <c r="Q99" s="146"/>
      <c r="R99" s="146"/>
      <c r="S99" s="146"/>
      <c r="T99" s="146"/>
      <c r="U99" s="146"/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63" t="str">
        <f>C99</f>
        <v>- nástěnná plastová rozvodnice vč. vnitřního vybavení (jističe, pojistky, trafo 230VAC/24VA mont.plech, průchodky) a jejího osazení</v>
      </c>
      <c r="AK99" s="146"/>
      <c r="AL99" s="146"/>
      <c r="AM99" s="146"/>
      <c r="AN99" s="146"/>
      <c r="AO99" s="146"/>
      <c r="AP99" s="146"/>
      <c r="AQ99" s="146"/>
    </row>
    <row r="100" spans="1:43" outlineLevel="1">
      <c r="A100" s="149"/>
      <c r="B100" s="150"/>
      <c r="C100" s="237" t="s">
        <v>139</v>
      </c>
      <c r="D100" s="238"/>
      <c r="E100" s="238"/>
      <c r="F100" s="238"/>
      <c r="G100" s="238"/>
      <c r="H100" s="146"/>
      <c r="I100" s="146"/>
      <c r="J100" s="146"/>
      <c r="K100" s="146"/>
      <c r="L100" s="146"/>
      <c r="M100" s="146"/>
      <c r="N100" s="146"/>
      <c r="O100" s="146"/>
      <c r="P100" s="146" t="s">
        <v>93</v>
      </c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</row>
    <row r="101" spans="1:43" outlineLevel="1">
      <c r="A101" s="149"/>
      <c r="B101" s="150"/>
      <c r="C101" s="237" t="s">
        <v>140</v>
      </c>
      <c r="D101" s="238"/>
      <c r="E101" s="238"/>
      <c r="F101" s="238"/>
      <c r="G101" s="238"/>
      <c r="H101" s="146"/>
      <c r="I101" s="146"/>
      <c r="J101" s="146"/>
      <c r="K101" s="146"/>
      <c r="L101" s="146"/>
      <c r="M101" s="146"/>
      <c r="N101" s="146"/>
      <c r="O101" s="146"/>
      <c r="P101" s="146" t="s">
        <v>93</v>
      </c>
      <c r="Q101" s="146"/>
      <c r="R101" s="146"/>
      <c r="S101" s="146"/>
      <c r="T101" s="146"/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</row>
    <row r="102" spans="1:43" outlineLevel="1">
      <c r="A102" s="149"/>
      <c r="B102" s="150"/>
      <c r="C102" s="237" t="s">
        <v>141</v>
      </c>
      <c r="D102" s="238"/>
      <c r="E102" s="238"/>
      <c r="F102" s="238"/>
      <c r="G102" s="238"/>
      <c r="H102" s="146"/>
      <c r="I102" s="146"/>
      <c r="J102" s="146"/>
      <c r="K102" s="146"/>
      <c r="L102" s="146"/>
      <c r="M102" s="146"/>
      <c r="N102" s="146"/>
      <c r="O102" s="146"/>
      <c r="P102" s="146" t="s">
        <v>93</v>
      </c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</row>
    <row r="103" spans="1:43" outlineLevel="1">
      <c r="A103" s="149"/>
      <c r="B103" s="150"/>
      <c r="C103" s="237" t="s">
        <v>142</v>
      </c>
      <c r="D103" s="238"/>
      <c r="E103" s="238"/>
      <c r="F103" s="238"/>
      <c r="G103" s="238"/>
      <c r="H103" s="146"/>
      <c r="I103" s="146"/>
      <c r="J103" s="146"/>
      <c r="K103" s="146"/>
      <c r="L103" s="146"/>
      <c r="M103" s="146"/>
      <c r="N103" s="146"/>
      <c r="O103" s="146"/>
      <c r="P103" s="146" t="s">
        <v>93</v>
      </c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</row>
    <row r="104" spans="1:43" outlineLevel="1">
      <c r="A104" s="149"/>
      <c r="B104" s="150"/>
      <c r="C104" s="237" t="s">
        <v>143</v>
      </c>
      <c r="D104" s="238"/>
      <c r="E104" s="238"/>
      <c r="F104" s="238"/>
      <c r="G104" s="238"/>
      <c r="H104" s="146"/>
      <c r="I104" s="146"/>
      <c r="J104" s="146"/>
      <c r="K104" s="146"/>
      <c r="L104" s="146"/>
      <c r="M104" s="146"/>
      <c r="N104" s="146"/>
      <c r="O104" s="146"/>
      <c r="P104" s="146" t="s">
        <v>93</v>
      </c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</row>
    <row r="105" spans="1:43" ht="45" outlineLevel="1">
      <c r="A105" s="157">
        <v>41</v>
      </c>
      <c r="B105" s="158" t="s">
        <v>310</v>
      </c>
      <c r="C105" s="171" t="s">
        <v>144</v>
      </c>
      <c r="D105" s="159" t="s">
        <v>90</v>
      </c>
      <c r="E105" s="160"/>
      <c r="F105" s="161"/>
      <c r="G105" s="162">
        <f>ROUND(E105*F105,2)</f>
        <v>0</v>
      </c>
      <c r="H105" s="146"/>
      <c r="I105" s="146"/>
      <c r="J105" s="146"/>
      <c r="K105" s="146"/>
      <c r="L105" s="146"/>
      <c r="M105" s="146"/>
      <c r="N105" s="146"/>
      <c r="O105" s="146"/>
      <c r="P105" s="146" t="s">
        <v>91</v>
      </c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</row>
    <row r="106" spans="1:43" outlineLevel="1">
      <c r="A106" s="149"/>
      <c r="B106" s="150"/>
      <c r="C106" s="239" t="s">
        <v>92</v>
      </c>
      <c r="D106" s="240"/>
      <c r="E106" s="240"/>
      <c r="F106" s="240"/>
      <c r="G106" s="240"/>
      <c r="H106" s="146"/>
      <c r="I106" s="146"/>
      <c r="J106" s="146"/>
      <c r="K106" s="146"/>
      <c r="L106" s="146"/>
      <c r="M106" s="146"/>
      <c r="N106" s="146"/>
      <c r="O106" s="146"/>
      <c r="P106" s="146" t="s">
        <v>93</v>
      </c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</row>
    <row r="107" spans="1:43" ht="22.5" outlineLevel="1">
      <c r="A107" s="149"/>
      <c r="B107" s="150"/>
      <c r="C107" s="237" t="s">
        <v>138</v>
      </c>
      <c r="D107" s="238"/>
      <c r="E107" s="238"/>
      <c r="F107" s="238"/>
      <c r="G107" s="238"/>
      <c r="H107" s="146"/>
      <c r="I107" s="146"/>
      <c r="J107" s="146"/>
      <c r="K107" s="146"/>
      <c r="L107" s="146"/>
      <c r="M107" s="146"/>
      <c r="N107" s="146"/>
      <c r="O107" s="146"/>
      <c r="P107" s="146" t="s">
        <v>93</v>
      </c>
      <c r="Q107" s="146"/>
      <c r="R107" s="146"/>
      <c r="S107" s="146"/>
      <c r="T107" s="146"/>
      <c r="U107" s="146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63" t="str">
        <f>C107</f>
        <v>- nástěnná plastová rozvodnice vč. vnitřního vybavení (jističe, pojistky, trafo 230VAC/24VA mont.plech, průchodky) a jejího osazení</v>
      </c>
      <c r="AK107" s="146"/>
      <c r="AL107" s="146"/>
      <c r="AM107" s="146"/>
      <c r="AN107" s="146"/>
      <c r="AO107" s="146"/>
      <c r="AP107" s="146"/>
      <c r="AQ107" s="146"/>
    </row>
    <row r="108" spans="1:43" outlineLevel="1">
      <c r="A108" s="149"/>
      <c r="B108" s="150"/>
      <c r="C108" s="237" t="s">
        <v>145</v>
      </c>
      <c r="D108" s="238"/>
      <c r="E108" s="238"/>
      <c r="F108" s="238"/>
      <c r="G108" s="238"/>
      <c r="H108" s="146"/>
      <c r="I108" s="146"/>
      <c r="J108" s="146"/>
      <c r="K108" s="146"/>
      <c r="L108" s="146"/>
      <c r="M108" s="146"/>
      <c r="N108" s="146"/>
      <c r="O108" s="146"/>
      <c r="P108" s="146" t="s">
        <v>93</v>
      </c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</row>
    <row r="109" spans="1:43" outlineLevel="1">
      <c r="A109" s="149"/>
      <c r="B109" s="150"/>
      <c r="C109" s="237" t="s">
        <v>146</v>
      </c>
      <c r="D109" s="238"/>
      <c r="E109" s="238"/>
      <c r="F109" s="238"/>
      <c r="G109" s="238"/>
      <c r="H109" s="146"/>
      <c r="I109" s="146"/>
      <c r="J109" s="146"/>
      <c r="K109" s="146"/>
      <c r="L109" s="146"/>
      <c r="M109" s="146"/>
      <c r="N109" s="146"/>
      <c r="O109" s="146"/>
      <c r="P109" s="146" t="s">
        <v>93</v>
      </c>
      <c r="Q109" s="146"/>
      <c r="R109" s="146"/>
      <c r="S109" s="146"/>
      <c r="T109" s="146"/>
      <c r="U109" s="146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63" t="str">
        <f>C109</f>
        <v>- ovladač teploty+žaluzií s displejem a integrovanými piktogramy pro ovládání včetně montáže na stěnu</v>
      </c>
      <c r="AK109" s="146"/>
      <c r="AL109" s="146"/>
      <c r="AM109" s="146"/>
      <c r="AN109" s="146"/>
      <c r="AO109" s="146"/>
      <c r="AP109" s="146"/>
      <c r="AQ109" s="146"/>
    </row>
    <row r="110" spans="1:43" outlineLevel="1">
      <c r="A110" s="149"/>
      <c r="B110" s="150"/>
      <c r="C110" s="237" t="s">
        <v>147</v>
      </c>
      <c r="D110" s="238"/>
      <c r="E110" s="238"/>
      <c r="F110" s="238"/>
      <c r="G110" s="238"/>
      <c r="H110" s="146"/>
      <c r="I110" s="146"/>
      <c r="J110" s="146"/>
      <c r="K110" s="146"/>
      <c r="L110" s="146"/>
      <c r="M110" s="146"/>
      <c r="N110" s="146"/>
      <c r="O110" s="146"/>
      <c r="P110" s="146" t="s">
        <v>93</v>
      </c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</row>
    <row r="111" spans="1:43" outlineLevel="1">
      <c r="A111" s="149"/>
      <c r="B111" s="150"/>
      <c r="C111" s="237" t="s">
        <v>148</v>
      </c>
      <c r="D111" s="238"/>
      <c r="E111" s="238"/>
      <c r="F111" s="238"/>
      <c r="G111" s="238"/>
      <c r="H111" s="146"/>
      <c r="I111" s="146"/>
      <c r="J111" s="146"/>
      <c r="K111" s="146"/>
      <c r="L111" s="146"/>
      <c r="M111" s="146"/>
      <c r="N111" s="146"/>
      <c r="O111" s="146"/>
      <c r="P111" s="146" t="s">
        <v>93</v>
      </c>
      <c r="Q111" s="146"/>
      <c r="R111" s="146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</row>
    <row r="112" spans="1:43" outlineLevel="1">
      <c r="A112" s="149"/>
      <c r="B112" s="150"/>
      <c r="C112" s="237" t="s">
        <v>149</v>
      </c>
      <c r="D112" s="238"/>
      <c r="E112" s="238"/>
      <c r="F112" s="238"/>
      <c r="G112" s="238"/>
      <c r="H112" s="146"/>
      <c r="I112" s="146"/>
      <c r="J112" s="146"/>
      <c r="K112" s="146"/>
      <c r="L112" s="146"/>
      <c r="M112" s="146"/>
      <c r="N112" s="146"/>
      <c r="O112" s="146"/>
      <c r="P112" s="146" t="s">
        <v>93</v>
      </c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</row>
    <row r="113" spans="1:43" outlineLevel="1">
      <c r="A113" s="149"/>
      <c r="B113" s="150"/>
      <c r="C113" s="237" t="s">
        <v>142</v>
      </c>
      <c r="D113" s="238"/>
      <c r="E113" s="238"/>
      <c r="F113" s="238"/>
      <c r="G113" s="238"/>
      <c r="H113" s="146"/>
      <c r="I113" s="146"/>
      <c r="J113" s="146"/>
      <c r="K113" s="146"/>
      <c r="L113" s="146"/>
      <c r="M113" s="146"/>
      <c r="N113" s="146"/>
      <c r="O113" s="146"/>
      <c r="P113" s="146" t="s">
        <v>93</v>
      </c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</row>
    <row r="114" spans="1:43" outlineLevel="1">
      <c r="A114" s="149"/>
      <c r="B114" s="150"/>
      <c r="C114" s="237" t="s">
        <v>150</v>
      </c>
      <c r="D114" s="238"/>
      <c r="E114" s="238"/>
      <c r="F114" s="238"/>
      <c r="G114" s="238"/>
      <c r="H114" s="146"/>
      <c r="I114" s="146"/>
      <c r="J114" s="146"/>
      <c r="K114" s="146"/>
      <c r="L114" s="146"/>
      <c r="M114" s="146"/>
      <c r="N114" s="146"/>
      <c r="O114" s="146"/>
      <c r="P114" s="146" t="s">
        <v>93</v>
      </c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</row>
    <row r="115" spans="1:43" ht="45" outlineLevel="1">
      <c r="A115" s="157">
        <v>42</v>
      </c>
      <c r="B115" s="158" t="s">
        <v>311</v>
      </c>
      <c r="C115" s="171" t="s">
        <v>151</v>
      </c>
      <c r="D115" s="159" t="s">
        <v>90</v>
      </c>
      <c r="E115" s="160"/>
      <c r="F115" s="161"/>
      <c r="G115" s="162">
        <f>ROUND(E115*F115,2)</f>
        <v>0</v>
      </c>
      <c r="H115" s="146"/>
      <c r="I115" s="146"/>
      <c r="J115" s="146"/>
      <c r="K115" s="146"/>
      <c r="L115" s="146"/>
      <c r="M115" s="146"/>
      <c r="N115" s="146"/>
      <c r="O115" s="146"/>
      <c r="P115" s="146" t="s">
        <v>91</v>
      </c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</row>
    <row r="116" spans="1:43" outlineLevel="1">
      <c r="A116" s="149"/>
      <c r="B116" s="150"/>
      <c r="C116" s="239" t="s">
        <v>92</v>
      </c>
      <c r="D116" s="240"/>
      <c r="E116" s="240"/>
      <c r="F116" s="240"/>
      <c r="G116" s="240"/>
      <c r="H116" s="146"/>
      <c r="I116" s="146"/>
      <c r="J116" s="146"/>
      <c r="K116" s="146"/>
      <c r="L116" s="146"/>
      <c r="M116" s="146"/>
      <c r="N116" s="146"/>
      <c r="O116" s="146"/>
      <c r="P116" s="146" t="s">
        <v>93</v>
      </c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</row>
    <row r="117" spans="1:43" ht="22.5" outlineLevel="1">
      <c r="A117" s="149"/>
      <c r="B117" s="150"/>
      <c r="C117" s="237" t="s">
        <v>138</v>
      </c>
      <c r="D117" s="238"/>
      <c r="E117" s="238"/>
      <c r="F117" s="238"/>
      <c r="G117" s="238"/>
      <c r="H117" s="146"/>
      <c r="I117" s="146"/>
      <c r="J117" s="146"/>
      <c r="K117" s="146"/>
      <c r="L117" s="146"/>
      <c r="M117" s="146"/>
      <c r="N117" s="146"/>
      <c r="O117" s="146"/>
      <c r="P117" s="146" t="s">
        <v>93</v>
      </c>
      <c r="Q117" s="146"/>
      <c r="R117" s="146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63" t="str">
        <f>C117</f>
        <v>- nástěnná plastová rozvodnice vč. vnitřního vybavení (jističe, pojistky, trafo 230VAC/24VA mont.plech, průchodky) a jejího osazení</v>
      </c>
      <c r="AK117" s="146"/>
      <c r="AL117" s="146"/>
      <c r="AM117" s="146"/>
      <c r="AN117" s="146"/>
      <c r="AO117" s="146"/>
      <c r="AP117" s="146"/>
      <c r="AQ117" s="146"/>
    </row>
    <row r="118" spans="1:43" outlineLevel="1">
      <c r="A118" s="149"/>
      <c r="B118" s="150"/>
      <c r="C118" s="237" t="s">
        <v>145</v>
      </c>
      <c r="D118" s="238"/>
      <c r="E118" s="238"/>
      <c r="F118" s="238"/>
      <c r="G118" s="238"/>
      <c r="H118" s="146"/>
      <c r="I118" s="146"/>
      <c r="J118" s="146"/>
      <c r="K118" s="146"/>
      <c r="L118" s="146"/>
      <c r="M118" s="146"/>
      <c r="N118" s="146"/>
      <c r="O118" s="146"/>
      <c r="P118" s="146" t="s">
        <v>93</v>
      </c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</row>
    <row r="119" spans="1:43" outlineLevel="1">
      <c r="A119" s="149"/>
      <c r="B119" s="150"/>
      <c r="C119" s="237" t="s">
        <v>146</v>
      </c>
      <c r="D119" s="238"/>
      <c r="E119" s="238"/>
      <c r="F119" s="238"/>
      <c r="G119" s="238"/>
      <c r="H119" s="146"/>
      <c r="I119" s="146"/>
      <c r="J119" s="146"/>
      <c r="K119" s="146"/>
      <c r="L119" s="146"/>
      <c r="M119" s="146"/>
      <c r="N119" s="146"/>
      <c r="O119" s="146"/>
      <c r="P119" s="146" t="s">
        <v>93</v>
      </c>
      <c r="Q119" s="146"/>
      <c r="R119" s="146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63" t="str">
        <f>C119</f>
        <v>- ovladač teploty+žaluzií s displejem a integrovanými piktogramy pro ovládání včetně montáže na stěnu</v>
      </c>
      <c r="AK119" s="146"/>
      <c r="AL119" s="146"/>
      <c r="AM119" s="146"/>
      <c r="AN119" s="146"/>
      <c r="AO119" s="146"/>
      <c r="AP119" s="146"/>
      <c r="AQ119" s="146"/>
    </row>
    <row r="120" spans="1:43" outlineLevel="1">
      <c r="A120" s="149"/>
      <c r="B120" s="150"/>
      <c r="C120" s="237" t="s">
        <v>147</v>
      </c>
      <c r="D120" s="238"/>
      <c r="E120" s="238"/>
      <c r="F120" s="238"/>
      <c r="G120" s="238"/>
      <c r="H120" s="146"/>
      <c r="I120" s="146"/>
      <c r="J120" s="146"/>
      <c r="K120" s="146"/>
      <c r="L120" s="146"/>
      <c r="M120" s="146"/>
      <c r="N120" s="146"/>
      <c r="O120" s="146"/>
      <c r="P120" s="146" t="s">
        <v>93</v>
      </c>
      <c r="Q120" s="146"/>
      <c r="R120" s="146"/>
      <c r="S120" s="146"/>
      <c r="T120" s="146"/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</row>
    <row r="121" spans="1:43" outlineLevel="1">
      <c r="A121" s="149"/>
      <c r="B121" s="150"/>
      <c r="C121" s="237" t="s">
        <v>148</v>
      </c>
      <c r="D121" s="238"/>
      <c r="E121" s="238"/>
      <c r="F121" s="238"/>
      <c r="G121" s="238"/>
      <c r="H121" s="146"/>
      <c r="I121" s="146"/>
      <c r="J121" s="146"/>
      <c r="K121" s="146"/>
      <c r="L121" s="146"/>
      <c r="M121" s="146"/>
      <c r="N121" s="146"/>
      <c r="O121" s="146"/>
      <c r="P121" s="146" t="s">
        <v>93</v>
      </c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</row>
    <row r="122" spans="1:43" outlineLevel="1">
      <c r="A122" s="149"/>
      <c r="B122" s="150"/>
      <c r="C122" s="237" t="s">
        <v>149</v>
      </c>
      <c r="D122" s="238"/>
      <c r="E122" s="238"/>
      <c r="F122" s="238"/>
      <c r="G122" s="238"/>
      <c r="H122" s="146"/>
      <c r="I122" s="146"/>
      <c r="J122" s="146"/>
      <c r="K122" s="146"/>
      <c r="L122" s="146"/>
      <c r="M122" s="146"/>
      <c r="N122" s="146"/>
      <c r="O122" s="146"/>
      <c r="P122" s="146" t="s">
        <v>93</v>
      </c>
      <c r="Q122" s="146"/>
      <c r="R122" s="146"/>
      <c r="S122" s="146"/>
      <c r="T122" s="146"/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</row>
    <row r="123" spans="1:43" outlineLevel="1">
      <c r="A123" s="149"/>
      <c r="B123" s="150"/>
      <c r="C123" s="237" t="s">
        <v>142</v>
      </c>
      <c r="D123" s="238"/>
      <c r="E123" s="238"/>
      <c r="F123" s="238"/>
      <c r="G123" s="238"/>
      <c r="H123" s="146"/>
      <c r="I123" s="146"/>
      <c r="J123" s="146"/>
      <c r="K123" s="146"/>
      <c r="L123" s="146"/>
      <c r="M123" s="146"/>
      <c r="N123" s="146"/>
      <c r="O123" s="146"/>
      <c r="P123" s="146" t="s">
        <v>93</v>
      </c>
      <c r="Q123" s="146"/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</row>
    <row r="124" spans="1:43" outlineLevel="1">
      <c r="A124" s="149"/>
      <c r="B124" s="150"/>
      <c r="C124" s="237" t="s">
        <v>150</v>
      </c>
      <c r="D124" s="238"/>
      <c r="E124" s="238"/>
      <c r="F124" s="238"/>
      <c r="G124" s="238"/>
      <c r="H124" s="146"/>
      <c r="I124" s="146"/>
      <c r="J124" s="146"/>
      <c r="K124" s="146"/>
      <c r="L124" s="146"/>
      <c r="M124" s="146"/>
      <c r="N124" s="146"/>
      <c r="O124" s="146"/>
      <c r="P124" s="146" t="s">
        <v>93</v>
      </c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  <c r="AF124" s="146"/>
      <c r="AG124" s="146"/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</row>
    <row r="125" spans="1:43" ht="25.5">
      <c r="A125" s="151" t="s">
        <v>87</v>
      </c>
      <c r="B125" s="152" t="s">
        <v>62</v>
      </c>
      <c r="C125" s="170" t="s">
        <v>63</v>
      </c>
      <c r="D125" s="153"/>
      <c r="E125" s="154"/>
      <c r="F125" s="155"/>
      <c r="G125" s="156">
        <f>ROUND(SUMIF(P126:P160,"&lt;&gt;NOR",G126:G160),-3)</f>
        <v>0</v>
      </c>
      <c r="P125" t="s">
        <v>88</v>
      </c>
    </row>
    <row r="126" spans="1:43" ht="22.5" outlineLevel="1">
      <c r="A126" s="164">
        <v>43</v>
      </c>
      <c r="B126" s="165" t="s">
        <v>312</v>
      </c>
      <c r="C126" s="172" t="s">
        <v>152</v>
      </c>
      <c r="D126" s="166" t="s">
        <v>153</v>
      </c>
      <c r="E126" s="167"/>
      <c r="F126" s="168"/>
      <c r="G126" s="169">
        <f t="shared" ref="G126:G159" si="1">ROUND(E126*F126,2)</f>
        <v>0</v>
      </c>
      <c r="H126" s="146"/>
      <c r="I126" s="146"/>
      <c r="J126" s="146"/>
      <c r="K126" s="146"/>
      <c r="L126" s="146"/>
      <c r="M126" s="146"/>
      <c r="N126" s="146"/>
      <c r="O126" s="146"/>
      <c r="P126" s="146" t="s">
        <v>91</v>
      </c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/>
      <c r="AF126" s="146"/>
      <c r="AG126" s="146"/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</row>
    <row r="127" spans="1:43" ht="22.5" outlineLevel="1">
      <c r="A127" s="164">
        <v>44</v>
      </c>
      <c r="B127" s="165" t="s">
        <v>313</v>
      </c>
      <c r="C127" s="172" t="s">
        <v>154</v>
      </c>
      <c r="D127" s="166" t="s">
        <v>153</v>
      </c>
      <c r="E127" s="167"/>
      <c r="F127" s="168"/>
      <c r="G127" s="169">
        <f t="shared" si="1"/>
        <v>0</v>
      </c>
      <c r="H127" s="146"/>
      <c r="I127" s="146"/>
      <c r="J127" s="146"/>
      <c r="K127" s="146"/>
      <c r="L127" s="146"/>
      <c r="M127" s="146"/>
      <c r="N127" s="146"/>
      <c r="O127" s="146"/>
      <c r="P127" s="146" t="s">
        <v>91</v>
      </c>
      <c r="Q127" s="146"/>
      <c r="R127" s="146"/>
      <c r="S127" s="146"/>
      <c r="T127" s="146"/>
      <c r="U127" s="146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</row>
    <row r="128" spans="1:43" outlineLevel="1">
      <c r="A128" s="164">
        <v>45</v>
      </c>
      <c r="B128" s="165" t="s">
        <v>314</v>
      </c>
      <c r="C128" s="172" t="s">
        <v>155</v>
      </c>
      <c r="D128" s="166" t="s">
        <v>153</v>
      </c>
      <c r="E128" s="167"/>
      <c r="F128" s="168"/>
      <c r="G128" s="169">
        <f t="shared" si="1"/>
        <v>0</v>
      </c>
      <c r="H128" s="146"/>
      <c r="I128" s="146"/>
      <c r="J128" s="146"/>
      <c r="K128" s="146"/>
      <c r="L128" s="146"/>
      <c r="M128" s="146"/>
      <c r="N128" s="146"/>
      <c r="O128" s="146"/>
      <c r="P128" s="146" t="s">
        <v>91</v>
      </c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</row>
    <row r="129" spans="1:43" outlineLevel="1">
      <c r="A129" s="164">
        <v>46</v>
      </c>
      <c r="B129" s="165" t="s">
        <v>315</v>
      </c>
      <c r="C129" s="172" t="s">
        <v>156</v>
      </c>
      <c r="D129" s="166" t="s">
        <v>153</v>
      </c>
      <c r="E129" s="167"/>
      <c r="F129" s="168"/>
      <c r="G129" s="169">
        <f t="shared" si="1"/>
        <v>0</v>
      </c>
      <c r="H129" s="146"/>
      <c r="I129" s="146"/>
      <c r="J129" s="146"/>
      <c r="K129" s="146"/>
      <c r="L129" s="146"/>
      <c r="M129" s="146"/>
      <c r="N129" s="146"/>
      <c r="O129" s="146"/>
      <c r="P129" s="146" t="s">
        <v>91</v>
      </c>
      <c r="Q129" s="146"/>
      <c r="R129" s="146"/>
      <c r="S129" s="146"/>
      <c r="T129" s="146"/>
      <c r="U129" s="146"/>
      <c r="V129" s="146"/>
      <c r="W129" s="146"/>
      <c r="X129" s="146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</row>
    <row r="130" spans="1:43" outlineLevel="1">
      <c r="A130" s="164">
        <v>47</v>
      </c>
      <c r="B130" s="165" t="s">
        <v>316</v>
      </c>
      <c r="C130" s="172" t="s">
        <v>157</v>
      </c>
      <c r="D130" s="166" t="s">
        <v>153</v>
      </c>
      <c r="E130" s="167"/>
      <c r="F130" s="168"/>
      <c r="G130" s="169">
        <f t="shared" si="1"/>
        <v>0</v>
      </c>
      <c r="H130" s="146"/>
      <c r="I130" s="146"/>
      <c r="J130" s="146"/>
      <c r="K130" s="146"/>
      <c r="L130" s="146"/>
      <c r="M130" s="146"/>
      <c r="N130" s="146"/>
      <c r="O130" s="146"/>
      <c r="P130" s="146" t="s">
        <v>91</v>
      </c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</row>
    <row r="131" spans="1:43" outlineLevel="1">
      <c r="A131" s="164">
        <v>48</v>
      </c>
      <c r="B131" s="165" t="s">
        <v>317</v>
      </c>
      <c r="C131" s="172" t="s">
        <v>158</v>
      </c>
      <c r="D131" s="166" t="s">
        <v>153</v>
      </c>
      <c r="E131" s="167"/>
      <c r="F131" s="168"/>
      <c r="G131" s="169">
        <f t="shared" si="1"/>
        <v>0</v>
      </c>
      <c r="H131" s="146"/>
      <c r="I131" s="146"/>
      <c r="J131" s="146"/>
      <c r="K131" s="146"/>
      <c r="L131" s="146"/>
      <c r="M131" s="146"/>
      <c r="N131" s="146"/>
      <c r="O131" s="146"/>
      <c r="P131" s="146" t="s">
        <v>91</v>
      </c>
      <c r="Q131" s="146"/>
      <c r="R131" s="146"/>
      <c r="S131" s="146"/>
      <c r="T131" s="146"/>
      <c r="U131" s="146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</row>
    <row r="132" spans="1:43" outlineLevel="1">
      <c r="A132" s="164">
        <v>49</v>
      </c>
      <c r="B132" s="165" t="s">
        <v>318</v>
      </c>
      <c r="C132" s="172" t="s">
        <v>159</v>
      </c>
      <c r="D132" s="166" t="s">
        <v>153</v>
      </c>
      <c r="E132" s="167"/>
      <c r="F132" s="168"/>
      <c r="G132" s="169">
        <f t="shared" si="1"/>
        <v>0</v>
      </c>
      <c r="H132" s="146"/>
      <c r="I132" s="146"/>
      <c r="J132" s="146"/>
      <c r="K132" s="146"/>
      <c r="L132" s="146"/>
      <c r="M132" s="146"/>
      <c r="N132" s="146"/>
      <c r="O132" s="146"/>
      <c r="P132" s="146" t="s">
        <v>91</v>
      </c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</row>
    <row r="133" spans="1:43" outlineLevel="1">
      <c r="A133" s="164">
        <v>50</v>
      </c>
      <c r="B133" s="165" t="s">
        <v>319</v>
      </c>
      <c r="C133" s="172" t="s">
        <v>160</v>
      </c>
      <c r="D133" s="166" t="s">
        <v>153</v>
      </c>
      <c r="E133" s="167"/>
      <c r="F133" s="168"/>
      <c r="G133" s="169">
        <f t="shared" si="1"/>
        <v>0</v>
      </c>
      <c r="H133" s="146"/>
      <c r="I133" s="146"/>
      <c r="J133" s="146"/>
      <c r="K133" s="146"/>
      <c r="L133" s="146"/>
      <c r="M133" s="146"/>
      <c r="N133" s="146"/>
      <c r="O133" s="146"/>
      <c r="P133" s="146" t="s">
        <v>91</v>
      </c>
      <c r="Q133" s="146"/>
      <c r="R133" s="146"/>
      <c r="S133" s="146"/>
      <c r="T133" s="146"/>
      <c r="U133" s="146"/>
      <c r="V133" s="146"/>
      <c r="W133" s="146"/>
      <c r="X133" s="146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</row>
    <row r="134" spans="1:43" outlineLevel="1">
      <c r="A134" s="164">
        <v>51</v>
      </c>
      <c r="B134" s="165" t="s">
        <v>320</v>
      </c>
      <c r="C134" s="172" t="s">
        <v>161</v>
      </c>
      <c r="D134" s="166" t="s">
        <v>153</v>
      </c>
      <c r="E134" s="167"/>
      <c r="F134" s="168"/>
      <c r="G134" s="169">
        <f t="shared" si="1"/>
        <v>0</v>
      </c>
      <c r="H134" s="146"/>
      <c r="I134" s="146"/>
      <c r="J134" s="146"/>
      <c r="K134" s="146"/>
      <c r="L134" s="146"/>
      <c r="M134" s="146"/>
      <c r="N134" s="146"/>
      <c r="O134" s="146"/>
      <c r="P134" s="146" t="s">
        <v>91</v>
      </c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</row>
    <row r="135" spans="1:43" outlineLevel="1">
      <c r="A135" s="164">
        <v>52</v>
      </c>
      <c r="B135" s="165" t="s">
        <v>321</v>
      </c>
      <c r="C135" s="172" t="s">
        <v>162</v>
      </c>
      <c r="D135" s="166" t="s">
        <v>153</v>
      </c>
      <c r="E135" s="167"/>
      <c r="F135" s="168"/>
      <c r="G135" s="169">
        <f t="shared" si="1"/>
        <v>0</v>
      </c>
      <c r="H135" s="146"/>
      <c r="I135" s="146"/>
      <c r="J135" s="146"/>
      <c r="K135" s="146"/>
      <c r="L135" s="146"/>
      <c r="M135" s="146"/>
      <c r="N135" s="146"/>
      <c r="O135" s="146"/>
      <c r="P135" s="146" t="s">
        <v>91</v>
      </c>
      <c r="Q135" s="146"/>
      <c r="R135" s="146"/>
      <c r="S135" s="146"/>
      <c r="T135" s="146"/>
      <c r="U135" s="146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</row>
    <row r="136" spans="1:43" outlineLevel="1">
      <c r="A136" s="164">
        <v>53</v>
      </c>
      <c r="B136" s="165" t="s">
        <v>322</v>
      </c>
      <c r="C136" s="172" t="s">
        <v>163</v>
      </c>
      <c r="D136" s="166" t="s">
        <v>153</v>
      </c>
      <c r="E136" s="167"/>
      <c r="F136" s="168"/>
      <c r="G136" s="169">
        <f t="shared" si="1"/>
        <v>0</v>
      </c>
      <c r="H136" s="146"/>
      <c r="I136" s="146"/>
      <c r="J136" s="146"/>
      <c r="K136" s="146"/>
      <c r="L136" s="146"/>
      <c r="M136" s="146"/>
      <c r="N136" s="146"/>
      <c r="O136" s="146"/>
      <c r="P136" s="146" t="s">
        <v>91</v>
      </c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</row>
    <row r="137" spans="1:43" ht="22.5" outlineLevel="1">
      <c r="A137" s="164">
        <v>54</v>
      </c>
      <c r="B137" s="165" t="s">
        <v>323</v>
      </c>
      <c r="C137" s="172" t="s">
        <v>164</v>
      </c>
      <c r="D137" s="166" t="s">
        <v>153</v>
      </c>
      <c r="E137" s="167"/>
      <c r="F137" s="168"/>
      <c r="G137" s="169">
        <f t="shared" si="1"/>
        <v>0</v>
      </c>
      <c r="H137" s="146"/>
      <c r="I137" s="146"/>
      <c r="J137" s="146"/>
      <c r="K137" s="146"/>
      <c r="L137" s="146"/>
      <c r="M137" s="146"/>
      <c r="N137" s="146"/>
      <c r="O137" s="146"/>
      <c r="P137" s="146" t="s">
        <v>91</v>
      </c>
      <c r="Q137" s="146"/>
      <c r="R137" s="146"/>
      <c r="S137" s="146"/>
      <c r="T137" s="146"/>
      <c r="U137" s="146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</row>
    <row r="138" spans="1:43" ht="22.5" outlineLevel="1">
      <c r="A138" s="164">
        <v>55</v>
      </c>
      <c r="B138" s="165" t="s">
        <v>324</v>
      </c>
      <c r="C138" s="172" t="s">
        <v>165</v>
      </c>
      <c r="D138" s="166" t="s">
        <v>153</v>
      </c>
      <c r="E138" s="167"/>
      <c r="F138" s="168"/>
      <c r="G138" s="169">
        <f t="shared" si="1"/>
        <v>0</v>
      </c>
      <c r="H138" s="146"/>
      <c r="I138" s="146"/>
      <c r="J138" s="146"/>
      <c r="K138" s="146"/>
      <c r="L138" s="146"/>
      <c r="M138" s="146"/>
      <c r="N138" s="146"/>
      <c r="O138" s="146"/>
      <c r="P138" s="146" t="s">
        <v>91</v>
      </c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</row>
    <row r="139" spans="1:43" ht="22.5" outlineLevel="1">
      <c r="A139" s="164">
        <v>56</v>
      </c>
      <c r="B139" s="165" t="s">
        <v>325</v>
      </c>
      <c r="C139" s="172" t="s">
        <v>166</v>
      </c>
      <c r="D139" s="166" t="s">
        <v>153</v>
      </c>
      <c r="E139" s="167"/>
      <c r="F139" s="168"/>
      <c r="G139" s="169">
        <f t="shared" si="1"/>
        <v>0</v>
      </c>
      <c r="H139" s="146"/>
      <c r="I139" s="146"/>
      <c r="J139" s="146"/>
      <c r="K139" s="146"/>
      <c r="L139" s="146"/>
      <c r="M139" s="146"/>
      <c r="N139" s="146"/>
      <c r="O139" s="146"/>
      <c r="P139" s="146" t="s">
        <v>91</v>
      </c>
      <c r="Q139" s="146"/>
      <c r="R139" s="146"/>
      <c r="S139" s="146"/>
      <c r="T139" s="146"/>
      <c r="U139" s="146"/>
      <c r="V139" s="146"/>
      <c r="W139" s="146"/>
      <c r="X139" s="146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</row>
    <row r="140" spans="1:43" ht="22.5" outlineLevel="1">
      <c r="A140" s="164">
        <v>57</v>
      </c>
      <c r="B140" s="165" t="s">
        <v>326</v>
      </c>
      <c r="C140" s="172" t="s">
        <v>167</v>
      </c>
      <c r="D140" s="166" t="s">
        <v>168</v>
      </c>
      <c r="E140" s="167"/>
      <c r="F140" s="168"/>
      <c r="G140" s="169">
        <f t="shared" si="1"/>
        <v>0</v>
      </c>
      <c r="H140" s="146"/>
      <c r="I140" s="146"/>
      <c r="J140" s="146"/>
      <c r="K140" s="146"/>
      <c r="L140" s="146"/>
      <c r="M140" s="146"/>
      <c r="N140" s="146"/>
      <c r="O140" s="146"/>
      <c r="P140" s="146" t="s">
        <v>91</v>
      </c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</row>
    <row r="141" spans="1:43" ht="22.5" outlineLevel="1">
      <c r="A141" s="164">
        <v>58</v>
      </c>
      <c r="B141" s="165" t="s">
        <v>327</v>
      </c>
      <c r="C141" s="172" t="s">
        <v>169</v>
      </c>
      <c r="D141" s="166" t="s">
        <v>153</v>
      </c>
      <c r="E141" s="167"/>
      <c r="F141" s="168"/>
      <c r="G141" s="169">
        <f t="shared" si="1"/>
        <v>0</v>
      </c>
      <c r="H141" s="146"/>
      <c r="I141" s="146"/>
      <c r="J141" s="146"/>
      <c r="K141" s="146"/>
      <c r="L141" s="146"/>
      <c r="M141" s="146"/>
      <c r="N141" s="146"/>
      <c r="O141" s="146"/>
      <c r="P141" s="146" t="s">
        <v>91</v>
      </c>
      <c r="Q141" s="146"/>
      <c r="R141" s="146"/>
      <c r="S141" s="146"/>
      <c r="T141" s="146"/>
      <c r="U141" s="146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</row>
    <row r="142" spans="1:43" ht="22.5" outlineLevel="1">
      <c r="A142" s="164">
        <v>59</v>
      </c>
      <c r="B142" s="165" t="s">
        <v>328</v>
      </c>
      <c r="C142" s="172" t="s">
        <v>170</v>
      </c>
      <c r="D142" s="166" t="s">
        <v>106</v>
      </c>
      <c r="E142" s="167"/>
      <c r="F142" s="168"/>
      <c r="G142" s="169">
        <f t="shared" si="1"/>
        <v>0</v>
      </c>
      <c r="H142" s="146"/>
      <c r="I142" s="146"/>
      <c r="J142" s="146"/>
      <c r="K142" s="146"/>
      <c r="L142" s="146"/>
      <c r="M142" s="146"/>
      <c r="N142" s="146"/>
      <c r="O142" s="146"/>
      <c r="P142" s="146" t="s">
        <v>91</v>
      </c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46"/>
      <c r="AF142" s="146"/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</row>
    <row r="143" spans="1:43" ht="22.5" outlineLevel="1">
      <c r="A143" s="164">
        <v>60</v>
      </c>
      <c r="B143" s="165" t="s">
        <v>329</v>
      </c>
      <c r="C143" s="172" t="s">
        <v>171</v>
      </c>
      <c r="D143" s="166" t="s">
        <v>106</v>
      </c>
      <c r="E143" s="167"/>
      <c r="F143" s="168"/>
      <c r="G143" s="169">
        <f t="shared" si="1"/>
        <v>0</v>
      </c>
      <c r="H143" s="146"/>
      <c r="I143" s="146"/>
      <c r="J143" s="146"/>
      <c r="K143" s="146"/>
      <c r="L143" s="146"/>
      <c r="M143" s="146"/>
      <c r="N143" s="146"/>
      <c r="O143" s="146"/>
      <c r="P143" s="146" t="s">
        <v>91</v>
      </c>
      <c r="Q143" s="146"/>
      <c r="R143" s="146"/>
      <c r="S143" s="146"/>
      <c r="T143" s="146"/>
      <c r="U143" s="146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/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</row>
    <row r="144" spans="1:43" ht="22.5" outlineLevel="1">
      <c r="A144" s="164">
        <v>61</v>
      </c>
      <c r="B144" s="165" t="s">
        <v>330</v>
      </c>
      <c r="C144" s="172" t="s">
        <v>172</v>
      </c>
      <c r="D144" s="166" t="s">
        <v>106</v>
      </c>
      <c r="E144" s="167"/>
      <c r="F144" s="168"/>
      <c r="G144" s="169">
        <f t="shared" si="1"/>
        <v>0</v>
      </c>
      <c r="H144" s="146"/>
      <c r="I144" s="146"/>
      <c r="J144" s="146"/>
      <c r="K144" s="146"/>
      <c r="L144" s="146"/>
      <c r="M144" s="146"/>
      <c r="N144" s="146"/>
      <c r="O144" s="146"/>
      <c r="P144" s="146" t="s">
        <v>91</v>
      </c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</row>
    <row r="145" spans="1:43" ht="22.5" outlineLevel="1">
      <c r="A145" s="164">
        <v>62</v>
      </c>
      <c r="B145" s="165" t="s">
        <v>331</v>
      </c>
      <c r="C145" s="172" t="s">
        <v>173</v>
      </c>
      <c r="D145" s="166" t="s">
        <v>106</v>
      </c>
      <c r="E145" s="167"/>
      <c r="F145" s="168"/>
      <c r="G145" s="169">
        <f t="shared" si="1"/>
        <v>0</v>
      </c>
      <c r="H145" s="146"/>
      <c r="I145" s="146"/>
      <c r="J145" s="146"/>
      <c r="K145" s="146"/>
      <c r="L145" s="146"/>
      <c r="M145" s="146"/>
      <c r="N145" s="146"/>
      <c r="O145" s="146"/>
      <c r="P145" s="146" t="s">
        <v>91</v>
      </c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</row>
    <row r="146" spans="1:43" outlineLevel="1">
      <c r="A146" s="164">
        <v>63</v>
      </c>
      <c r="B146" s="165" t="s">
        <v>332</v>
      </c>
      <c r="C146" s="172" t="s">
        <v>174</v>
      </c>
      <c r="D146" s="166" t="s">
        <v>106</v>
      </c>
      <c r="E146" s="167"/>
      <c r="F146" s="168"/>
      <c r="G146" s="169">
        <f t="shared" si="1"/>
        <v>0</v>
      </c>
      <c r="H146" s="146"/>
      <c r="I146" s="146"/>
      <c r="J146" s="146"/>
      <c r="K146" s="146"/>
      <c r="L146" s="146"/>
      <c r="M146" s="146"/>
      <c r="N146" s="146"/>
      <c r="O146" s="146"/>
      <c r="P146" s="146" t="s">
        <v>91</v>
      </c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</row>
    <row r="147" spans="1:43" outlineLevel="1">
      <c r="A147" s="164">
        <v>64</v>
      </c>
      <c r="B147" s="165" t="s">
        <v>333</v>
      </c>
      <c r="C147" s="172" t="s">
        <v>175</v>
      </c>
      <c r="D147" s="166" t="s">
        <v>106</v>
      </c>
      <c r="E147" s="167"/>
      <c r="F147" s="168"/>
      <c r="G147" s="169">
        <f t="shared" si="1"/>
        <v>0</v>
      </c>
      <c r="H147" s="146"/>
      <c r="I147" s="146"/>
      <c r="J147" s="146"/>
      <c r="K147" s="146"/>
      <c r="L147" s="146"/>
      <c r="M147" s="146"/>
      <c r="N147" s="146"/>
      <c r="O147" s="146"/>
      <c r="P147" s="146" t="s">
        <v>91</v>
      </c>
      <c r="Q147" s="146"/>
      <c r="R147" s="146"/>
      <c r="S147" s="146"/>
      <c r="T147" s="146"/>
      <c r="U147" s="146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</row>
    <row r="148" spans="1:43" outlineLevel="1">
      <c r="A148" s="164">
        <v>65</v>
      </c>
      <c r="B148" s="165" t="s">
        <v>334</v>
      </c>
      <c r="C148" s="172" t="s">
        <v>176</v>
      </c>
      <c r="D148" s="166" t="s">
        <v>106</v>
      </c>
      <c r="E148" s="167"/>
      <c r="F148" s="168"/>
      <c r="G148" s="169">
        <f t="shared" si="1"/>
        <v>0</v>
      </c>
      <c r="H148" s="146"/>
      <c r="I148" s="146"/>
      <c r="J148" s="146"/>
      <c r="K148" s="146"/>
      <c r="L148" s="146"/>
      <c r="M148" s="146"/>
      <c r="N148" s="146"/>
      <c r="O148" s="146"/>
      <c r="P148" s="146" t="s">
        <v>91</v>
      </c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/>
      <c r="AF148" s="146"/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</row>
    <row r="149" spans="1:43" outlineLevel="1">
      <c r="A149" s="164">
        <v>66</v>
      </c>
      <c r="B149" s="165" t="s">
        <v>335</v>
      </c>
      <c r="C149" s="172" t="s">
        <v>177</v>
      </c>
      <c r="D149" s="166" t="s">
        <v>106</v>
      </c>
      <c r="E149" s="167"/>
      <c r="F149" s="168"/>
      <c r="G149" s="169">
        <f t="shared" si="1"/>
        <v>0</v>
      </c>
      <c r="H149" s="146"/>
      <c r="I149" s="146"/>
      <c r="J149" s="146"/>
      <c r="K149" s="146"/>
      <c r="L149" s="146"/>
      <c r="M149" s="146"/>
      <c r="N149" s="146"/>
      <c r="O149" s="146"/>
      <c r="P149" s="146" t="s">
        <v>91</v>
      </c>
      <c r="Q149" s="146"/>
      <c r="R149" s="146"/>
      <c r="S149" s="146"/>
      <c r="T149" s="146"/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</row>
    <row r="150" spans="1:43" ht="22.5" outlineLevel="1">
      <c r="A150" s="164">
        <v>67</v>
      </c>
      <c r="B150" s="165" t="s">
        <v>336</v>
      </c>
      <c r="C150" s="172" t="s">
        <v>178</v>
      </c>
      <c r="D150" s="166" t="s">
        <v>106</v>
      </c>
      <c r="E150" s="167"/>
      <c r="F150" s="168"/>
      <c r="G150" s="169">
        <f t="shared" si="1"/>
        <v>0</v>
      </c>
      <c r="H150" s="146"/>
      <c r="I150" s="146"/>
      <c r="J150" s="146"/>
      <c r="K150" s="146"/>
      <c r="L150" s="146"/>
      <c r="M150" s="146"/>
      <c r="N150" s="146"/>
      <c r="O150" s="146"/>
      <c r="P150" s="146" t="s">
        <v>91</v>
      </c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</row>
    <row r="151" spans="1:43" outlineLevel="1">
      <c r="A151" s="164">
        <v>68</v>
      </c>
      <c r="B151" s="165" t="s">
        <v>337</v>
      </c>
      <c r="C151" s="172" t="s">
        <v>179</v>
      </c>
      <c r="D151" s="166" t="s">
        <v>106</v>
      </c>
      <c r="E151" s="167"/>
      <c r="F151" s="168"/>
      <c r="G151" s="169">
        <f t="shared" si="1"/>
        <v>0</v>
      </c>
      <c r="H151" s="146"/>
      <c r="I151" s="146"/>
      <c r="J151" s="146"/>
      <c r="K151" s="146"/>
      <c r="L151" s="146"/>
      <c r="M151" s="146"/>
      <c r="N151" s="146"/>
      <c r="O151" s="146"/>
      <c r="P151" s="146" t="s">
        <v>91</v>
      </c>
      <c r="Q151" s="146"/>
      <c r="R151" s="146"/>
      <c r="S151" s="146"/>
      <c r="T151" s="146"/>
      <c r="U151" s="146"/>
      <c r="V151" s="146"/>
      <c r="W151" s="146"/>
      <c r="X151" s="146"/>
      <c r="Y151" s="146"/>
      <c r="Z151" s="146"/>
      <c r="AA151" s="146"/>
      <c r="AB151" s="146"/>
      <c r="AC151" s="146"/>
      <c r="AD151" s="146"/>
      <c r="AE151" s="146"/>
      <c r="AF151" s="146"/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</row>
    <row r="152" spans="1:43" outlineLevel="1">
      <c r="A152" s="164">
        <v>69</v>
      </c>
      <c r="B152" s="165" t="s">
        <v>338</v>
      </c>
      <c r="C152" s="172" t="s">
        <v>180</v>
      </c>
      <c r="D152" s="166" t="s">
        <v>106</v>
      </c>
      <c r="E152" s="167"/>
      <c r="F152" s="168"/>
      <c r="G152" s="169">
        <f t="shared" si="1"/>
        <v>0</v>
      </c>
      <c r="H152" s="146"/>
      <c r="I152" s="146"/>
      <c r="J152" s="146"/>
      <c r="K152" s="146"/>
      <c r="L152" s="146"/>
      <c r="M152" s="146"/>
      <c r="N152" s="146"/>
      <c r="O152" s="146"/>
      <c r="P152" s="146" t="s">
        <v>91</v>
      </c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/>
      <c r="AF152" s="146"/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</row>
    <row r="153" spans="1:43" outlineLevel="1">
      <c r="A153" s="164">
        <v>70</v>
      </c>
      <c r="B153" s="165" t="s">
        <v>339</v>
      </c>
      <c r="C153" s="172" t="s">
        <v>181</v>
      </c>
      <c r="D153" s="166" t="s">
        <v>106</v>
      </c>
      <c r="E153" s="167"/>
      <c r="F153" s="168"/>
      <c r="G153" s="169">
        <f t="shared" si="1"/>
        <v>0</v>
      </c>
      <c r="H153" s="146"/>
      <c r="I153" s="146"/>
      <c r="J153" s="146"/>
      <c r="K153" s="146"/>
      <c r="L153" s="146"/>
      <c r="M153" s="146"/>
      <c r="N153" s="146"/>
      <c r="O153" s="146"/>
      <c r="P153" s="146" t="s">
        <v>91</v>
      </c>
      <c r="Q153" s="146"/>
      <c r="R153" s="146"/>
      <c r="S153" s="146"/>
      <c r="T153" s="146"/>
      <c r="U153" s="146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/>
      <c r="AF153" s="146"/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</row>
    <row r="154" spans="1:43" ht="22.5" outlineLevel="1">
      <c r="A154" s="164">
        <v>71</v>
      </c>
      <c r="B154" s="165" t="s">
        <v>340</v>
      </c>
      <c r="C154" s="172" t="s">
        <v>182</v>
      </c>
      <c r="D154" s="166" t="s">
        <v>153</v>
      </c>
      <c r="E154" s="167"/>
      <c r="F154" s="168"/>
      <c r="G154" s="169">
        <f t="shared" si="1"/>
        <v>0</v>
      </c>
      <c r="H154" s="146"/>
      <c r="I154" s="146"/>
      <c r="J154" s="146"/>
      <c r="K154" s="146"/>
      <c r="L154" s="146"/>
      <c r="M154" s="146"/>
      <c r="N154" s="146"/>
      <c r="O154" s="146"/>
      <c r="P154" s="146" t="s">
        <v>91</v>
      </c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/>
      <c r="AF154" s="146"/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</row>
    <row r="155" spans="1:43" ht="22.5" outlineLevel="1">
      <c r="A155" s="164">
        <v>72</v>
      </c>
      <c r="B155" s="165" t="s">
        <v>341</v>
      </c>
      <c r="C155" s="172" t="s">
        <v>183</v>
      </c>
      <c r="D155" s="166" t="s">
        <v>153</v>
      </c>
      <c r="E155" s="167"/>
      <c r="F155" s="168"/>
      <c r="G155" s="169">
        <f t="shared" si="1"/>
        <v>0</v>
      </c>
      <c r="H155" s="146"/>
      <c r="I155" s="146"/>
      <c r="J155" s="146"/>
      <c r="K155" s="146"/>
      <c r="L155" s="146"/>
      <c r="M155" s="146"/>
      <c r="N155" s="146"/>
      <c r="O155" s="146"/>
      <c r="P155" s="146" t="s">
        <v>91</v>
      </c>
      <c r="Q155" s="146"/>
      <c r="R155" s="146"/>
      <c r="S155" s="146"/>
      <c r="T155" s="146"/>
      <c r="U155" s="146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  <c r="AF155" s="146"/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</row>
    <row r="156" spans="1:43" outlineLevel="1">
      <c r="A156" s="164">
        <v>73</v>
      </c>
      <c r="B156" s="165" t="s">
        <v>342</v>
      </c>
      <c r="C156" s="172" t="s">
        <v>184</v>
      </c>
      <c r="D156" s="166" t="s">
        <v>106</v>
      </c>
      <c r="E156" s="167"/>
      <c r="F156" s="168"/>
      <c r="G156" s="169">
        <f t="shared" si="1"/>
        <v>0</v>
      </c>
      <c r="H156" s="146"/>
      <c r="I156" s="146"/>
      <c r="J156" s="146"/>
      <c r="K156" s="146"/>
      <c r="L156" s="146"/>
      <c r="M156" s="146"/>
      <c r="N156" s="146"/>
      <c r="O156" s="146"/>
      <c r="P156" s="146" t="s">
        <v>91</v>
      </c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  <c r="AF156" s="146"/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</row>
    <row r="157" spans="1:43" outlineLevel="1">
      <c r="A157" s="164">
        <v>74</v>
      </c>
      <c r="B157" s="165" t="s">
        <v>343</v>
      </c>
      <c r="C157" s="172" t="s">
        <v>185</v>
      </c>
      <c r="D157" s="166" t="s">
        <v>106</v>
      </c>
      <c r="E157" s="167"/>
      <c r="F157" s="168"/>
      <c r="G157" s="169">
        <f t="shared" si="1"/>
        <v>0</v>
      </c>
      <c r="H157" s="146"/>
      <c r="I157" s="146"/>
      <c r="J157" s="146"/>
      <c r="K157" s="146"/>
      <c r="L157" s="146"/>
      <c r="M157" s="146"/>
      <c r="N157" s="146"/>
      <c r="O157" s="146"/>
      <c r="P157" s="146" t="s">
        <v>91</v>
      </c>
      <c r="Q157" s="146"/>
      <c r="R157" s="146"/>
      <c r="S157" s="146"/>
      <c r="T157" s="146"/>
      <c r="U157" s="146"/>
      <c r="V157" s="146"/>
      <c r="W157" s="146"/>
      <c r="X157" s="146"/>
      <c r="Y157" s="146"/>
      <c r="Z157" s="146"/>
      <c r="AA157" s="146"/>
      <c r="AB157" s="146"/>
      <c r="AC157" s="146"/>
      <c r="AD157" s="146"/>
      <c r="AE157" s="146"/>
      <c r="AF157" s="146"/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</row>
    <row r="158" spans="1:43" ht="22.5" outlineLevel="1">
      <c r="A158" s="164">
        <v>75</v>
      </c>
      <c r="B158" s="165" t="s">
        <v>344</v>
      </c>
      <c r="C158" s="172" t="s">
        <v>186</v>
      </c>
      <c r="D158" s="166" t="s">
        <v>187</v>
      </c>
      <c r="E158" s="167"/>
      <c r="F158" s="168"/>
      <c r="G158" s="169">
        <f t="shared" si="1"/>
        <v>0</v>
      </c>
      <c r="H158" s="146"/>
      <c r="I158" s="146"/>
      <c r="J158" s="146"/>
      <c r="K158" s="146"/>
      <c r="L158" s="146"/>
      <c r="M158" s="146"/>
      <c r="N158" s="146"/>
      <c r="O158" s="146"/>
      <c r="P158" s="146" t="s">
        <v>91</v>
      </c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/>
      <c r="AF158" s="146"/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</row>
    <row r="159" spans="1:43" outlineLevel="1">
      <c r="A159" s="164">
        <v>76</v>
      </c>
      <c r="B159" s="165" t="s">
        <v>345</v>
      </c>
      <c r="C159" s="172" t="s">
        <v>188</v>
      </c>
      <c r="D159" s="166" t="s">
        <v>187</v>
      </c>
      <c r="E159" s="167"/>
      <c r="F159" s="168"/>
      <c r="G159" s="169">
        <f t="shared" si="1"/>
        <v>0</v>
      </c>
      <c r="H159" s="146"/>
      <c r="I159" s="146"/>
      <c r="J159" s="146"/>
      <c r="K159" s="146"/>
      <c r="L159" s="146"/>
      <c r="M159" s="146"/>
      <c r="N159" s="146"/>
      <c r="O159" s="146"/>
      <c r="P159" s="146" t="s">
        <v>91</v>
      </c>
      <c r="Q159" s="146"/>
      <c r="R159" s="146"/>
      <c r="S159" s="146"/>
      <c r="T159" s="146"/>
      <c r="U159" s="146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/>
      <c r="AF159" s="146"/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</row>
    <row r="160" spans="1:43" ht="22.5" outlineLevel="1">
      <c r="A160" s="164">
        <v>77</v>
      </c>
      <c r="B160" s="165" t="s">
        <v>346</v>
      </c>
      <c r="C160" s="172" t="s">
        <v>111</v>
      </c>
      <c r="D160" s="166" t="s">
        <v>0</v>
      </c>
      <c r="E160" s="167"/>
      <c r="F160" s="168"/>
      <c r="G160" s="169">
        <f>ROUND(E160*F160,-5)*0.01</f>
        <v>0</v>
      </c>
      <c r="H160" s="146"/>
      <c r="I160" s="146"/>
      <c r="J160" s="146"/>
      <c r="K160" s="146"/>
      <c r="L160" s="146"/>
      <c r="M160" s="146"/>
      <c r="N160" s="146"/>
      <c r="O160" s="146"/>
      <c r="P160" s="146" t="s">
        <v>91</v>
      </c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</row>
    <row r="161" spans="1:43">
      <c r="A161" s="151" t="s">
        <v>87</v>
      </c>
      <c r="B161" s="152" t="s">
        <v>64</v>
      </c>
      <c r="C161" s="170" t="s">
        <v>65</v>
      </c>
      <c r="D161" s="153"/>
      <c r="E161" s="154"/>
      <c r="F161" s="155"/>
      <c r="G161" s="156">
        <f>ROUND(SUMIF(P162:P167,"&lt;&gt;NOR",G162:G167),-3)</f>
        <v>0</v>
      </c>
      <c r="P161" t="s">
        <v>88</v>
      </c>
    </row>
    <row r="162" spans="1:43" ht="33.75" outlineLevel="1">
      <c r="A162" s="164">
        <v>78</v>
      </c>
      <c r="B162" s="165" t="s">
        <v>347</v>
      </c>
      <c r="C162" s="172" t="s">
        <v>189</v>
      </c>
      <c r="D162" s="166" t="s">
        <v>106</v>
      </c>
      <c r="E162" s="167"/>
      <c r="F162" s="168"/>
      <c r="G162" s="169">
        <f>ROUND(E162*F162,2)</f>
        <v>0</v>
      </c>
      <c r="H162" s="146"/>
      <c r="I162" s="146"/>
      <c r="J162" s="146"/>
      <c r="K162" s="146"/>
      <c r="L162" s="146"/>
      <c r="M162" s="146"/>
      <c r="N162" s="146"/>
      <c r="O162" s="146"/>
      <c r="P162" s="146" t="s">
        <v>91</v>
      </c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</row>
    <row r="163" spans="1:43" ht="33.75" outlineLevel="1">
      <c r="A163" s="164">
        <v>79</v>
      </c>
      <c r="B163" s="165" t="s">
        <v>348</v>
      </c>
      <c r="C163" s="172" t="s">
        <v>190</v>
      </c>
      <c r="D163" s="166" t="s">
        <v>90</v>
      </c>
      <c r="E163" s="167"/>
      <c r="F163" s="168"/>
      <c r="G163" s="169">
        <f>ROUND(E163*F163,2)</f>
        <v>0</v>
      </c>
      <c r="H163" s="146"/>
      <c r="I163" s="146"/>
      <c r="J163" s="146"/>
      <c r="K163" s="146"/>
      <c r="L163" s="146"/>
      <c r="M163" s="146"/>
      <c r="N163" s="146"/>
      <c r="O163" s="146"/>
      <c r="P163" s="146" t="s">
        <v>91</v>
      </c>
      <c r="Q163" s="146"/>
      <c r="R163" s="146"/>
      <c r="S163" s="146"/>
      <c r="T163" s="146"/>
      <c r="U163" s="146"/>
      <c r="V163" s="146"/>
      <c r="W163" s="146"/>
      <c r="X163" s="146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</row>
    <row r="164" spans="1:43" ht="33.75" outlineLevel="1">
      <c r="A164" s="164">
        <v>80</v>
      </c>
      <c r="B164" s="165" t="s">
        <v>349</v>
      </c>
      <c r="C164" s="172" t="s">
        <v>191</v>
      </c>
      <c r="D164" s="166" t="s">
        <v>90</v>
      </c>
      <c r="E164" s="167"/>
      <c r="F164" s="168"/>
      <c r="G164" s="169">
        <f>ROUND(E164*F164,2)</f>
        <v>0</v>
      </c>
      <c r="H164" s="146"/>
      <c r="I164" s="146"/>
      <c r="J164" s="146"/>
      <c r="K164" s="146"/>
      <c r="L164" s="146"/>
      <c r="M164" s="146"/>
      <c r="N164" s="146"/>
      <c r="O164" s="146"/>
      <c r="P164" s="146" t="s">
        <v>91</v>
      </c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</row>
    <row r="165" spans="1:43" ht="22.5" outlineLevel="1">
      <c r="A165" s="164">
        <v>81</v>
      </c>
      <c r="B165" s="165" t="s">
        <v>350</v>
      </c>
      <c r="C165" s="172" t="s">
        <v>192</v>
      </c>
      <c r="D165" s="166" t="s">
        <v>90</v>
      </c>
      <c r="E165" s="167"/>
      <c r="F165" s="168"/>
      <c r="G165" s="169">
        <f>ROUND(E165*F165,2)</f>
        <v>0</v>
      </c>
      <c r="H165" s="146"/>
      <c r="I165" s="146"/>
      <c r="J165" s="146"/>
      <c r="K165" s="146"/>
      <c r="L165" s="146"/>
      <c r="M165" s="146"/>
      <c r="N165" s="146"/>
      <c r="O165" s="146"/>
      <c r="P165" s="146" t="s">
        <v>91</v>
      </c>
      <c r="Q165" s="146"/>
      <c r="R165" s="146"/>
      <c r="S165" s="146"/>
      <c r="T165" s="146"/>
      <c r="U165" s="146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</row>
    <row r="166" spans="1:43" ht="33.75" outlineLevel="1">
      <c r="A166" s="164">
        <v>82</v>
      </c>
      <c r="B166" s="165" t="s">
        <v>351</v>
      </c>
      <c r="C166" s="172" t="s">
        <v>193</v>
      </c>
      <c r="D166" s="166" t="s">
        <v>90</v>
      </c>
      <c r="E166" s="167"/>
      <c r="F166" s="168"/>
      <c r="G166" s="169">
        <f>ROUND(E166*F166,2)</f>
        <v>0</v>
      </c>
      <c r="H166" s="146"/>
      <c r="I166" s="146"/>
      <c r="J166" s="146"/>
      <c r="K166" s="146"/>
      <c r="L166" s="146"/>
      <c r="M166" s="146"/>
      <c r="N166" s="146"/>
      <c r="O166" s="146"/>
      <c r="P166" s="146" t="s">
        <v>91</v>
      </c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</row>
    <row r="167" spans="1:43" ht="22.5" outlineLevel="1">
      <c r="A167" s="164">
        <v>83</v>
      </c>
      <c r="B167" s="165" t="s">
        <v>352</v>
      </c>
      <c r="C167" s="172" t="s">
        <v>111</v>
      </c>
      <c r="D167" s="166" t="s">
        <v>0</v>
      </c>
      <c r="E167" s="167"/>
      <c r="F167" s="168"/>
      <c r="G167" s="169">
        <f>ROUND(E167*F167,-5)*0.01</f>
        <v>0</v>
      </c>
      <c r="H167" s="146"/>
      <c r="I167" s="146"/>
      <c r="J167" s="146"/>
      <c r="K167" s="146"/>
      <c r="L167" s="146"/>
      <c r="M167" s="146"/>
      <c r="N167" s="146"/>
      <c r="O167" s="146"/>
      <c r="P167" s="146" t="s">
        <v>91</v>
      </c>
      <c r="Q167" s="146"/>
      <c r="R167" s="146"/>
      <c r="S167" s="146"/>
      <c r="T167" s="146"/>
      <c r="U167" s="146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</row>
    <row r="168" spans="1:43">
      <c r="A168" s="151" t="s">
        <v>87</v>
      </c>
      <c r="B168" s="152" t="s">
        <v>66</v>
      </c>
      <c r="C168" s="170" t="s">
        <v>67</v>
      </c>
      <c r="D168" s="153"/>
      <c r="E168" s="154"/>
      <c r="F168" s="155"/>
      <c r="G168" s="156">
        <f>ROUND(SUMIF(P169:P186,"&lt;&gt;NOR",G169:G186),-3)</f>
        <v>0</v>
      </c>
      <c r="P168" t="s">
        <v>88</v>
      </c>
    </row>
    <row r="169" spans="1:43" outlineLevel="1">
      <c r="A169" s="164">
        <v>84</v>
      </c>
      <c r="B169" s="165" t="s">
        <v>353</v>
      </c>
      <c r="C169" s="172" t="s">
        <v>194</v>
      </c>
      <c r="D169" s="166" t="s">
        <v>195</v>
      </c>
      <c r="E169" s="167"/>
      <c r="F169" s="168"/>
      <c r="G169" s="169">
        <f t="shared" ref="G169:G186" si="2">ROUND(E169*F169,2)</f>
        <v>0</v>
      </c>
      <c r="H169" s="146"/>
      <c r="I169" s="146"/>
      <c r="J169" s="146"/>
      <c r="K169" s="146"/>
      <c r="L169" s="146"/>
      <c r="M169" s="146"/>
      <c r="N169" s="146"/>
      <c r="O169" s="146"/>
      <c r="P169" s="146" t="s">
        <v>196</v>
      </c>
      <c r="Q169" s="146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</row>
    <row r="170" spans="1:43" outlineLevel="1">
      <c r="A170" s="164">
        <v>85</v>
      </c>
      <c r="B170" s="165" t="s">
        <v>354</v>
      </c>
      <c r="C170" s="172" t="s">
        <v>197</v>
      </c>
      <c r="D170" s="166" t="s">
        <v>198</v>
      </c>
      <c r="E170" s="167"/>
      <c r="F170" s="168"/>
      <c r="G170" s="169">
        <f t="shared" si="2"/>
        <v>0</v>
      </c>
      <c r="H170" s="146"/>
      <c r="I170" s="146"/>
      <c r="J170" s="146"/>
      <c r="K170" s="146"/>
      <c r="L170" s="146"/>
      <c r="M170" s="146"/>
      <c r="N170" s="146"/>
      <c r="O170" s="146"/>
      <c r="P170" s="146" t="s">
        <v>196</v>
      </c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</row>
    <row r="171" spans="1:43" ht="22.5" outlineLevel="1">
      <c r="A171" s="164">
        <v>86</v>
      </c>
      <c r="B171" s="165" t="s">
        <v>355</v>
      </c>
      <c r="C171" s="172" t="s">
        <v>199</v>
      </c>
      <c r="D171" s="166" t="s">
        <v>106</v>
      </c>
      <c r="E171" s="167"/>
      <c r="F171" s="168"/>
      <c r="G171" s="169">
        <f t="shared" si="2"/>
        <v>0</v>
      </c>
      <c r="H171" s="146"/>
      <c r="I171" s="146"/>
      <c r="J171" s="146"/>
      <c r="K171" s="146"/>
      <c r="L171" s="146"/>
      <c r="M171" s="146"/>
      <c r="N171" s="146"/>
      <c r="O171" s="146"/>
      <c r="P171" s="146" t="s">
        <v>196</v>
      </c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</row>
    <row r="172" spans="1:43" outlineLevel="1">
      <c r="A172" s="164">
        <v>87</v>
      </c>
      <c r="B172" s="165" t="s">
        <v>356</v>
      </c>
      <c r="C172" s="172" t="s">
        <v>200</v>
      </c>
      <c r="D172" s="166" t="s">
        <v>106</v>
      </c>
      <c r="E172" s="167"/>
      <c r="F172" s="168"/>
      <c r="G172" s="169">
        <f t="shared" si="2"/>
        <v>0</v>
      </c>
      <c r="H172" s="146"/>
      <c r="I172" s="146"/>
      <c r="J172" s="146"/>
      <c r="K172" s="146"/>
      <c r="L172" s="146"/>
      <c r="M172" s="146"/>
      <c r="N172" s="146"/>
      <c r="O172" s="146"/>
      <c r="P172" s="146" t="s">
        <v>196</v>
      </c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/>
      <c r="AF172" s="146"/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</row>
    <row r="173" spans="1:43" ht="22.5" outlineLevel="1">
      <c r="A173" s="164">
        <v>88</v>
      </c>
      <c r="B173" s="165" t="s">
        <v>357</v>
      </c>
      <c r="C173" s="172" t="s">
        <v>201</v>
      </c>
      <c r="D173" s="166" t="s">
        <v>198</v>
      </c>
      <c r="E173" s="167"/>
      <c r="F173" s="168"/>
      <c r="G173" s="169">
        <f t="shared" si="2"/>
        <v>0</v>
      </c>
      <c r="H173" s="146"/>
      <c r="I173" s="146"/>
      <c r="J173" s="146"/>
      <c r="K173" s="146"/>
      <c r="L173" s="146"/>
      <c r="M173" s="146"/>
      <c r="N173" s="146"/>
      <c r="O173" s="146"/>
      <c r="P173" s="146" t="s">
        <v>196</v>
      </c>
      <c r="Q173" s="146"/>
      <c r="R173" s="146"/>
      <c r="S173" s="146"/>
      <c r="T173" s="146"/>
      <c r="U173" s="146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</row>
    <row r="174" spans="1:43" ht="22.5" outlineLevel="1">
      <c r="A174" s="164">
        <v>89</v>
      </c>
      <c r="B174" s="165" t="s">
        <v>358</v>
      </c>
      <c r="C174" s="172" t="s">
        <v>202</v>
      </c>
      <c r="D174" s="166" t="s">
        <v>198</v>
      </c>
      <c r="E174" s="167"/>
      <c r="F174" s="168"/>
      <c r="G174" s="169">
        <f t="shared" si="2"/>
        <v>0</v>
      </c>
      <c r="H174" s="146"/>
      <c r="I174" s="146"/>
      <c r="J174" s="146"/>
      <c r="K174" s="146"/>
      <c r="L174" s="146"/>
      <c r="M174" s="146"/>
      <c r="N174" s="146"/>
      <c r="O174" s="146"/>
      <c r="P174" s="146" t="s">
        <v>196</v>
      </c>
      <c r="Q174" s="146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</row>
    <row r="175" spans="1:43" outlineLevel="1">
      <c r="A175" s="164">
        <v>90</v>
      </c>
      <c r="B175" s="165" t="s">
        <v>359</v>
      </c>
      <c r="C175" s="172" t="s">
        <v>203</v>
      </c>
      <c r="D175" s="166" t="s">
        <v>195</v>
      </c>
      <c r="E175" s="167"/>
      <c r="F175" s="168"/>
      <c r="G175" s="169">
        <f t="shared" si="2"/>
        <v>0</v>
      </c>
      <c r="H175" s="146"/>
      <c r="I175" s="146"/>
      <c r="J175" s="146"/>
      <c r="K175" s="146"/>
      <c r="L175" s="146"/>
      <c r="M175" s="146"/>
      <c r="N175" s="146"/>
      <c r="O175" s="146"/>
      <c r="P175" s="146" t="s">
        <v>196</v>
      </c>
      <c r="Q175" s="146"/>
      <c r="R175" s="146"/>
      <c r="S175" s="146"/>
      <c r="T175" s="146"/>
      <c r="U175" s="146"/>
      <c r="V175" s="146"/>
      <c r="W175" s="146"/>
      <c r="X175" s="146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</row>
    <row r="176" spans="1:43" ht="22.5" outlineLevel="1">
      <c r="A176" s="164">
        <v>91</v>
      </c>
      <c r="B176" s="165" t="s">
        <v>360</v>
      </c>
      <c r="C176" s="172" t="s">
        <v>204</v>
      </c>
      <c r="D176" s="166" t="s">
        <v>198</v>
      </c>
      <c r="E176" s="167"/>
      <c r="F176" s="168"/>
      <c r="G176" s="169">
        <f t="shared" si="2"/>
        <v>0</v>
      </c>
      <c r="H176" s="146"/>
      <c r="I176" s="146"/>
      <c r="J176" s="146"/>
      <c r="K176" s="146"/>
      <c r="L176" s="146"/>
      <c r="M176" s="146"/>
      <c r="N176" s="146"/>
      <c r="O176" s="146"/>
      <c r="P176" s="146" t="s">
        <v>196</v>
      </c>
      <c r="Q176" s="146"/>
      <c r="R176" s="146"/>
      <c r="S176" s="146"/>
      <c r="T176" s="146"/>
      <c r="U176" s="146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</row>
    <row r="177" spans="1:43" ht="22.5" outlineLevel="1">
      <c r="A177" s="164">
        <v>92</v>
      </c>
      <c r="B177" s="165" t="s">
        <v>361</v>
      </c>
      <c r="C177" s="172" t="s">
        <v>205</v>
      </c>
      <c r="D177" s="166" t="s">
        <v>198</v>
      </c>
      <c r="E177" s="167"/>
      <c r="F177" s="168"/>
      <c r="G177" s="169">
        <f t="shared" si="2"/>
        <v>0</v>
      </c>
      <c r="H177" s="146"/>
      <c r="I177" s="146"/>
      <c r="J177" s="146"/>
      <c r="K177" s="146"/>
      <c r="L177" s="146"/>
      <c r="M177" s="146"/>
      <c r="N177" s="146"/>
      <c r="O177" s="146"/>
      <c r="P177" s="146" t="s">
        <v>196</v>
      </c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</row>
    <row r="178" spans="1:43" ht="22.5" outlineLevel="1">
      <c r="A178" s="164">
        <v>93</v>
      </c>
      <c r="B178" s="165" t="s">
        <v>362</v>
      </c>
      <c r="C178" s="172" t="s">
        <v>206</v>
      </c>
      <c r="D178" s="166" t="s">
        <v>195</v>
      </c>
      <c r="E178" s="167"/>
      <c r="F178" s="168"/>
      <c r="G178" s="169">
        <f t="shared" si="2"/>
        <v>0</v>
      </c>
      <c r="H178" s="146"/>
      <c r="I178" s="146"/>
      <c r="J178" s="146"/>
      <c r="K178" s="146"/>
      <c r="L178" s="146"/>
      <c r="M178" s="146"/>
      <c r="N178" s="146"/>
      <c r="O178" s="146"/>
      <c r="P178" s="146" t="s">
        <v>196</v>
      </c>
      <c r="Q178" s="146"/>
      <c r="R178" s="146"/>
      <c r="S178" s="146"/>
      <c r="T178" s="146"/>
      <c r="U178" s="146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</row>
    <row r="179" spans="1:43" ht="22.5" outlineLevel="1">
      <c r="A179" s="164">
        <v>94</v>
      </c>
      <c r="B179" s="165" t="s">
        <v>363</v>
      </c>
      <c r="C179" s="172" t="s">
        <v>207</v>
      </c>
      <c r="D179" s="166" t="s">
        <v>208</v>
      </c>
      <c r="E179" s="167"/>
      <c r="F179" s="168"/>
      <c r="G179" s="169">
        <f t="shared" si="2"/>
        <v>0</v>
      </c>
      <c r="H179" s="146"/>
      <c r="I179" s="146"/>
      <c r="J179" s="146"/>
      <c r="K179" s="146"/>
      <c r="L179" s="146"/>
      <c r="M179" s="146"/>
      <c r="N179" s="146"/>
      <c r="O179" s="146"/>
      <c r="P179" s="146" t="s">
        <v>196</v>
      </c>
      <c r="Q179" s="146"/>
      <c r="R179" s="146"/>
      <c r="S179" s="146"/>
      <c r="T179" s="146"/>
      <c r="U179" s="146"/>
      <c r="V179" s="146"/>
      <c r="W179" s="146"/>
      <c r="X179" s="146"/>
      <c r="Y179" s="146"/>
      <c r="Z179" s="146"/>
      <c r="AA179" s="146"/>
      <c r="AB179" s="146"/>
      <c r="AC179" s="146"/>
      <c r="AD179" s="146"/>
      <c r="AE179" s="146"/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</row>
    <row r="180" spans="1:43" outlineLevel="1">
      <c r="A180" s="164">
        <v>95</v>
      </c>
      <c r="B180" s="165" t="s">
        <v>364</v>
      </c>
      <c r="C180" s="172" t="s">
        <v>209</v>
      </c>
      <c r="D180" s="166" t="s">
        <v>198</v>
      </c>
      <c r="E180" s="167"/>
      <c r="F180" s="168"/>
      <c r="G180" s="169">
        <f t="shared" si="2"/>
        <v>0</v>
      </c>
      <c r="H180" s="146"/>
      <c r="I180" s="146"/>
      <c r="J180" s="146"/>
      <c r="K180" s="146"/>
      <c r="L180" s="146"/>
      <c r="M180" s="146"/>
      <c r="N180" s="146"/>
      <c r="O180" s="146"/>
      <c r="P180" s="146" t="s">
        <v>196</v>
      </c>
      <c r="Q180" s="146"/>
      <c r="R180" s="146"/>
      <c r="S180" s="146"/>
      <c r="T180" s="146"/>
      <c r="U180" s="146"/>
      <c r="V180" s="146"/>
      <c r="W180" s="146"/>
      <c r="X180" s="146"/>
      <c r="Y180" s="146"/>
      <c r="Z180" s="146"/>
      <c r="AA180" s="146"/>
      <c r="AB180" s="146"/>
      <c r="AC180" s="146"/>
      <c r="AD180" s="146"/>
      <c r="AE180" s="146"/>
      <c r="AF180" s="146"/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</row>
    <row r="181" spans="1:43" ht="22.5" outlineLevel="1">
      <c r="A181" s="164">
        <v>96</v>
      </c>
      <c r="B181" s="165" t="s">
        <v>365</v>
      </c>
      <c r="C181" s="172" t="s">
        <v>210</v>
      </c>
      <c r="D181" s="166" t="s">
        <v>198</v>
      </c>
      <c r="E181" s="167"/>
      <c r="F181" s="168"/>
      <c r="G181" s="169">
        <f t="shared" si="2"/>
        <v>0</v>
      </c>
      <c r="H181" s="146"/>
      <c r="I181" s="146"/>
      <c r="J181" s="146"/>
      <c r="K181" s="146"/>
      <c r="L181" s="146"/>
      <c r="M181" s="146"/>
      <c r="N181" s="146"/>
      <c r="O181" s="146"/>
      <c r="P181" s="146" t="s">
        <v>196</v>
      </c>
      <c r="Q181" s="146"/>
      <c r="R181" s="146"/>
      <c r="S181" s="146"/>
      <c r="T181" s="146"/>
      <c r="U181" s="146"/>
      <c r="V181" s="146"/>
      <c r="W181" s="146"/>
      <c r="X181" s="146"/>
      <c r="Y181" s="146"/>
      <c r="Z181" s="146"/>
      <c r="AA181" s="146"/>
      <c r="AB181" s="146"/>
      <c r="AC181" s="146"/>
      <c r="AD181" s="146"/>
      <c r="AE181" s="146"/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</row>
    <row r="182" spans="1:43" ht="33.75" outlineLevel="1">
      <c r="A182" s="164">
        <v>97</v>
      </c>
      <c r="B182" s="165" t="s">
        <v>366</v>
      </c>
      <c r="C182" s="172" t="s">
        <v>211</v>
      </c>
      <c r="D182" s="166" t="s">
        <v>90</v>
      </c>
      <c r="E182" s="167"/>
      <c r="F182" s="168"/>
      <c r="G182" s="169">
        <f t="shared" si="2"/>
        <v>0</v>
      </c>
      <c r="H182" s="146"/>
      <c r="I182" s="146"/>
      <c r="J182" s="146"/>
      <c r="K182" s="146"/>
      <c r="L182" s="146"/>
      <c r="M182" s="146"/>
      <c r="N182" s="146"/>
      <c r="O182" s="146"/>
      <c r="P182" s="146" t="s">
        <v>91</v>
      </c>
      <c r="Q182" s="146"/>
      <c r="R182" s="146"/>
      <c r="S182" s="146"/>
      <c r="T182" s="146"/>
      <c r="U182" s="146"/>
      <c r="V182" s="146"/>
      <c r="W182" s="146"/>
      <c r="X182" s="146"/>
      <c r="Y182" s="146"/>
      <c r="Z182" s="146"/>
      <c r="AA182" s="146"/>
      <c r="AB182" s="146"/>
      <c r="AC182" s="146"/>
      <c r="AD182" s="146"/>
      <c r="AE182" s="146"/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</row>
    <row r="183" spans="1:43" ht="22.5" outlineLevel="1">
      <c r="A183" s="164">
        <v>98</v>
      </c>
      <c r="B183" s="165" t="s">
        <v>367</v>
      </c>
      <c r="C183" s="172" t="s">
        <v>212</v>
      </c>
      <c r="D183" s="166" t="s">
        <v>90</v>
      </c>
      <c r="E183" s="167"/>
      <c r="F183" s="168"/>
      <c r="G183" s="169">
        <f t="shared" si="2"/>
        <v>0</v>
      </c>
      <c r="H183" s="146"/>
      <c r="I183" s="146"/>
      <c r="J183" s="146"/>
      <c r="K183" s="146"/>
      <c r="L183" s="146"/>
      <c r="M183" s="146"/>
      <c r="N183" s="146"/>
      <c r="O183" s="146"/>
      <c r="P183" s="146" t="s">
        <v>91</v>
      </c>
      <c r="Q183" s="146"/>
      <c r="R183" s="146"/>
      <c r="S183" s="146"/>
      <c r="T183" s="146"/>
      <c r="U183" s="146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/>
      <c r="AF183" s="146"/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</row>
    <row r="184" spans="1:43" ht="33.75" outlineLevel="1">
      <c r="A184" s="164">
        <v>99</v>
      </c>
      <c r="B184" s="165" t="s">
        <v>368</v>
      </c>
      <c r="C184" s="172" t="s">
        <v>213</v>
      </c>
      <c r="D184" s="166" t="s">
        <v>90</v>
      </c>
      <c r="E184" s="167"/>
      <c r="F184" s="168"/>
      <c r="G184" s="169">
        <f t="shared" si="2"/>
        <v>0</v>
      </c>
      <c r="H184" s="146"/>
      <c r="I184" s="146"/>
      <c r="J184" s="146"/>
      <c r="K184" s="146"/>
      <c r="L184" s="146"/>
      <c r="M184" s="146"/>
      <c r="N184" s="146"/>
      <c r="O184" s="146"/>
      <c r="P184" s="146" t="s">
        <v>91</v>
      </c>
      <c r="Q184" s="146"/>
      <c r="R184" s="146"/>
      <c r="S184" s="146"/>
      <c r="T184" s="146"/>
      <c r="U184" s="146"/>
      <c r="V184" s="146"/>
      <c r="W184" s="146"/>
      <c r="X184" s="146"/>
      <c r="Y184" s="146"/>
      <c r="Z184" s="146"/>
      <c r="AA184" s="146"/>
      <c r="AB184" s="146"/>
      <c r="AC184" s="146"/>
      <c r="AD184" s="146"/>
      <c r="AE184" s="146"/>
      <c r="AF184" s="146"/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</row>
    <row r="185" spans="1:43" ht="33.75" outlineLevel="1">
      <c r="A185" s="164">
        <v>100</v>
      </c>
      <c r="B185" s="165" t="s">
        <v>369</v>
      </c>
      <c r="C185" s="172" t="s">
        <v>214</v>
      </c>
      <c r="D185" s="166" t="s">
        <v>90</v>
      </c>
      <c r="E185" s="167"/>
      <c r="F185" s="168"/>
      <c r="G185" s="169">
        <f t="shared" si="2"/>
        <v>0</v>
      </c>
      <c r="H185" s="146"/>
      <c r="I185" s="146"/>
      <c r="J185" s="146"/>
      <c r="K185" s="146"/>
      <c r="L185" s="146"/>
      <c r="M185" s="146"/>
      <c r="N185" s="146"/>
      <c r="O185" s="146"/>
      <c r="P185" s="146" t="s">
        <v>91</v>
      </c>
      <c r="Q185" s="146"/>
      <c r="R185" s="146"/>
      <c r="S185" s="146"/>
      <c r="T185" s="146"/>
      <c r="U185" s="146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/>
      <c r="AF185" s="146"/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</row>
    <row r="186" spans="1:43" ht="33.75" outlineLevel="1">
      <c r="A186" s="164">
        <v>101</v>
      </c>
      <c r="B186" s="165" t="s">
        <v>370</v>
      </c>
      <c r="C186" s="172" t="s">
        <v>215</v>
      </c>
      <c r="D186" s="166" t="s">
        <v>90</v>
      </c>
      <c r="E186" s="167"/>
      <c r="F186" s="168"/>
      <c r="G186" s="169">
        <f t="shared" si="2"/>
        <v>0</v>
      </c>
      <c r="H186" s="146"/>
      <c r="I186" s="146"/>
      <c r="J186" s="146"/>
      <c r="K186" s="146"/>
      <c r="L186" s="146"/>
      <c r="M186" s="146"/>
      <c r="N186" s="146"/>
      <c r="O186" s="146"/>
      <c r="P186" s="146" t="s">
        <v>91</v>
      </c>
      <c r="Q186" s="146"/>
      <c r="R186" s="146"/>
      <c r="S186" s="146"/>
      <c r="T186" s="146"/>
      <c r="U186" s="146"/>
      <c r="V186" s="146"/>
      <c r="W186" s="146"/>
      <c r="X186" s="146"/>
      <c r="Y186" s="146"/>
      <c r="Z186" s="146"/>
      <c r="AA186" s="146"/>
      <c r="AB186" s="146"/>
      <c r="AC186" s="146"/>
      <c r="AD186" s="146"/>
      <c r="AE186" s="146"/>
      <c r="AF186" s="146"/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</row>
    <row r="187" spans="1:43" ht="25.5">
      <c r="A187" s="151" t="s">
        <v>87</v>
      </c>
      <c r="B187" s="152" t="s">
        <v>68</v>
      </c>
      <c r="C187" s="170" t="s">
        <v>69</v>
      </c>
      <c r="D187" s="153"/>
      <c r="E187" s="154"/>
      <c r="F187" s="155"/>
      <c r="G187" s="156">
        <f>ROUND(SUMIF(P188:P238,"&lt;&gt;NOR",G188:G238),-3)</f>
        <v>0</v>
      </c>
      <c r="I187" s="179"/>
      <c r="P187" t="s">
        <v>88</v>
      </c>
    </row>
    <row r="188" spans="1:43" outlineLevel="1">
      <c r="A188" s="164">
        <v>102</v>
      </c>
      <c r="B188" s="165" t="s">
        <v>371</v>
      </c>
      <c r="C188" s="172" t="s">
        <v>216</v>
      </c>
      <c r="D188" s="166" t="s">
        <v>208</v>
      </c>
      <c r="E188" s="167"/>
      <c r="F188" s="168"/>
      <c r="G188" s="169">
        <f t="shared" ref="G188:G219" si="3">ROUND(E188*F188,2)</f>
        <v>0</v>
      </c>
      <c r="H188" s="146"/>
      <c r="I188" s="178"/>
      <c r="J188" s="146"/>
      <c r="K188" s="146"/>
      <c r="L188" s="146"/>
      <c r="M188" s="146"/>
      <c r="N188" s="146"/>
      <c r="O188" s="146"/>
      <c r="P188" s="146" t="s">
        <v>196</v>
      </c>
      <c r="Q188" s="146"/>
      <c r="R188" s="146"/>
      <c r="S188" s="146"/>
      <c r="T188" s="146"/>
      <c r="U188" s="146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/>
      <c r="AF188" s="146"/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</row>
    <row r="189" spans="1:43" ht="22.5" outlineLevel="1">
      <c r="A189" s="164">
        <v>103</v>
      </c>
      <c r="B189" s="165" t="s">
        <v>372</v>
      </c>
      <c r="C189" s="172" t="s">
        <v>217</v>
      </c>
      <c r="D189" s="166" t="s">
        <v>208</v>
      </c>
      <c r="E189" s="167"/>
      <c r="F189" s="168"/>
      <c r="G189" s="169">
        <f t="shared" si="3"/>
        <v>0</v>
      </c>
      <c r="H189" s="146"/>
      <c r="I189" s="178"/>
      <c r="J189" s="146"/>
      <c r="K189" s="146"/>
      <c r="L189" s="146"/>
      <c r="M189" s="146"/>
      <c r="N189" s="146"/>
      <c r="O189" s="146"/>
      <c r="P189" s="146" t="s">
        <v>196</v>
      </c>
      <c r="Q189" s="146"/>
      <c r="R189" s="146"/>
      <c r="S189" s="146"/>
      <c r="T189" s="146"/>
      <c r="U189" s="146"/>
      <c r="V189" s="146"/>
      <c r="W189" s="146"/>
      <c r="X189" s="146"/>
      <c r="Y189" s="146"/>
      <c r="Z189" s="146"/>
      <c r="AA189" s="146"/>
      <c r="AB189" s="146"/>
      <c r="AC189" s="146"/>
      <c r="AD189" s="146"/>
      <c r="AE189" s="146"/>
      <c r="AF189" s="146"/>
      <c r="AG189" s="146"/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</row>
    <row r="190" spans="1:43" outlineLevel="1">
      <c r="A190" s="164">
        <v>104</v>
      </c>
      <c r="B190" s="165" t="s">
        <v>373</v>
      </c>
      <c r="C190" s="172" t="s">
        <v>218</v>
      </c>
      <c r="D190" s="166" t="s">
        <v>106</v>
      </c>
      <c r="E190" s="167"/>
      <c r="F190" s="168"/>
      <c r="G190" s="169">
        <f t="shared" si="3"/>
        <v>0</v>
      </c>
      <c r="H190" s="146"/>
      <c r="I190" s="178"/>
      <c r="J190" s="146"/>
      <c r="K190" s="146"/>
      <c r="L190" s="146"/>
      <c r="M190" s="146"/>
      <c r="N190" s="146"/>
      <c r="O190" s="146"/>
      <c r="P190" s="146" t="s">
        <v>196</v>
      </c>
      <c r="Q190" s="146"/>
      <c r="R190" s="146"/>
      <c r="S190" s="146"/>
      <c r="T190" s="146"/>
      <c r="U190" s="146"/>
      <c r="V190" s="146"/>
      <c r="W190" s="146"/>
      <c r="X190" s="146"/>
      <c r="Y190" s="146"/>
      <c r="Z190" s="146"/>
      <c r="AA190" s="146"/>
      <c r="AB190" s="146"/>
      <c r="AC190" s="146"/>
      <c r="AD190" s="146"/>
      <c r="AE190" s="146"/>
      <c r="AF190" s="146"/>
      <c r="AG190" s="146"/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</row>
    <row r="191" spans="1:43" outlineLevel="1">
      <c r="A191" s="164">
        <v>105</v>
      </c>
      <c r="B191" s="165" t="s">
        <v>374</v>
      </c>
      <c r="C191" s="172" t="s">
        <v>219</v>
      </c>
      <c r="D191" s="166" t="s">
        <v>208</v>
      </c>
      <c r="E191" s="167"/>
      <c r="F191" s="168"/>
      <c r="G191" s="169">
        <f t="shared" si="3"/>
        <v>0</v>
      </c>
      <c r="H191" s="146"/>
      <c r="I191" s="178"/>
      <c r="J191" s="146"/>
      <c r="K191" s="146"/>
      <c r="L191" s="146"/>
      <c r="M191" s="146"/>
      <c r="N191" s="146"/>
      <c r="O191" s="146"/>
      <c r="P191" s="146" t="s">
        <v>196</v>
      </c>
      <c r="Q191" s="146"/>
      <c r="R191" s="146"/>
      <c r="S191" s="146"/>
      <c r="T191" s="146"/>
      <c r="U191" s="146"/>
      <c r="V191" s="146"/>
      <c r="W191" s="146"/>
      <c r="X191" s="146"/>
      <c r="Y191" s="146"/>
      <c r="Z191" s="146"/>
      <c r="AA191" s="146"/>
      <c r="AB191" s="146"/>
      <c r="AC191" s="146"/>
      <c r="AD191" s="146"/>
      <c r="AE191" s="146"/>
      <c r="AF191" s="146"/>
      <c r="AG191" s="146"/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</row>
    <row r="192" spans="1:43" outlineLevel="1">
      <c r="A192" s="164">
        <v>106</v>
      </c>
      <c r="B192" s="165" t="s">
        <v>375</v>
      </c>
      <c r="C192" s="172" t="s">
        <v>220</v>
      </c>
      <c r="D192" s="166" t="s">
        <v>106</v>
      </c>
      <c r="E192" s="167"/>
      <c r="F192" s="168"/>
      <c r="G192" s="169">
        <f t="shared" si="3"/>
        <v>0</v>
      </c>
      <c r="H192" s="146"/>
      <c r="I192" s="178"/>
      <c r="J192" s="146"/>
      <c r="K192" s="146"/>
      <c r="L192" s="146"/>
      <c r="M192" s="146"/>
      <c r="N192" s="146"/>
      <c r="O192" s="146"/>
      <c r="P192" s="146" t="s">
        <v>196</v>
      </c>
      <c r="Q192" s="146"/>
      <c r="R192" s="146"/>
      <c r="S192" s="146"/>
      <c r="T192" s="146"/>
      <c r="U192" s="146"/>
      <c r="V192" s="146"/>
      <c r="W192" s="146"/>
      <c r="X192" s="146"/>
      <c r="Y192" s="146"/>
      <c r="Z192" s="146"/>
      <c r="AA192" s="146"/>
      <c r="AB192" s="146"/>
      <c r="AC192" s="146"/>
      <c r="AD192" s="146"/>
      <c r="AE192" s="146"/>
      <c r="AF192" s="146"/>
      <c r="AG192" s="146"/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</row>
    <row r="193" spans="1:43" outlineLevel="1">
      <c r="A193" s="164">
        <v>107</v>
      </c>
      <c r="B193" s="165" t="s">
        <v>376</v>
      </c>
      <c r="C193" s="172" t="s">
        <v>221</v>
      </c>
      <c r="D193" s="166" t="s">
        <v>106</v>
      </c>
      <c r="E193" s="167"/>
      <c r="F193" s="168"/>
      <c r="G193" s="169">
        <f t="shared" si="3"/>
        <v>0</v>
      </c>
      <c r="H193" s="146"/>
      <c r="I193" s="178"/>
      <c r="J193" s="146"/>
      <c r="K193" s="146"/>
      <c r="L193" s="146"/>
      <c r="M193" s="146"/>
      <c r="N193" s="146"/>
      <c r="O193" s="146"/>
      <c r="P193" s="146" t="s">
        <v>196</v>
      </c>
      <c r="Q193" s="146"/>
      <c r="R193" s="146"/>
      <c r="S193" s="146"/>
      <c r="T193" s="146"/>
      <c r="U193" s="146"/>
      <c r="V193" s="146"/>
      <c r="W193" s="146"/>
      <c r="X193" s="146"/>
      <c r="Y193" s="146"/>
      <c r="Z193" s="146"/>
      <c r="AA193" s="146"/>
      <c r="AB193" s="146"/>
      <c r="AC193" s="146"/>
      <c r="AD193" s="146"/>
      <c r="AE193" s="146"/>
      <c r="AF193" s="146"/>
      <c r="AG193" s="146"/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</row>
    <row r="194" spans="1:43" outlineLevel="1">
      <c r="A194" s="164">
        <v>108</v>
      </c>
      <c r="B194" s="165" t="s">
        <v>377</v>
      </c>
      <c r="C194" s="172" t="s">
        <v>222</v>
      </c>
      <c r="D194" s="166" t="s">
        <v>106</v>
      </c>
      <c r="E194" s="167"/>
      <c r="F194" s="168"/>
      <c r="G194" s="169">
        <f t="shared" si="3"/>
        <v>0</v>
      </c>
      <c r="H194" s="146"/>
      <c r="I194" s="178"/>
      <c r="J194" s="146"/>
      <c r="K194" s="146"/>
      <c r="L194" s="146"/>
      <c r="M194" s="146"/>
      <c r="N194" s="146"/>
      <c r="O194" s="146"/>
      <c r="P194" s="146" t="s">
        <v>196</v>
      </c>
      <c r="Q194" s="146"/>
      <c r="R194" s="146"/>
      <c r="S194" s="146"/>
      <c r="T194" s="146"/>
      <c r="U194" s="146"/>
      <c r="V194" s="146"/>
      <c r="W194" s="146"/>
      <c r="X194" s="146"/>
      <c r="Y194" s="146"/>
      <c r="Z194" s="146"/>
      <c r="AA194" s="146"/>
      <c r="AB194" s="146"/>
      <c r="AC194" s="146"/>
      <c r="AD194" s="146"/>
      <c r="AE194" s="146"/>
      <c r="AF194" s="146"/>
      <c r="AG194" s="146"/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</row>
    <row r="195" spans="1:43" outlineLevel="1">
      <c r="A195" s="164">
        <v>109</v>
      </c>
      <c r="B195" s="165" t="s">
        <v>378</v>
      </c>
      <c r="C195" s="172" t="s">
        <v>223</v>
      </c>
      <c r="D195" s="166" t="s">
        <v>106</v>
      </c>
      <c r="E195" s="167"/>
      <c r="F195" s="168"/>
      <c r="G195" s="169">
        <f t="shared" si="3"/>
        <v>0</v>
      </c>
      <c r="H195" s="146"/>
      <c r="I195" s="178"/>
      <c r="J195" s="146"/>
      <c r="K195" s="146"/>
      <c r="L195" s="146"/>
      <c r="M195" s="146"/>
      <c r="N195" s="146"/>
      <c r="O195" s="146"/>
      <c r="P195" s="146" t="s">
        <v>196</v>
      </c>
      <c r="Q195" s="146"/>
      <c r="R195" s="146"/>
      <c r="S195" s="146"/>
      <c r="T195" s="146"/>
      <c r="U195" s="146"/>
      <c r="V195" s="146"/>
      <c r="W195" s="146"/>
      <c r="X195" s="146"/>
      <c r="Y195" s="146"/>
      <c r="Z195" s="146"/>
      <c r="AA195" s="146"/>
      <c r="AB195" s="146"/>
      <c r="AC195" s="146"/>
      <c r="AD195" s="146"/>
      <c r="AE195" s="146"/>
      <c r="AF195" s="146"/>
      <c r="AG195" s="146"/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</row>
    <row r="196" spans="1:43" outlineLevel="1">
      <c r="A196" s="164">
        <v>110</v>
      </c>
      <c r="B196" s="165" t="s">
        <v>379</v>
      </c>
      <c r="C196" s="172" t="s">
        <v>224</v>
      </c>
      <c r="D196" s="166" t="s">
        <v>106</v>
      </c>
      <c r="E196" s="167"/>
      <c r="F196" s="168"/>
      <c r="G196" s="169">
        <f t="shared" si="3"/>
        <v>0</v>
      </c>
      <c r="H196" s="146"/>
      <c r="I196" s="178"/>
      <c r="J196" s="146"/>
      <c r="K196" s="146"/>
      <c r="L196" s="146"/>
      <c r="M196" s="146"/>
      <c r="N196" s="146"/>
      <c r="O196" s="146"/>
      <c r="P196" s="146" t="s">
        <v>196</v>
      </c>
      <c r="Q196" s="146"/>
      <c r="R196" s="146"/>
      <c r="S196" s="146"/>
      <c r="T196" s="146"/>
      <c r="U196" s="146"/>
      <c r="V196" s="146"/>
      <c r="W196" s="146"/>
      <c r="X196" s="146"/>
      <c r="Y196" s="146"/>
      <c r="Z196" s="146"/>
      <c r="AA196" s="146"/>
      <c r="AB196" s="146"/>
      <c r="AC196" s="146"/>
      <c r="AD196" s="146"/>
      <c r="AE196" s="146"/>
      <c r="AF196" s="146"/>
      <c r="AG196" s="146"/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</row>
    <row r="197" spans="1:43" outlineLevel="1">
      <c r="A197" s="164">
        <v>111</v>
      </c>
      <c r="B197" s="165" t="s">
        <v>380</v>
      </c>
      <c r="C197" s="172" t="s">
        <v>225</v>
      </c>
      <c r="D197" s="166" t="s">
        <v>106</v>
      </c>
      <c r="E197" s="167"/>
      <c r="F197" s="168"/>
      <c r="G197" s="169">
        <f t="shared" si="3"/>
        <v>0</v>
      </c>
      <c r="H197" s="146"/>
      <c r="I197" s="178"/>
      <c r="J197" s="146"/>
      <c r="K197" s="146"/>
      <c r="L197" s="146"/>
      <c r="M197" s="146"/>
      <c r="N197" s="146"/>
      <c r="O197" s="146"/>
      <c r="P197" s="146" t="s">
        <v>196</v>
      </c>
      <c r="Q197" s="146"/>
      <c r="R197" s="146"/>
      <c r="S197" s="146"/>
      <c r="T197" s="146"/>
      <c r="U197" s="146"/>
      <c r="V197" s="146"/>
      <c r="W197" s="146"/>
      <c r="X197" s="146"/>
      <c r="Y197" s="146"/>
      <c r="Z197" s="146"/>
      <c r="AA197" s="146"/>
      <c r="AB197" s="146"/>
      <c r="AC197" s="146"/>
      <c r="AD197" s="146"/>
      <c r="AE197" s="146"/>
      <c r="AF197" s="146"/>
      <c r="AG197" s="146"/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</row>
    <row r="198" spans="1:43" outlineLevel="1">
      <c r="A198" s="164">
        <v>112</v>
      </c>
      <c r="B198" s="165" t="s">
        <v>381</v>
      </c>
      <c r="C198" s="172" t="s">
        <v>226</v>
      </c>
      <c r="D198" s="166" t="s">
        <v>106</v>
      </c>
      <c r="E198" s="167"/>
      <c r="F198" s="168"/>
      <c r="G198" s="169">
        <f t="shared" si="3"/>
        <v>0</v>
      </c>
      <c r="H198" s="146"/>
      <c r="I198" s="178"/>
      <c r="J198" s="146"/>
      <c r="K198" s="146"/>
      <c r="L198" s="146"/>
      <c r="M198" s="146"/>
      <c r="N198" s="146"/>
      <c r="O198" s="146"/>
      <c r="P198" s="146" t="s">
        <v>196</v>
      </c>
      <c r="Q198" s="146"/>
      <c r="R198" s="146"/>
      <c r="S198" s="146"/>
      <c r="T198" s="146"/>
      <c r="U198" s="146"/>
      <c r="V198" s="146"/>
      <c r="W198" s="146"/>
      <c r="X198" s="146"/>
      <c r="Y198" s="146"/>
      <c r="Z198" s="146"/>
      <c r="AA198" s="146"/>
      <c r="AB198" s="146"/>
      <c r="AC198" s="146"/>
      <c r="AD198" s="146"/>
      <c r="AE198" s="146"/>
      <c r="AF198" s="146"/>
      <c r="AG198" s="146"/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</row>
    <row r="199" spans="1:43" outlineLevel="1">
      <c r="A199" s="164">
        <v>113</v>
      </c>
      <c r="B199" s="165" t="s">
        <v>382</v>
      </c>
      <c r="C199" s="172" t="s">
        <v>227</v>
      </c>
      <c r="D199" s="166" t="s">
        <v>106</v>
      </c>
      <c r="E199" s="167"/>
      <c r="F199" s="168"/>
      <c r="G199" s="169">
        <f t="shared" si="3"/>
        <v>0</v>
      </c>
      <c r="H199" s="146"/>
      <c r="I199" s="178"/>
      <c r="J199" s="146"/>
      <c r="K199" s="146"/>
      <c r="L199" s="146"/>
      <c r="M199" s="146"/>
      <c r="N199" s="146"/>
      <c r="O199" s="146"/>
      <c r="P199" s="146" t="s">
        <v>196</v>
      </c>
      <c r="Q199" s="146"/>
      <c r="R199" s="146"/>
      <c r="S199" s="146"/>
      <c r="T199" s="146"/>
      <c r="U199" s="146"/>
      <c r="V199" s="146"/>
      <c r="W199" s="146"/>
      <c r="X199" s="146"/>
      <c r="Y199" s="146"/>
      <c r="Z199" s="146"/>
      <c r="AA199" s="146"/>
      <c r="AB199" s="146"/>
      <c r="AC199" s="146"/>
      <c r="AD199" s="146"/>
      <c r="AE199" s="146"/>
      <c r="AF199" s="146"/>
      <c r="AG199" s="146"/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</row>
    <row r="200" spans="1:43" outlineLevel="1">
      <c r="A200" s="164">
        <v>114</v>
      </c>
      <c r="B200" s="165" t="s">
        <v>383</v>
      </c>
      <c r="C200" s="172" t="s">
        <v>228</v>
      </c>
      <c r="D200" s="166" t="s">
        <v>106</v>
      </c>
      <c r="E200" s="167"/>
      <c r="F200" s="168"/>
      <c r="G200" s="169">
        <f t="shared" si="3"/>
        <v>0</v>
      </c>
      <c r="H200" s="146"/>
      <c r="I200" s="178"/>
      <c r="J200" s="146"/>
      <c r="K200" s="146"/>
      <c r="L200" s="146"/>
      <c r="M200" s="146"/>
      <c r="N200" s="146"/>
      <c r="O200" s="146"/>
      <c r="P200" s="146" t="s">
        <v>196</v>
      </c>
      <c r="Q200" s="146"/>
      <c r="R200" s="146"/>
      <c r="S200" s="146"/>
      <c r="T200" s="146"/>
      <c r="U200" s="146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/>
      <c r="AF200" s="146"/>
      <c r="AG200" s="146"/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</row>
    <row r="201" spans="1:43" outlineLevel="1">
      <c r="A201" s="164">
        <v>115</v>
      </c>
      <c r="B201" s="165" t="s">
        <v>384</v>
      </c>
      <c r="C201" s="172" t="s">
        <v>229</v>
      </c>
      <c r="D201" s="166" t="s">
        <v>106</v>
      </c>
      <c r="E201" s="167"/>
      <c r="F201" s="168"/>
      <c r="G201" s="169">
        <f t="shared" si="3"/>
        <v>0</v>
      </c>
      <c r="H201" s="146"/>
      <c r="I201" s="178"/>
      <c r="J201" s="146"/>
      <c r="K201" s="146"/>
      <c r="L201" s="146"/>
      <c r="M201" s="146"/>
      <c r="N201" s="146"/>
      <c r="O201" s="146"/>
      <c r="P201" s="146" t="s">
        <v>196</v>
      </c>
      <c r="Q201" s="146"/>
      <c r="R201" s="146"/>
      <c r="S201" s="146"/>
      <c r="T201" s="146"/>
      <c r="U201" s="146"/>
      <c r="V201" s="146"/>
      <c r="W201" s="146"/>
      <c r="X201" s="146"/>
      <c r="Y201" s="146"/>
      <c r="Z201" s="146"/>
      <c r="AA201" s="146"/>
      <c r="AB201" s="146"/>
      <c r="AC201" s="146"/>
      <c r="AD201" s="146"/>
      <c r="AE201" s="146"/>
      <c r="AF201" s="146"/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</row>
    <row r="202" spans="1:43" ht="22.5" outlineLevel="1">
      <c r="A202" s="164">
        <v>116</v>
      </c>
      <c r="B202" s="165" t="s">
        <v>385</v>
      </c>
      <c r="C202" s="172" t="s">
        <v>230</v>
      </c>
      <c r="D202" s="166" t="s">
        <v>106</v>
      </c>
      <c r="E202" s="167"/>
      <c r="F202" s="168"/>
      <c r="G202" s="169">
        <f t="shared" si="3"/>
        <v>0</v>
      </c>
      <c r="H202" s="146"/>
      <c r="I202" s="178"/>
      <c r="J202" s="146"/>
      <c r="K202" s="146"/>
      <c r="L202" s="146"/>
      <c r="M202" s="146"/>
      <c r="N202" s="146"/>
      <c r="O202" s="146"/>
      <c r="P202" s="146" t="s">
        <v>196</v>
      </c>
      <c r="Q202" s="146"/>
      <c r="R202" s="146"/>
      <c r="S202" s="146"/>
      <c r="T202" s="146"/>
      <c r="U202" s="146"/>
      <c r="V202" s="146"/>
      <c r="W202" s="146"/>
      <c r="X202" s="146"/>
      <c r="Y202" s="146"/>
      <c r="Z202" s="146"/>
      <c r="AA202" s="146"/>
      <c r="AB202" s="146"/>
      <c r="AC202" s="146"/>
      <c r="AD202" s="146"/>
      <c r="AE202" s="146"/>
      <c r="AF202" s="146"/>
      <c r="AG202" s="146"/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</row>
    <row r="203" spans="1:43" outlineLevel="1">
      <c r="A203" s="164">
        <v>117</v>
      </c>
      <c r="B203" s="165" t="s">
        <v>386</v>
      </c>
      <c r="C203" s="172" t="s">
        <v>231</v>
      </c>
      <c r="D203" s="166" t="s">
        <v>106</v>
      </c>
      <c r="E203" s="167"/>
      <c r="F203" s="168"/>
      <c r="G203" s="169">
        <f t="shared" si="3"/>
        <v>0</v>
      </c>
      <c r="H203" s="146"/>
      <c r="I203" s="178"/>
      <c r="J203" s="146"/>
      <c r="K203" s="146"/>
      <c r="L203" s="146"/>
      <c r="M203" s="146"/>
      <c r="N203" s="146"/>
      <c r="O203" s="146"/>
      <c r="P203" s="146" t="s">
        <v>196</v>
      </c>
      <c r="Q203" s="146"/>
      <c r="R203" s="146"/>
      <c r="S203" s="146"/>
      <c r="T203" s="146"/>
      <c r="U203" s="146"/>
      <c r="V203" s="146"/>
      <c r="W203" s="146"/>
      <c r="X203" s="146"/>
      <c r="Y203" s="146"/>
      <c r="Z203" s="146"/>
      <c r="AA203" s="146"/>
      <c r="AB203" s="146"/>
      <c r="AC203" s="146"/>
      <c r="AD203" s="146"/>
      <c r="AE203" s="146"/>
      <c r="AF203" s="146"/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</row>
    <row r="204" spans="1:43" outlineLevel="1">
      <c r="A204" s="164">
        <v>118</v>
      </c>
      <c r="B204" s="165" t="s">
        <v>387</v>
      </c>
      <c r="C204" s="172" t="s">
        <v>232</v>
      </c>
      <c r="D204" s="166" t="s">
        <v>106</v>
      </c>
      <c r="E204" s="167"/>
      <c r="F204" s="168"/>
      <c r="G204" s="169">
        <f t="shared" si="3"/>
        <v>0</v>
      </c>
      <c r="H204" s="146"/>
      <c r="I204" s="178"/>
      <c r="J204" s="146"/>
      <c r="K204" s="146"/>
      <c r="L204" s="146"/>
      <c r="M204" s="146"/>
      <c r="N204" s="146"/>
      <c r="O204" s="146"/>
      <c r="P204" s="146" t="s">
        <v>196</v>
      </c>
      <c r="Q204" s="146"/>
      <c r="R204" s="146"/>
      <c r="S204" s="146"/>
      <c r="T204" s="146"/>
      <c r="U204" s="146"/>
      <c r="V204" s="146"/>
      <c r="W204" s="146"/>
      <c r="X204" s="146"/>
      <c r="Y204" s="146"/>
      <c r="Z204" s="146"/>
      <c r="AA204" s="146"/>
      <c r="AB204" s="146"/>
      <c r="AC204" s="146"/>
      <c r="AD204" s="146"/>
      <c r="AE204" s="146"/>
      <c r="AF204" s="146"/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</row>
    <row r="205" spans="1:43" outlineLevel="1">
      <c r="A205" s="164">
        <v>119</v>
      </c>
      <c r="B205" s="165" t="s">
        <v>388</v>
      </c>
      <c r="C205" s="172" t="s">
        <v>233</v>
      </c>
      <c r="D205" s="166" t="s">
        <v>106</v>
      </c>
      <c r="E205" s="167"/>
      <c r="F205" s="168"/>
      <c r="G205" s="169">
        <f t="shared" si="3"/>
        <v>0</v>
      </c>
      <c r="H205" s="146"/>
      <c r="I205" s="178"/>
      <c r="J205" s="146"/>
      <c r="K205" s="146"/>
      <c r="L205" s="146"/>
      <c r="M205" s="146"/>
      <c r="N205" s="146"/>
      <c r="O205" s="146"/>
      <c r="P205" s="146" t="s">
        <v>196</v>
      </c>
      <c r="Q205" s="146"/>
      <c r="R205" s="146"/>
      <c r="S205" s="146"/>
      <c r="T205" s="146"/>
      <c r="U205" s="146"/>
      <c r="V205" s="146"/>
      <c r="W205" s="146"/>
      <c r="X205" s="146"/>
      <c r="Y205" s="146"/>
      <c r="Z205" s="146"/>
      <c r="AA205" s="146"/>
      <c r="AB205" s="146"/>
      <c r="AC205" s="146"/>
      <c r="AD205" s="146"/>
      <c r="AE205" s="146"/>
      <c r="AF205" s="146"/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</row>
    <row r="206" spans="1:43" outlineLevel="1">
      <c r="A206" s="164">
        <v>120</v>
      </c>
      <c r="B206" s="165" t="s">
        <v>389</v>
      </c>
      <c r="C206" s="172" t="s">
        <v>234</v>
      </c>
      <c r="D206" s="166" t="s">
        <v>195</v>
      </c>
      <c r="E206" s="167"/>
      <c r="F206" s="168"/>
      <c r="G206" s="169">
        <f t="shared" si="3"/>
        <v>0</v>
      </c>
      <c r="H206" s="146"/>
      <c r="I206" s="178"/>
      <c r="J206" s="146"/>
      <c r="K206" s="146"/>
      <c r="L206" s="146"/>
      <c r="M206" s="146"/>
      <c r="N206" s="146"/>
      <c r="O206" s="146"/>
      <c r="P206" s="146" t="s">
        <v>196</v>
      </c>
      <c r="Q206" s="146"/>
      <c r="R206" s="146"/>
      <c r="S206" s="146"/>
      <c r="T206" s="146"/>
      <c r="U206" s="146"/>
      <c r="V206" s="146"/>
      <c r="W206" s="146"/>
      <c r="X206" s="146"/>
      <c r="Y206" s="146"/>
      <c r="Z206" s="146"/>
      <c r="AA206" s="146"/>
      <c r="AB206" s="146"/>
      <c r="AC206" s="146"/>
      <c r="AD206" s="146"/>
      <c r="AE206" s="146"/>
      <c r="AF206" s="146"/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</row>
    <row r="207" spans="1:43" outlineLevel="1">
      <c r="A207" s="164">
        <v>121</v>
      </c>
      <c r="B207" s="165" t="s">
        <v>390</v>
      </c>
      <c r="C207" s="172" t="s">
        <v>235</v>
      </c>
      <c r="D207" s="166" t="s">
        <v>106</v>
      </c>
      <c r="E207" s="167"/>
      <c r="F207" s="168"/>
      <c r="G207" s="169">
        <f t="shared" si="3"/>
        <v>0</v>
      </c>
      <c r="H207" s="146"/>
      <c r="I207" s="178"/>
      <c r="J207" s="146"/>
      <c r="K207" s="146"/>
      <c r="L207" s="146"/>
      <c r="M207" s="146"/>
      <c r="N207" s="146"/>
      <c r="O207" s="146"/>
      <c r="P207" s="146" t="s">
        <v>196</v>
      </c>
      <c r="Q207" s="146"/>
      <c r="R207" s="146"/>
      <c r="S207" s="146"/>
      <c r="T207" s="146"/>
      <c r="U207" s="146"/>
      <c r="V207" s="146"/>
      <c r="W207" s="146"/>
      <c r="X207" s="146"/>
      <c r="Y207" s="146"/>
      <c r="Z207" s="146"/>
      <c r="AA207" s="146"/>
      <c r="AB207" s="146"/>
      <c r="AC207" s="146"/>
      <c r="AD207" s="146"/>
      <c r="AE207" s="146"/>
      <c r="AF207" s="146"/>
      <c r="AG207" s="146"/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</row>
    <row r="208" spans="1:43" outlineLevel="1">
      <c r="A208" s="164">
        <v>122</v>
      </c>
      <c r="B208" s="165" t="s">
        <v>391</v>
      </c>
      <c r="C208" s="172" t="s">
        <v>236</v>
      </c>
      <c r="D208" s="166" t="s">
        <v>195</v>
      </c>
      <c r="E208" s="167"/>
      <c r="F208" s="168"/>
      <c r="G208" s="169">
        <f t="shared" si="3"/>
        <v>0</v>
      </c>
      <c r="H208" s="146"/>
      <c r="I208" s="178"/>
      <c r="J208" s="146"/>
      <c r="K208" s="146"/>
      <c r="L208" s="146"/>
      <c r="M208" s="146"/>
      <c r="N208" s="146"/>
      <c r="O208" s="146"/>
      <c r="P208" s="146" t="s">
        <v>196</v>
      </c>
      <c r="Q208" s="146"/>
      <c r="R208" s="146"/>
      <c r="S208" s="146"/>
      <c r="T208" s="146"/>
      <c r="U208" s="146"/>
      <c r="V208" s="146"/>
      <c r="W208" s="146"/>
      <c r="X208" s="146"/>
      <c r="Y208" s="146"/>
      <c r="Z208" s="146"/>
      <c r="AA208" s="146"/>
      <c r="AB208" s="146"/>
      <c r="AC208" s="146"/>
      <c r="AD208" s="146"/>
      <c r="AE208" s="146"/>
      <c r="AF208" s="146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</row>
    <row r="209" spans="1:43" ht="33.75" outlineLevel="1">
      <c r="A209" s="164">
        <v>123</v>
      </c>
      <c r="B209" s="165" t="s">
        <v>392</v>
      </c>
      <c r="C209" s="172" t="s">
        <v>237</v>
      </c>
      <c r="D209" s="166" t="s">
        <v>106</v>
      </c>
      <c r="E209" s="167"/>
      <c r="F209" s="168"/>
      <c r="G209" s="169">
        <f t="shared" si="3"/>
        <v>0</v>
      </c>
      <c r="H209" s="146"/>
      <c r="I209" s="178"/>
      <c r="J209" s="146"/>
      <c r="K209" s="146"/>
      <c r="L209" s="146"/>
      <c r="M209" s="146"/>
      <c r="N209" s="146"/>
      <c r="O209" s="146"/>
      <c r="P209" s="146" t="s">
        <v>196</v>
      </c>
      <c r="Q209" s="146"/>
      <c r="R209" s="146"/>
      <c r="S209" s="146"/>
      <c r="T209" s="146"/>
      <c r="U209" s="146"/>
      <c r="V209" s="146"/>
      <c r="W209" s="146"/>
      <c r="X209" s="146"/>
      <c r="Y209" s="146"/>
      <c r="Z209" s="146"/>
      <c r="AA209" s="146"/>
      <c r="AB209" s="146"/>
      <c r="AC209" s="146"/>
      <c r="AD209" s="146"/>
      <c r="AE209" s="146"/>
      <c r="AF209" s="146"/>
      <c r="AG209" s="146"/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</row>
    <row r="210" spans="1:43" outlineLevel="1">
      <c r="A210" s="164">
        <v>124</v>
      </c>
      <c r="B210" s="165" t="s">
        <v>393</v>
      </c>
      <c r="C210" s="172" t="s">
        <v>238</v>
      </c>
      <c r="D210" s="166" t="s">
        <v>106</v>
      </c>
      <c r="E210" s="167"/>
      <c r="F210" s="168"/>
      <c r="G210" s="169">
        <f t="shared" si="3"/>
        <v>0</v>
      </c>
      <c r="H210" s="146"/>
      <c r="I210" s="178"/>
      <c r="J210" s="146"/>
      <c r="K210" s="146"/>
      <c r="L210" s="146"/>
      <c r="M210" s="146"/>
      <c r="N210" s="146"/>
      <c r="O210" s="146"/>
      <c r="P210" s="146" t="s">
        <v>196</v>
      </c>
      <c r="Q210" s="146"/>
      <c r="R210" s="146"/>
      <c r="S210" s="146"/>
      <c r="T210" s="146"/>
      <c r="U210" s="146"/>
      <c r="V210" s="146"/>
      <c r="W210" s="146"/>
      <c r="X210" s="146"/>
      <c r="Y210" s="146"/>
      <c r="Z210" s="146"/>
      <c r="AA210" s="146"/>
      <c r="AB210" s="146"/>
      <c r="AC210" s="146"/>
      <c r="AD210" s="146"/>
      <c r="AE210" s="146"/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</row>
    <row r="211" spans="1:43" outlineLevel="1">
      <c r="A211" s="164">
        <v>125</v>
      </c>
      <c r="B211" s="165" t="s">
        <v>394</v>
      </c>
      <c r="C211" s="172" t="s">
        <v>239</v>
      </c>
      <c r="D211" s="166" t="s">
        <v>106</v>
      </c>
      <c r="E211" s="167"/>
      <c r="F211" s="168"/>
      <c r="G211" s="169">
        <f t="shared" si="3"/>
        <v>0</v>
      </c>
      <c r="H211" s="146"/>
      <c r="I211" s="178"/>
      <c r="J211" s="146"/>
      <c r="K211" s="146"/>
      <c r="L211" s="146"/>
      <c r="M211" s="146"/>
      <c r="N211" s="146"/>
      <c r="O211" s="146"/>
      <c r="P211" s="146" t="s">
        <v>196</v>
      </c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</row>
    <row r="212" spans="1:43" outlineLevel="1">
      <c r="A212" s="164">
        <v>126</v>
      </c>
      <c r="B212" s="165" t="s">
        <v>395</v>
      </c>
      <c r="C212" s="172" t="s">
        <v>240</v>
      </c>
      <c r="D212" s="166" t="s">
        <v>106</v>
      </c>
      <c r="E212" s="167"/>
      <c r="F212" s="168"/>
      <c r="G212" s="169">
        <f t="shared" si="3"/>
        <v>0</v>
      </c>
      <c r="H212" s="146"/>
      <c r="I212" s="178"/>
      <c r="J212" s="146"/>
      <c r="K212" s="146"/>
      <c r="L212" s="146"/>
      <c r="M212" s="146"/>
      <c r="N212" s="146"/>
      <c r="O212" s="146"/>
      <c r="P212" s="146" t="s">
        <v>196</v>
      </c>
      <c r="Q212" s="146"/>
      <c r="R212" s="146"/>
      <c r="S212" s="146"/>
      <c r="T212" s="146"/>
      <c r="U212" s="146"/>
      <c r="V212" s="146"/>
      <c r="W212" s="146"/>
      <c r="X212" s="146"/>
      <c r="Y212" s="146"/>
      <c r="Z212" s="146"/>
      <c r="AA212" s="146"/>
      <c r="AB212" s="146"/>
      <c r="AC212" s="146"/>
      <c r="AD212" s="146"/>
      <c r="AE212" s="146"/>
      <c r="AF212" s="146"/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</row>
    <row r="213" spans="1:43" ht="22.5" outlineLevel="1">
      <c r="A213" s="164">
        <v>127</v>
      </c>
      <c r="B213" s="165" t="s">
        <v>396</v>
      </c>
      <c r="C213" s="172" t="s">
        <v>241</v>
      </c>
      <c r="D213" s="166" t="s">
        <v>106</v>
      </c>
      <c r="E213" s="167"/>
      <c r="F213" s="168"/>
      <c r="G213" s="169">
        <f t="shared" si="3"/>
        <v>0</v>
      </c>
      <c r="H213" s="146"/>
      <c r="I213" s="178"/>
      <c r="J213" s="146"/>
      <c r="K213" s="146"/>
      <c r="L213" s="146"/>
      <c r="M213" s="146"/>
      <c r="N213" s="146"/>
      <c r="O213" s="146"/>
      <c r="P213" s="146" t="s">
        <v>196</v>
      </c>
      <c r="Q213" s="146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</row>
    <row r="214" spans="1:43" outlineLevel="1">
      <c r="A214" s="164">
        <v>128</v>
      </c>
      <c r="B214" s="165" t="s">
        <v>397</v>
      </c>
      <c r="C214" s="172" t="s">
        <v>242</v>
      </c>
      <c r="D214" s="166" t="s">
        <v>106</v>
      </c>
      <c r="E214" s="167"/>
      <c r="F214" s="168"/>
      <c r="G214" s="169">
        <f t="shared" si="3"/>
        <v>0</v>
      </c>
      <c r="H214" s="146"/>
      <c r="I214" s="178"/>
      <c r="J214" s="146"/>
      <c r="K214" s="146"/>
      <c r="L214" s="146"/>
      <c r="M214" s="146"/>
      <c r="N214" s="146"/>
      <c r="O214" s="146"/>
      <c r="P214" s="146" t="s">
        <v>196</v>
      </c>
      <c r="Q214" s="146"/>
      <c r="R214" s="146"/>
      <c r="S214" s="146"/>
      <c r="T214" s="146"/>
      <c r="U214" s="146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/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</row>
    <row r="215" spans="1:43" outlineLevel="1">
      <c r="A215" s="164">
        <v>129</v>
      </c>
      <c r="B215" s="165" t="s">
        <v>398</v>
      </c>
      <c r="C215" s="172" t="s">
        <v>243</v>
      </c>
      <c r="D215" s="166" t="s">
        <v>106</v>
      </c>
      <c r="E215" s="167"/>
      <c r="F215" s="168"/>
      <c r="G215" s="169">
        <f t="shared" si="3"/>
        <v>0</v>
      </c>
      <c r="H215" s="146"/>
      <c r="I215" s="178"/>
      <c r="J215" s="146"/>
      <c r="K215" s="146"/>
      <c r="L215" s="146"/>
      <c r="M215" s="146"/>
      <c r="N215" s="146"/>
      <c r="O215" s="146"/>
      <c r="P215" s="146" t="s">
        <v>196</v>
      </c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/>
      <c r="AF215" s="146"/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</row>
    <row r="216" spans="1:43" outlineLevel="1">
      <c r="A216" s="164">
        <v>130</v>
      </c>
      <c r="B216" s="165" t="s">
        <v>399</v>
      </c>
      <c r="C216" s="172" t="s">
        <v>244</v>
      </c>
      <c r="D216" s="166" t="s">
        <v>106</v>
      </c>
      <c r="E216" s="167"/>
      <c r="F216" s="168"/>
      <c r="G216" s="169">
        <f t="shared" si="3"/>
        <v>0</v>
      </c>
      <c r="H216" s="146"/>
      <c r="I216" s="178"/>
      <c r="J216" s="146"/>
      <c r="K216" s="146"/>
      <c r="L216" s="146"/>
      <c r="M216" s="146"/>
      <c r="N216" s="146"/>
      <c r="O216" s="146"/>
      <c r="P216" s="146" t="s">
        <v>196</v>
      </c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/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</row>
    <row r="217" spans="1:43" outlineLevel="1">
      <c r="A217" s="164">
        <v>131</v>
      </c>
      <c r="B217" s="165" t="s">
        <v>400</v>
      </c>
      <c r="C217" s="172" t="s">
        <v>245</v>
      </c>
      <c r="D217" s="166" t="s">
        <v>106</v>
      </c>
      <c r="E217" s="167"/>
      <c r="F217" s="168"/>
      <c r="G217" s="169">
        <f t="shared" si="3"/>
        <v>0</v>
      </c>
      <c r="H217" s="146"/>
      <c r="I217" s="178"/>
      <c r="J217" s="146"/>
      <c r="K217" s="146"/>
      <c r="L217" s="146"/>
      <c r="M217" s="146"/>
      <c r="N217" s="146"/>
      <c r="O217" s="146"/>
      <c r="P217" s="146" t="s">
        <v>196</v>
      </c>
      <c r="Q217" s="146"/>
      <c r="R217" s="146"/>
      <c r="S217" s="146"/>
      <c r="T217" s="146"/>
      <c r="U217" s="146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/>
      <c r="AF217" s="146"/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</row>
    <row r="218" spans="1:43" outlineLevel="1">
      <c r="A218" s="164">
        <v>132</v>
      </c>
      <c r="B218" s="165" t="s">
        <v>401</v>
      </c>
      <c r="C218" s="172" t="s">
        <v>246</v>
      </c>
      <c r="D218" s="166" t="s">
        <v>153</v>
      </c>
      <c r="E218" s="167"/>
      <c r="F218" s="168"/>
      <c r="G218" s="169">
        <f t="shared" si="3"/>
        <v>0</v>
      </c>
      <c r="H218" s="146"/>
      <c r="I218" s="178"/>
      <c r="J218" s="146"/>
      <c r="K218" s="146"/>
      <c r="L218" s="146"/>
      <c r="M218" s="146"/>
      <c r="N218" s="146"/>
      <c r="O218" s="146"/>
      <c r="P218" s="146" t="s">
        <v>196</v>
      </c>
      <c r="Q218" s="146"/>
      <c r="R218" s="146"/>
      <c r="S218" s="146"/>
      <c r="T218" s="146"/>
      <c r="U218" s="146"/>
      <c r="V218" s="146"/>
      <c r="W218" s="146"/>
      <c r="X218" s="146"/>
      <c r="Y218" s="146"/>
      <c r="Z218" s="146"/>
      <c r="AA218" s="146"/>
      <c r="AB218" s="146"/>
      <c r="AC218" s="146"/>
      <c r="AD218" s="146"/>
      <c r="AE218" s="146"/>
      <c r="AF218" s="146"/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</row>
    <row r="219" spans="1:43" outlineLevel="1">
      <c r="A219" s="164">
        <v>133</v>
      </c>
      <c r="B219" s="165" t="s">
        <v>402</v>
      </c>
      <c r="C219" s="172" t="s">
        <v>247</v>
      </c>
      <c r="D219" s="166" t="s">
        <v>153</v>
      </c>
      <c r="E219" s="167"/>
      <c r="F219" s="168"/>
      <c r="G219" s="169">
        <f t="shared" si="3"/>
        <v>0</v>
      </c>
      <c r="H219" s="146"/>
      <c r="I219" s="178"/>
      <c r="J219" s="146"/>
      <c r="K219" s="146"/>
      <c r="L219" s="146"/>
      <c r="M219" s="146"/>
      <c r="N219" s="146"/>
      <c r="O219" s="146"/>
      <c r="P219" s="146" t="s">
        <v>196</v>
      </c>
      <c r="Q219" s="146"/>
      <c r="R219" s="146"/>
      <c r="S219" s="146"/>
      <c r="T219" s="146"/>
      <c r="U219" s="146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/>
      <c r="AF219" s="146"/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</row>
    <row r="220" spans="1:43" outlineLevel="1">
      <c r="A220" s="164">
        <v>134</v>
      </c>
      <c r="B220" s="165" t="s">
        <v>403</v>
      </c>
      <c r="C220" s="172" t="s">
        <v>248</v>
      </c>
      <c r="D220" s="166" t="s">
        <v>153</v>
      </c>
      <c r="E220" s="167"/>
      <c r="F220" s="168"/>
      <c r="G220" s="169">
        <f t="shared" ref="G220:G238" si="4">ROUND(E220*F220,2)</f>
        <v>0</v>
      </c>
      <c r="H220" s="146"/>
      <c r="I220" s="178"/>
      <c r="J220" s="146"/>
      <c r="K220" s="146"/>
      <c r="L220" s="146"/>
      <c r="M220" s="146"/>
      <c r="N220" s="146"/>
      <c r="O220" s="146"/>
      <c r="P220" s="146" t="s">
        <v>196</v>
      </c>
      <c r="Q220" s="146"/>
      <c r="R220" s="146"/>
      <c r="S220" s="146"/>
      <c r="T220" s="146"/>
      <c r="U220" s="146"/>
      <c r="V220" s="146"/>
      <c r="W220" s="146"/>
      <c r="X220" s="146"/>
      <c r="Y220" s="146"/>
      <c r="Z220" s="146"/>
      <c r="AA220" s="146"/>
      <c r="AB220" s="146"/>
      <c r="AC220" s="146"/>
      <c r="AD220" s="146"/>
      <c r="AE220" s="146"/>
      <c r="AF220" s="146"/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</row>
    <row r="221" spans="1:43" ht="22.5" outlineLevel="1">
      <c r="A221" s="164">
        <v>135</v>
      </c>
      <c r="B221" s="165" t="s">
        <v>404</v>
      </c>
      <c r="C221" s="172" t="s">
        <v>249</v>
      </c>
      <c r="D221" s="166" t="s">
        <v>153</v>
      </c>
      <c r="E221" s="167"/>
      <c r="F221" s="168"/>
      <c r="G221" s="169">
        <f t="shared" si="4"/>
        <v>0</v>
      </c>
      <c r="H221" s="146"/>
      <c r="I221" s="178"/>
      <c r="J221" s="146"/>
      <c r="K221" s="146"/>
      <c r="L221" s="146"/>
      <c r="M221" s="146"/>
      <c r="N221" s="146"/>
      <c r="O221" s="146"/>
      <c r="P221" s="146" t="s">
        <v>196</v>
      </c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/>
      <c r="AF221" s="146"/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</row>
    <row r="222" spans="1:43" outlineLevel="1">
      <c r="A222" s="164">
        <v>136</v>
      </c>
      <c r="B222" s="165" t="s">
        <v>405</v>
      </c>
      <c r="C222" s="172" t="s">
        <v>250</v>
      </c>
      <c r="D222" s="166" t="s">
        <v>153</v>
      </c>
      <c r="E222" s="167"/>
      <c r="F222" s="168"/>
      <c r="G222" s="169">
        <f t="shared" si="4"/>
        <v>0</v>
      </c>
      <c r="H222" s="146"/>
      <c r="I222" s="178"/>
      <c r="J222" s="146"/>
      <c r="K222" s="146"/>
      <c r="L222" s="146"/>
      <c r="M222" s="146"/>
      <c r="N222" s="146"/>
      <c r="O222" s="146"/>
      <c r="P222" s="146" t="s">
        <v>196</v>
      </c>
      <c r="Q222" s="146"/>
      <c r="R222" s="146"/>
      <c r="S222" s="146"/>
      <c r="T222" s="146"/>
      <c r="U222" s="146"/>
      <c r="V222" s="146"/>
      <c r="W222" s="146"/>
      <c r="X222" s="146"/>
      <c r="Y222" s="146"/>
      <c r="Z222" s="146"/>
      <c r="AA222" s="146"/>
      <c r="AB222" s="146"/>
      <c r="AC222" s="146"/>
      <c r="AD222" s="146"/>
      <c r="AE222" s="146"/>
      <c r="AF222" s="146"/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</row>
    <row r="223" spans="1:43" outlineLevel="1">
      <c r="A223" s="164">
        <v>137</v>
      </c>
      <c r="B223" s="165" t="s">
        <v>406</v>
      </c>
      <c r="C223" s="172" t="s">
        <v>251</v>
      </c>
      <c r="D223" s="166" t="s">
        <v>153</v>
      </c>
      <c r="E223" s="167"/>
      <c r="F223" s="168"/>
      <c r="G223" s="169">
        <f t="shared" si="4"/>
        <v>0</v>
      </c>
      <c r="H223" s="146"/>
      <c r="I223" s="178"/>
      <c r="J223" s="146"/>
      <c r="K223" s="146"/>
      <c r="L223" s="146"/>
      <c r="M223" s="146"/>
      <c r="N223" s="146"/>
      <c r="O223" s="146"/>
      <c r="P223" s="146" t="s">
        <v>196</v>
      </c>
      <c r="Q223" s="146"/>
      <c r="R223" s="146"/>
      <c r="S223" s="146"/>
      <c r="T223" s="146"/>
      <c r="U223" s="146"/>
      <c r="V223" s="146"/>
      <c r="W223" s="146"/>
      <c r="X223" s="146"/>
      <c r="Y223" s="146"/>
      <c r="Z223" s="146"/>
      <c r="AA223" s="146"/>
      <c r="AB223" s="146"/>
      <c r="AC223" s="146"/>
      <c r="AD223" s="146"/>
      <c r="AE223" s="146"/>
      <c r="AF223" s="146"/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</row>
    <row r="224" spans="1:43" outlineLevel="1">
      <c r="A224" s="164">
        <v>138</v>
      </c>
      <c r="B224" s="165" t="s">
        <v>407</v>
      </c>
      <c r="C224" s="172" t="s">
        <v>252</v>
      </c>
      <c r="D224" s="166" t="s">
        <v>153</v>
      </c>
      <c r="E224" s="167"/>
      <c r="F224" s="168"/>
      <c r="G224" s="169">
        <f t="shared" si="4"/>
        <v>0</v>
      </c>
      <c r="H224" s="146"/>
      <c r="I224" s="178"/>
      <c r="J224" s="146"/>
      <c r="K224" s="146"/>
      <c r="L224" s="146"/>
      <c r="M224" s="146"/>
      <c r="N224" s="146"/>
      <c r="O224" s="146"/>
      <c r="P224" s="146" t="s">
        <v>196</v>
      </c>
      <c r="Q224" s="146"/>
      <c r="R224" s="146"/>
      <c r="S224" s="146"/>
      <c r="T224" s="146"/>
      <c r="U224" s="146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/>
      <c r="AF224" s="146"/>
      <c r="AG224" s="146"/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</row>
    <row r="225" spans="1:43" outlineLevel="1">
      <c r="A225" s="164">
        <v>139</v>
      </c>
      <c r="B225" s="165" t="s">
        <v>408</v>
      </c>
      <c r="C225" s="172" t="s">
        <v>253</v>
      </c>
      <c r="D225" s="166" t="s">
        <v>153</v>
      </c>
      <c r="E225" s="167"/>
      <c r="F225" s="168"/>
      <c r="G225" s="169">
        <f t="shared" si="4"/>
        <v>0</v>
      </c>
      <c r="H225" s="146"/>
      <c r="I225" s="178"/>
      <c r="J225" s="146"/>
      <c r="K225" s="146"/>
      <c r="L225" s="146"/>
      <c r="M225" s="146"/>
      <c r="N225" s="146"/>
      <c r="O225" s="146"/>
      <c r="P225" s="146" t="s">
        <v>196</v>
      </c>
      <c r="Q225" s="146"/>
      <c r="R225" s="146"/>
      <c r="S225" s="146"/>
      <c r="T225" s="146"/>
      <c r="U225" s="146"/>
      <c r="V225" s="146"/>
      <c r="W225" s="146"/>
      <c r="X225" s="146"/>
      <c r="Y225" s="146"/>
      <c r="Z225" s="146"/>
      <c r="AA225" s="146"/>
      <c r="AB225" s="146"/>
      <c r="AC225" s="146"/>
      <c r="AD225" s="146"/>
      <c r="AE225" s="146"/>
      <c r="AF225" s="146"/>
      <c r="AG225" s="146"/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</row>
    <row r="226" spans="1:43" outlineLevel="1">
      <c r="A226" s="164">
        <v>140</v>
      </c>
      <c r="B226" s="165" t="s">
        <v>409</v>
      </c>
      <c r="C226" s="172" t="s">
        <v>254</v>
      </c>
      <c r="D226" s="166" t="s">
        <v>106</v>
      </c>
      <c r="E226" s="167"/>
      <c r="F226" s="168"/>
      <c r="G226" s="169">
        <f t="shared" si="4"/>
        <v>0</v>
      </c>
      <c r="H226" s="146"/>
      <c r="I226" s="178"/>
      <c r="J226" s="146"/>
      <c r="K226" s="146"/>
      <c r="L226" s="146"/>
      <c r="M226" s="146"/>
      <c r="N226" s="146"/>
      <c r="O226" s="146"/>
      <c r="P226" s="146" t="s">
        <v>196</v>
      </c>
      <c r="Q226" s="146"/>
      <c r="R226" s="146"/>
      <c r="S226" s="146"/>
      <c r="T226" s="146"/>
      <c r="U226" s="146"/>
      <c r="V226" s="146"/>
      <c r="W226" s="146"/>
      <c r="X226" s="146"/>
      <c r="Y226" s="146"/>
      <c r="Z226" s="146"/>
      <c r="AA226" s="146"/>
      <c r="AB226" s="146"/>
      <c r="AC226" s="146"/>
      <c r="AD226" s="146"/>
      <c r="AE226" s="146"/>
      <c r="AF226" s="146"/>
      <c r="AG226" s="146"/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</row>
    <row r="227" spans="1:43" outlineLevel="1">
      <c r="A227" s="164">
        <v>141</v>
      </c>
      <c r="B227" s="165" t="s">
        <v>410</v>
      </c>
      <c r="C227" s="172" t="s">
        <v>255</v>
      </c>
      <c r="D227" s="166" t="s">
        <v>106</v>
      </c>
      <c r="E227" s="167"/>
      <c r="F227" s="168"/>
      <c r="G227" s="169">
        <f t="shared" si="4"/>
        <v>0</v>
      </c>
      <c r="H227" s="146"/>
      <c r="I227" s="178"/>
      <c r="J227" s="146"/>
      <c r="K227" s="146"/>
      <c r="L227" s="146"/>
      <c r="M227" s="146"/>
      <c r="N227" s="146"/>
      <c r="O227" s="146"/>
      <c r="P227" s="146" t="s">
        <v>196</v>
      </c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  <c r="AA227" s="146"/>
      <c r="AB227" s="146"/>
      <c r="AC227" s="146"/>
      <c r="AD227" s="146"/>
      <c r="AE227" s="146"/>
      <c r="AF227" s="146"/>
      <c r="AG227" s="146"/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</row>
    <row r="228" spans="1:43" outlineLevel="1">
      <c r="A228" s="164">
        <v>142</v>
      </c>
      <c r="B228" s="165" t="s">
        <v>411</v>
      </c>
      <c r="C228" s="172" t="s">
        <v>256</v>
      </c>
      <c r="D228" s="166" t="s">
        <v>153</v>
      </c>
      <c r="E228" s="167"/>
      <c r="F228" s="168"/>
      <c r="G228" s="169">
        <f t="shared" si="4"/>
        <v>0</v>
      </c>
      <c r="H228" s="146"/>
      <c r="I228" s="178"/>
      <c r="J228" s="146"/>
      <c r="K228" s="146"/>
      <c r="L228" s="146"/>
      <c r="M228" s="146"/>
      <c r="N228" s="146"/>
      <c r="O228" s="146"/>
      <c r="P228" s="146" t="s">
        <v>196</v>
      </c>
      <c r="Q228" s="146"/>
      <c r="R228" s="146"/>
      <c r="S228" s="146"/>
      <c r="T228" s="146"/>
      <c r="U228" s="146"/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6"/>
      <c r="AF228" s="146"/>
      <c r="AG228" s="146"/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</row>
    <row r="229" spans="1:43" outlineLevel="1">
      <c r="A229" s="164">
        <v>143</v>
      </c>
      <c r="B229" s="165" t="s">
        <v>412</v>
      </c>
      <c r="C229" s="172" t="s">
        <v>257</v>
      </c>
      <c r="D229" s="166" t="s">
        <v>153</v>
      </c>
      <c r="E229" s="167"/>
      <c r="F229" s="168"/>
      <c r="G229" s="169">
        <f t="shared" si="4"/>
        <v>0</v>
      </c>
      <c r="H229" s="146"/>
      <c r="I229" s="178"/>
      <c r="J229" s="146"/>
      <c r="K229" s="146"/>
      <c r="L229" s="146"/>
      <c r="M229" s="146"/>
      <c r="N229" s="146"/>
      <c r="O229" s="146"/>
      <c r="P229" s="146" t="s">
        <v>196</v>
      </c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  <c r="AB229" s="146"/>
      <c r="AC229" s="146"/>
      <c r="AD229" s="146"/>
      <c r="AE229" s="146"/>
      <c r="AF229" s="146"/>
      <c r="AG229" s="146"/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</row>
    <row r="230" spans="1:43" outlineLevel="1">
      <c r="A230" s="164">
        <v>144</v>
      </c>
      <c r="B230" s="165" t="s">
        <v>413</v>
      </c>
      <c r="C230" s="172" t="s">
        <v>258</v>
      </c>
      <c r="D230" s="166" t="s">
        <v>153</v>
      </c>
      <c r="E230" s="167"/>
      <c r="F230" s="168"/>
      <c r="G230" s="169">
        <f t="shared" si="4"/>
        <v>0</v>
      </c>
      <c r="H230" s="146"/>
      <c r="I230" s="178"/>
      <c r="J230" s="146"/>
      <c r="K230" s="146"/>
      <c r="L230" s="146"/>
      <c r="M230" s="146"/>
      <c r="N230" s="146"/>
      <c r="O230" s="146"/>
      <c r="P230" s="146" t="s">
        <v>196</v>
      </c>
      <c r="Q230" s="146"/>
      <c r="R230" s="146"/>
      <c r="S230" s="146"/>
      <c r="T230" s="146"/>
      <c r="U230" s="146"/>
      <c r="V230" s="146"/>
      <c r="W230" s="146"/>
      <c r="X230" s="146"/>
      <c r="Y230" s="146"/>
      <c r="Z230" s="146"/>
      <c r="AA230" s="146"/>
      <c r="AB230" s="146"/>
      <c r="AC230" s="146"/>
      <c r="AD230" s="146"/>
      <c r="AE230" s="146"/>
      <c r="AF230" s="146"/>
      <c r="AG230" s="146"/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</row>
    <row r="231" spans="1:43" outlineLevel="1">
      <c r="A231" s="164">
        <v>145</v>
      </c>
      <c r="B231" s="165" t="s">
        <v>414</v>
      </c>
      <c r="C231" s="172" t="s">
        <v>259</v>
      </c>
      <c r="D231" s="166" t="s">
        <v>106</v>
      </c>
      <c r="E231" s="167"/>
      <c r="F231" s="168"/>
      <c r="G231" s="169">
        <f t="shared" si="4"/>
        <v>0</v>
      </c>
      <c r="H231" s="146"/>
      <c r="I231" s="178"/>
      <c r="J231" s="146"/>
      <c r="K231" s="146"/>
      <c r="L231" s="146"/>
      <c r="M231" s="146"/>
      <c r="N231" s="146"/>
      <c r="O231" s="146"/>
      <c r="P231" s="146" t="s">
        <v>196</v>
      </c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  <c r="AB231" s="146"/>
      <c r="AC231" s="146"/>
      <c r="AD231" s="146"/>
      <c r="AE231" s="146"/>
      <c r="AF231" s="146"/>
      <c r="AG231" s="146"/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</row>
    <row r="232" spans="1:43" outlineLevel="1">
      <c r="A232" s="164">
        <v>146</v>
      </c>
      <c r="B232" s="165" t="s">
        <v>415</v>
      </c>
      <c r="C232" s="172" t="s">
        <v>260</v>
      </c>
      <c r="D232" s="166" t="s">
        <v>106</v>
      </c>
      <c r="E232" s="167"/>
      <c r="F232" s="168"/>
      <c r="G232" s="169">
        <f t="shared" si="4"/>
        <v>0</v>
      </c>
      <c r="H232" s="146"/>
      <c r="I232" s="178"/>
      <c r="J232" s="146"/>
      <c r="K232" s="146"/>
      <c r="L232" s="146"/>
      <c r="M232" s="146"/>
      <c r="N232" s="146"/>
      <c r="O232" s="146"/>
      <c r="P232" s="146" t="s">
        <v>196</v>
      </c>
      <c r="Q232" s="146"/>
      <c r="R232" s="146"/>
      <c r="S232" s="146"/>
      <c r="T232" s="146"/>
      <c r="U232" s="146"/>
      <c r="V232" s="146"/>
      <c r="W232" s="146"/>
      <c r="X232" s="146"/>
      <c r="Y232" s="146"/>
      <c r="Z232" s="146"/>
      <c r="AA232" s="146"/>
      <c r="AB232" s="146"/>
      <c r="AC232" s="146"/>
      <c r="AD232" s="146"/>
      <c r="AE232" s="146"/>
      <c r="AF232" s="146"/>
      <c r="AG232" s="146"/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</row>
    <row r="233" spans="1:43" outlineLevel="1">
      <c r="A233" s="164">
        <v>147</v>
      </c>
      <c r="B233" s="165" t="s">
        <v>416</v>
      </c>
      <c r="C233" s="172" t="s">
        <v>261</v>
      </c>
      <c r="D233" s="166" t="s">
        <v>106</v>
      </c>
      <c r="E233" s="167"/>
      <c r="F233" s="168"/>
      <c r="G233" s="169">
        <f t="shared" si="4"/>
        <v>0</v>
      </c>
      <c r="H233" s="146"/>
      <c r="I233" s="178"/>
      <c r="J233" s="146"/>
      <c r="K233" s="146"/>
      <c r="L233" s="146"/>
      <c r="M233" s="146"/>
      <c r="N233" s="146"/>
      <c r="O233" s="146"/>
      <c r="P233" s="146" t="s">
        <v>196</v>
      </c>
      <c r="Q233" s="146"/>
      <c r="R233" s="146"/>
      <c r="S233" s="146"/>
      <c r="T233" s="146"/>
      <c r="U233" s="146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/>
      <c r="AF233" s="146"/>
      <c r="AG233" s="146"/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</row>
    <row r="234" spans="1:43" outlineLevel="1">
      <c r="A234" s="164">
        <v>148</v>
      </c>
      <c r="B234" s="165" t="s">
        <v>417</v>
      </c>
      <c r="C234" s="172" t="s">
        <v>262</v>
      </c>
      <c r="D234" s="166" t="s">
        <v>106</v>
      </c>
      <c r="E234" s="167"/>
      <c r="F234" s="168"/>
      <c r="G234" s="169">
        <f t="shared" si="4"/>
        <v>0</v>
      </c>
      <c r="H234" s="146"/>
      <c r="I234" s="178"/>
      <c r="J234" s="146"/>
      <c r="K234" s="146"/>
      <c r="L234" s="146"/>
      <c r="M234" s="146"/>
      <c r="N234" s="146"/>
      <c r="O234" s="146"/>
      <c r="P234" s="146" t="s">
        <v>196</v>
      </c>
      <c r="Q234" s="146"/>
      <c r="R234" s="146"/>
      <c r="S234" s="146"/>
      <c r="T234" s="146"/>
      <c r="U234" s="146"/>
      <c r="V234" s="146"/>
      <c r="W234" s="146"/>
      <c r="X234" s="146"/>
      <c r="Y234" s="146"/>
      <c r="Z234" s="146"/>
      <c r="AA234" s="146"/>
      <c r="AB234" s="146"/>
      <c r="AC234" s="146"/>
      <c r="AD234" s="146"/>
      <c r="AE234" s="146"/>
      <c r="AF234" s="146"/>
      <c r="AG234" s="146"/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</row>
    <row r="235" spans="1:43" outlineLevel="1">
      <c r="A235" s="164">
        <v>149</v>
      </c>
      <c r="B235" s="165" t="s">
        <v>418</v>
      </c>
      <c r="C235" s="172" t="s">
        <v>263</v>
      </c>
      <c r="D235" s="166" t="s">
        <v>106</v>
      </c>
      <c r="E235" s="167"/>
      <c r="F235" s="168"/>
      <c r="G235" s="169">
        <f t="shared" si="4"/>
        <v>0</v>
      </c>
      <c r="H235" s="146"/>
      <c r="I235" s="178"/>
      <c r="J235" s="146"/>
      <c r="K235" s="146"/>
      <c r="L235" s="146"/>
      <c r="M235" s="146"/>
      <c r="N235" s="146"/>
      <c r="O235" s="146"/>
      <c r="P235" s="146" t="s">
        <v>196</v>
      </c>
      <c r="Q235" s="146"/>
      <c r="R235" s="146"/>
      <c r="S235" s="146"/>
      <c r="T235" s="146"/>
      <c r="U235" s="146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/>
      <c r="AF235" s="146"/>
      <c r="AG235" s="146"/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</row>
    <row r="236" spans="1:43" ht="22.5" outlineLevel="1">
      <c r="A236" s="164">
        <v>150</v>
      </c>
      <c r="B236" s="165" t="s">
        <v>419</v>
      </c>
      <c r="C236" s="172" t="s">
        <v>264</v>
      </c>
      <c r="D236" s="166" t="s">
        <v>198</v>
      </c>
      <c r="E236" s="167"/>
      <c r="F236" s="168"/>
      <c r="G236" s="169">
        <f t="shared" si="4"/>
        <v>0</v>
      </c>
      <c r="H236" s="146"/>
      <c r="I236" s="178"/>
      <c r="J236" s="146"/>
      <c r="K236" s="146"/>
      <c r="L236" s="146"/>
      <c r="M236" s="146"/>
      <c r="N236" s="146"/>
      <c r="O236" s="146"/>
      <c r="P236" s="146" t="s">
        <v>196</v>
      </c>
      <c r="Q236" s="146"/>
      <c r="R236" s="146"/>
      <c r="S236" s="146"/>
      <c r="T236" s="146"/>
      <c r="U236" s="146"/>
      <c r="V236" s="146"/>
      <c r="W236" s="146"/>
      <c r="X236" s="146"/>
      <c r="Y236" s="146"/>
      <c r="Z236" s="146"/>
      <c r="AA236" s="146"/>
      <c r="AB236" s="146"/>
      <c r="AC236" s="146"/>
      <c r="AD236" s="146"/>
      <c r="AE236" s="146"/>
      <c r="AF236" s="146"/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</row>
    <row r="237" spans="1:43" ht="22.5" outlineLevel="1">
      <c r="A237" s="164">
        <v>151</v>
      </c>
      <c r="B237" s="165" t="s">
        <v>420</v>
      </c>
      <c r="C237" s="172" t="s">
        <v>265</v>
      </c>
      <c r="D237" s="166" t="s">
        <v>198</v>
      </c>
      <c r="E237" s="167"/>
      <c r="F237" s="168"/>
      <c r="G237" s="169">
        <f t="shared" si="4"/>
        <v>0</v>
      </c>
      <c r="H237" s="146"/>
      <c r="I237" s="178"/>
      <c r="J237" s="146"/>
      <c r="K237" s="146"/>
      <c r="L237" s="146"/>
      <c r="M237" s="146"/>
      <c r="N237" s="146"/>
      <c r="O237" s="146"/>
      <c r="P237" s="146" t="s">
        <v>196</v>
      </c>
      <c r="Q237" s="146"/>
      <c r="R237" s="146"/>
      <c r="S237" s="146"/>
      <c r="T237" s="146"/>
      <c r="U237" s="146"/>
      <c r="V237" s="146"/>
      <c r="W237" s="146"/>
      <c r="X237" s="146"/>
      <c r="Y237" s="146"/>
      <c r="Z237" s="146"/>
      <c r="AA237" s="146"/>
      <c r="AB237" s="146"/>
      <c r="AC237" s="146"/>
      <c r="AD237" s="146"/>
      <c r="AE237" s="146"/>
      <c r="AF237" s="146"/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</row>
    <row r="238" spans="1:43" outlineLevel="1">
      <c r="A238" s="164">
        <v>152</v>
      </c>
      <c r="B238" s="165" t="s">
        <v>421</v>
      </c>
      <c r="C238" s="172" t="s">
        <v>266</v>
      </c>
      <c r="D238" s="166" t="s">
        <v>187</v>
      </c>
      <c r="E238" s="167"/>
      <c r="F238" s="168"/>
      <c r="G238" s="169">
        <f t="shared" si="4"/>
        <v>0</v>
      </c>
      <c r="H238" s="146"/>
      <c r="I238" s="178"/>
      <c r="J238" s="146"/>
      <c r="K238" s="146"/>
      <c r="L238" s="146"/>
      <c r="M238" s="146"/>
      <c r="N238" s="146"/>
      <c r="O238" s="146"/>
      <c r="P238" s="146" t="s">
        <v>196</v>
      </c>
      <c r="Q238" s="146"/>
      <c r="R238" s="146"/>
      <c r="S238" s="146"/>
      <c r="T238" s="146"/>
      <c r="U238" s="146"/>
      <c r="V238" s="146"/>
      <c r="W238" s="146"/>
      <c r="X238" s="146"/>
      <c r="Y238" s="146"/>
      <c r="Z238" s="146"/>
      <c r="AA238" s="146"/>
      <c r="AB238" s="146"/>
      <c r="AC238" s="146"/>
      <c r="AD238" s="146"/>
      <c r="AE238" s="146"/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</row>
    <row r="239" spans="1:43">
      <c r="A239" s="151" t="s">
        <v>87</v>
      </c>
      <c r="B239" s="152" t="s">
        <v>71</v>
      </c>
      <c r="C239" s="170" t="s">
        <v>72</v>
      </c>
      <c r="D239" s="153"/>
      <c r="E239" s="154"/>
      <c r="F239" s="155"/>
      <c r="G239" s="156">
        <f>ROUND(SUMIF(P240:P243,"&lt;&gt;NOR",G240:G243),-3)</f>
        <v>0</v>
      </c>
      <c r="P239" t="s">
        <v>88</v>
      </c>
    </row>
    <row r="240" spans="1:43" outlineLevel="1">
      <c r="A240" s="164">
        <v>153</v>
      </c>
      <c r="B240" s="165" t="s">
        <v>422</v>
      </c>
      <c r="C240" s="172" t="s">
        <v>267</v>
      </c>
      <c r="D240" s="166" t="s">
        <v>90</v>
      </c>
      <c r="E240" s="167"/>
      <c r="F240" s="168"/>
      <c r="G240" s="169">
        <f>ROUND(E240*F240,2)</f>
        <v>0</v>
      </c>
      <c r="H240" s="146"/>
      <c r="I240" s="146"/>
      <c r="J240" s="146"/>
      <c r="K240" s="146"/>
      <c r="L240" s="146"/>
      <c r="M240" s="146"/>
      <c r="N240" s="146"/>
      <c r="O240" s="146"/>
      <c r="P240" s="146" t="s">
        <v>196</v>
      </c>
      <c r="Q240" s="146"/>
      <c r="R240" s="146"/>
      <c r="S240" s="146"/>
      <c r="T240" s="146"/>
      <c r="U240" s="146"/>
      <c r="V240" s="146"/>
      <c r="W240" s="146"/>
      <c r="X240" s="146"/>
      <c r="Y240" s="146"/>
      <c r="Z240" s="146"/>
      <c r="AA240" s="146"/>
      <c r="AB240" s="146"/>
      <c r="AC240" s="146"/>
      <c r="AD240" s="146"/>
      <c r="AE240" s="146"/>
      <c r="AF240" s="146"/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</row>
    <row r="241" spans="1:43" outlineLevel="1">
      <c r="A241" s="164">
        <v>154</v>
      </c>
      <c r="B241" s="165" t="s">
        <v>423</v>
      </c>
      <c r="C241" s="172" t="s">
        <v>268</v>
      </c>
      <c r="D241" s="166" t="s">
        <v>90</v>
      </c>
      <c r="E241" s="167"/>
      <c r="F241" s="168"/>
      <c r="G241" s="169">
        <f>ROUND(E241*F241,2)</f>
        <v>0</v>
      </c>
      <c r="H241" s="146"/>
      <c r="I241" s="146"/>
      <c r="J241" s="146"/>
      <c r="K241" s="146"/>
      <c r="L241" s="146"/>
      <c r="M241" s="146"/>
      <c r="N241" s="146"/>
      <c r="O241" s="146"/>
      <c r="P241" s="146" t="s">
        <v>196</v>
      </c>
      <c r="Q241" s="146"/>
      <c r="R241" s="146"/>
      <c r="S241" s="146"/>
      <c r="T241" s="146"/>
      <c r="U241" s="146"/>
      <c r="V241" s="146"/>
      <c r="W241" s="146"/>
      <c r="X241" s="146"/>
      <c r="Y241" s="146"/>
      <c r="Z241" s="146"/>
      <c r="AA241" s="146"/>
      <c r="AB241" s="146"/>
      <c r="AC241" s="146"/>
      <c r="AD241" s="146"/>
      <c r="AE241" s="146"/>
      <c r="AF241" s="146"/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</row>
    <row r="242" spans="1:43" outlineLevel="1">
      <c r="A242" s="164">
        <v>155</v>
      </c>
      <c r="B242" s="165" t="s">
        <v>424</v>
      </c>
      <c r="C242" s="172" t="s">
        <v>269</v>
      </c>
      <c r="D242" s="166" t="s">
        <v>90</v>
      </c>
      <c r="E242" s="167"/>
      <c r="F242" s="168"/>
      <c r="G242" s="169">
        <f>ROUND(E242*F242,2)</f>
        <v>0</v>
      </c>
      <c r="H242" s="146"/>
      <c r="I242" s="146"/>
      <c r="J242" s="146"/>
      <c r="K242" s="146"/>
      <c r="L242" s="146"/>
      <c r="M242" s="146"/>
      <c r="N242" s="146"/>
      <c r="O242" s="146"/>
      <c r="P242" s="146" t="s">
        <v>196</v>
      </c>
      <c r="Q242" s="146"/>
      <c r="R242" s="146"/>
      <c r="S242" s="146"/>
      <c r="T242" s="146"/>
      <c r="U242" s="146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/>
      <c r="AF242" s="146"/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</row>
    <row r="243" spans="1:43" outlineLevel="1">
      <c r="A243" s="164">
        <v>156</v>
      </c>
      <c r="B243" s="165" t="s">
        <v>425</v>
      </c>
      <c r="C243" s="172" t="s">
        <v>270</v>
      </c>
      <c r="D243" s="166" t="s">
        <v>90</v>
      </c>
      <c r="E243" s="167"/>
      <c r="F243" s="168"/>
      <c r="G243" s="169">
        <f>ROUND(E243*F243,2)</f>
        <v>0</v>
      </c>
      <c r="H243" s="146"/>
      <c r="I243" s="146"/>
      <c r="J243" s="146"/>
      <c r="K243" s="146"/>
      <c r="L243" s="146"/>
      <c r="M243" s="146"/>
      <c r="N243" s="146"/>
      <c r="O243" s="146"/>
      <c r="P243" s="146" t="s">
        <v>196</v>
      </c>
      <c r="Q243" s="146"/>
      <c r="R243" s="146"/>
      <c r="S243" s="146"/>
      <c r="T243" s="146"/>
      <c r="U243" s="146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/>
      <c r="AF243" s="146"/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</row>
    <row r="244" spans="1:43">
      <c r="A244" s="151" t="s">
        <v>87</v>
      </c>
      <c r="B244" s="152" t="s">
        <v>74</v>
      </c>
      <c r="C244" s="170" t="s">
        <v>75</v>
      </c>
      <c r="D244" s="153"/>
      <c r="E244" s="154"/>
      <c r="F244" s="155"/>
      <c r="G244" s="156">
        <f>ROUND(SUMIF(P245:P245,"&lt;&gt;NOR",G245:G245),-3)</f>
        <v>0</v>
      </c>
      <c r="P244" t="s">
        <v>88</v>
      </c>
    </row>
    <row r="245" spans="1:43" ht="22.5" outlineLevel="1">
      <c r="A245" s="164">
        <v>157</v>
      </c>
      <c r="B245" s="165" t="s">
        <v>426</v>
      </c>
      <c r="C245" s="172" t="s">
        <v>271</v>
      </c>
      <c r="D245" s="166" t="s">
        <v>90</v>
      </c>
      <c r="E245" s="167"/>
      <c r="F245" s="168"/>
      <c r="G245" s="169">
        <f>ROUND(E245*F245,2)</f>
        <v>0</v>
      </c>
      <c r="H245" s="146"/>
      <c r="I245" s="146"/>
      <c r="J245" s="146"/>
      <c r="K245" s="146"/>
      <c r="L245" s="146"/>
      <c r="M245" s="146"/>
      <c r="N245" s="146"/>
      <c r="O245" s="146"/>
      <c r="P245" s="146" t="s">
        <v>196</v>
      </c>
      <c r="Q245" s="146"/>
      <c r="R245" s="146"/>
      <c r="S245" s="146"/>
      <c r="T245" s="146"/>
      <c r="U245" s="146"/>
      <c r="V245" s="146"/>
      <c r="W245" s="146"/>
      <c r="X245" s="146"/>
      <c r="Y245" s="146"/>
      <c r="Z245" s="146"/>
      <c r="AA245" s="146"/>
      <c r="AB245" s="146"/>
      <c r="AC245" s="146"/>
      <c r="AD245" s="146"/>
      <c r="AE245" s="146"/>
      <c r="AF245" s="146"/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</row>
    <row r="246" spans="1:43">
      <c r="A246" s="151" t="s">
        <v>87</v>
      </c>
      <c r="B246" s="152" t="s">
        <v>70</v>
      </c>
      <c r="C246" s="170" t="s">
        <v>29</v>
      </c>
      <c r="D246" s="153"/>
      <c r="E246" s="154"/>
      <c r="F246" s="155"/>
      <c r="G246" s="156">
        <f>ROUND(SUMIF(P247:P247,"&lt;&gt;NOR",G247:G247),-3)</f>
        <v>0</v>
      </c>
      <c r="P246" t="s">
        <v>88</v>
      </c>
    </row>
    <row r="247" spans="1:43" ht="33.75" outlineLevel="1">
      <c r="A247" s="157">
        <v>158</v>
      </c>
      <c r="B247" s="158" t="s">
        <v>427</v>
      </c>
      <c r="C247" s="171" t="s">
        <v>272</v>
      </c>
      <c r="D247" s="159" t="s">
        <v>90</v>
      </c>
      <c r="E247" s="160"/>
      <c r="F247" s="161"/>
      <c r="G247" s="162">
        <f>ROUND(E247*F247,2)</f>
        <v>0</v>
      </c>
      <c r="H247" s="146"/>
      <c r="I247" s="146"/>
      <c r="J247" s="146"/>
      <c r="K247" s="146"/>
      <c r="L247" s="146"/>
      <c r="M247" s="146"/>
      <c r="N247" s="146"/>
      <c r="O247" s="146"/>
      <c r="P247" s="146" t="s">
        <v>196</v>
      </c>
      <c r="Q247" s="146"/>
      <c r="R247" s="146"/>
      <c r="S247" s="146"/>
      <c r="T247" s="146"/>
      <c r="U247" s="146"/>
      <c r="V247" s="146"/>
      <c r="W247" s="146"/>
      <c r="X247" s="146"/>
      <c r="Y247" s="146"/>
      <c r="Z247" s="146"/>
      <c r="AA247" s="146"/>
      <c r="AB247" s="146"/>
      <c r="AC247" s="146"/>
      <c r="AD247" s="146"/>
      <c r="AE247" s="146"/>
      <c r="AF247" s="146"/>
      <c r="AG247" s="146"/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</row>
    <row r="248" spans="1:43">
      <c r="A248" s="3"/>
      <c r="B248" s="4"/>
      <c r="C248" s="173"/>
      <c r="D248" s="6"/>
      <c r="E248" s="3"/>
      <c r="F248" s="3"/>
      <c r="G248" s="3"/>
      <c r="N248">
        <v>15</v>
      </c>
      <c r="O248">
        <v>21</v>
      </c>
      <c r="P248" t="s">
        <v>86</v>
      </c>
    </row>
    <row r="249" spans="1:43">
      <c r="C249" s="174"/>
      <c r="D249" s="10"/>
      <c r="P249" t="s">
        <v>275</v>
      </c>
    </row>
    <row r="250" spans="1:43">
      <c r="D250" s="10"/>
    </row>
    <row r="251" spans="1:43">
      <c r="D251" s="10"/>
    </row>
    <row r="252" spans="1:43">
      <c r="D252" s="10"/>
    </row>
    <row r="253" spans="1:43">
      <c r="D253" s="10"/>
    </row>
    <row r="254" spans="1:43">
      <c r="D254" s="10"/>
    </row>
    <row r="255" spans="1:43">
      <c r="D255" s="10"/>
    </row>
    <row r="256" spans="1:43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5">
    <mergeCell ref="C11:G11"/>
    <mergeCell ref="A1:G1"/>
    <mergeCell ref="C2:G2"/>
    <mergeCell ref="C3:G3"/>
    <mergeCell ref="C4:G4"/>
    <mergeCell ref="C10:G10"/>
    <mergeCell ref="C25:G25"/>
    <mergeCell ref="C12:G12"/>
    <mergeCell ref="C13:G13"/>
    <mergeCell ref="C14:G14"/>
    <mergeCell ref="C15:G15"/>
    <mergeCell ref="C16:G16"/>
    <mergeCell ref="C17:G17"/>
    <mergeCell ref="C19:G19"/>
    <mergeCell ref="C20:G20"/>
    <mergeCell ref="C21:G21"/>
    <mergeCell ref="C23:G23"/>
    <mergeCell ref="C24:G24"/>
    <mergeCell ref="C38:G38"/>
    <mergeCell ref="C26:G26"/>
    <mergeCell ref="C27:G27"/>
    <mergeCell ref="C28:G28"/>
    <mergeCell ref="C29:G29"/>
    <mergeCell ref="C30:G30"/>
    <mergeCell ref="C32:G32"/>
    <mergeCell ref="C33:G33"/>
    <mergeCell ref="C34:G34"/>
    <mergeCell ref="C35:G35"/>
    <mergeCell ref="C36:G36"/>
    <mergeCell ref="C37:G37"/>
    <mergeCell ref="C52:G52"/>
    <mergeCell ref="C39:G39"/>
    <mergeCell ref="C41:G41"/>
    <mergeCell ref="C42:G42"/>
    <mergeCell ref="C43:G43"/>
    <mergeCell ref="C45:G45"/>
    <mergeCell ref="C46:G46"/>
    <mergeCell ref="C47:G47"/>
    <mergeCell ref="C48:G48"/>
    <mergeCell ref="C49:G49"/>
    <mergeCell ref="C50:G50"/>
    <mergeCell ref="C51:G51"/>
    <mergeCell ref="C101:G101"/>
    <mergeCell ref="C54:G54"/>
    <mergeCell ref="C55:G55"/>
    <mergeCell ref="C56:G56"/>
    <mergeCell ref="C57:G57"/>
    <mergeCell ref="C58:G58"/>
    <mergeCell ref="C59:G59"/>
    <mergeCell ref="C60:G60"/>
    <mergeCell ref="C61:G61"/>
    <mergeCell ref="C98:G98"/>
    <mergeCell ref="C99:G99"/>
    <mergeCell ref="C100:G100"/>
    <mergeCell ref="C114:G114"/>
    <mergeCell ref="C102:G102"/>
    <mergeCell ref="C103:G103"/>
    <mergeCell ref="C104:G104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22:G122"/>
    <mergeCell ref="C123:G123"/>
    <mergeCell ref="C124:G124"/>
    <mergeCell ref="C116:G116"/>
    <mergeCell ref="C117:G117"/>
    <mergeCell ref="C118:G118"/>
    <mergeCell ref="C119:G119"/>
    <mergeCell ref="C120:G120"/>
    <mergeCell ref="C121:G121"/>
  </mergeCells>
  <phoneticPr fontId="19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32C886-1969-48F9-9B86-5FA39E23B63F}"/>
</file>

<file path=customXml/itemProps2.xml><?xml version="1.0" encoding="utf-8"?>
<ds:datastoreItem xmlns:ds="http://schemas.openxmlformats.org/officeDocument/2006/customXml" ds:itemID="{88CD3501-34CB-47A2-95F8-6E254AD79F77}"/>
</file>

<file path=customXml/itemProps3.xml><?xml version="1.0" encoding="utf-8"?>
<ds:datastoreItem xmlns:ds="http://schemas.openxmlformats.org/officeDocument/2006/customXml" ds:itemID="{888D4440-D562-41BE-811D-2045B582D9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Poznámka</vt:lpstr>
      <vt:lpstr>VzorPolozky</vt:lpstr>
      <vt:lpstr>SO 01 D.1.01.4g-R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D.1.01.4g-R Pol'!Názvy_tisku</vt:lpstr>
      <vt:lpstr>oadresa</vt:lpstr>
      <vt:lpstr>Stavba!Objednatel</vt:lpstr>
      <vt:lpstr>Stavba!Objekt</vt:lpstr>
      <vt:lpstr>'SO 01 D.1.01.4g-R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Andrejsi</dc:creator>
  <cp:lastModifiedBy>Martin Foral</cp:lastModifiedBy>
  <cp:lastPrinted>2022-06-27T07:32:55Z</cp:lastPrinted>
  <dcterms:created xsi:type="dcterms:W3CDTF">2009-04-08T07:15:50Z</dcterms:created>
  <dcterms:modified xsi:type="dcterms:W3CDTF">2022-11-15T13:41:14Z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