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000a_Ostatní" sheetId="1" r:id="rId1"/>
    <sheet name="3_SO 001" sheetId="2" r:id="rId2"/>
    <sheet name="3_SO 101" sheetId="3" r:id="rId3"/>
    <sheet name="3_SO 104" sheetId="4" r:id="rId4"/>
    <sheet name="3_SO 106" sheetId="5" r:id="rId5"/>
    <sheet name="3_SO 115" sheetId="6" r:id="rId6"/>
    <sheet name="3_SO 134" sheetId="7" r:id="rId7"/>
    <sheet name="3_SO 161.1" sheetId="8" r:id="rId8"/>
    <sheet name="3_SO 171" sheetId="9" r:id="rId9"/>
    <sheet name="3_SO 501" sheetId="10" r:id="rId10"/>
    <sheet name="3_SO 511" sheetId="11" r:id="rId11"/>
    <sheet name="3_SO 802" sheetId="12" r:id="rId12"/>
    <sheet name="3_SO 803" sheetId="13" r:id="rId13"/>
  </sheets>
  <definedNames/>
  <calcPr/>
  <webPublishing/>
</workbook>
</file>

<file path=xl/sharedStrings.xml><?xml version="1.0" encoding="utf-8"?>
<sst xmlns="http://schemas.openxmlformats.org/spreadsheetml/2006/main" count="3103" uniqueCount="602">
  <si>
    <t>ASPE10</t>
  </si>
  <si>
    <t>S</t>
  </si>
  <si>
    <t>Soupis prací objektu</t>
  </si>
  <si>
    <t xml:space="preserve">Stavba: </t>
  </si>
  <si>
    <t>117 063</t>
  </si>
  <si>
    <t>II/429 Bohdalice - Nesovice, 3. stavba, ZN,po DI č. I</t>
  </si>
  <si>
    <t>O</t>
  </si>
  <si>
    <t>Objekt:</t>
  </si>
  <si>
    <t>000a</t>
  </si>
  <si>
    <t>Ostatní náklady - způsobilé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</si>
  <si>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</si>
  <si>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</si>
  <si>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</si>
  <si>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</si>
  <si>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</si>
  <si>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</si>
  <si>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</si>
  <si>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</si>
  <si>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</si>
  <si>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</si>
  <si>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</si>
  <si>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</si>
  <si>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</si>
  <si>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</si>
  <si>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</si>
  <si>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</si>
  <si>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</si>
  <si>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</si>
  <si>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</si>
  <si>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</si>
  <si>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</si>
  <si>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</si>
  <si>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</si>
  <si>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</si>
  <si>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</si>
  <si>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</si>
  <si>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</si>
  <si>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</si>
  <si>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</si>
  <si>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</si>
  <si>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</si>
  <si>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</si>
  <si>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</si>
  <si>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</si>
  <si>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</si>
  <si>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</si>
  <si>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</si>
  <si>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</si>
  <si>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</si>
  <si>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</si>
  <si>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</si>
  <si>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</si>
  <si>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</si>
  <si>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KUS</t>
  </si>
  <si>
    <t>Geodetické zaměření stavby - popsáno v obchodních podmínkách</t>
  </si>
  <si>
    <t>II/429 Bohdalice - Nesovice 3. stavba (km 4,438 - 6,507)</t>
  </si>
  <si>
    <t>SO 001</t>
  </si>
  <si>
    <t>Příprava území, odhumusování ploch ZPF</t>
  </si>
  <si>
    <t>Zemní práce</t>
  </si>
  <si>
    <t>11120</t>
  </si>
  <si>
    <t>ODSTRANĚNÍ KŘOVIN</t>
  </si>
  <si>
    <t>M2</t>
  </si>
  <si>
    <t>štěpkování na místě s rozprostřením v místě stavby</t>
  </si>
  <si>
    <t>dle TZ: 1001,0=1 001,000 [A]</t>
  </si>
  <si>
    <t>odstranění křovin a stromů do průměru 100 mm  
doprava dřevin bez ohledu na vzdálenost  
spálení na hromadách nebo štěpkování</t>
  </si>
  <si>
    <t>11201</t>
  </si>
  <si>
    <t>KÁCENÍ STROMŮ D KMENE DO 0,5M S ODSTRANĚNÍM PAŘEZŮ</t>
  </si>
  <si>
    <t>odvoz a likvidace v režii zhotovitele</t>
  </si>
  <si>
    <t>dle TZ: 2+11=13,000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</si>
  <si>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</si>
  <si>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</si>
  <si>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</si>
  <si>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dle TZ: 1+2=3,000 [A]</t>
  </si>
  <si>
    <t>12110</t>
  </si>
  <si>
    <t>SEJMUTÍ ORNICE NEBO LESNÍ PŮDY</t>
  </si>
  <si>
    <t>M3</t>
  </si>
  <si>
    <t>394=394,000 [A]</t>
  </si>
  <si>
    <t>položka zahrnuje sejmutí ornice bez ohledu na tloušťku vrstvy a její vodorovnou dopravu  
nezahrnuje uložení na trvalou skládku</t>
  </si>
  <si>
    <t>17120</t>
  </si>
  <si>
    <t>ULOŽENÍ SYPANINY DO NÁSYPŮ A NA SKLÁDKY BEZ ZHUTNĚNÍ</t>
  </si>
  <si>
    <t>dle TZ: 28+31=59,000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</si>
  <si>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</si>
  <si>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</si>
  <si>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</si>
  <si>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</si>
  <si>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101</t>
  </si>
  <si>
    <t>Silnice II/429, 4,438-6,507</t>
  </si>
  <si>
    <t>014102</t>
  </si>
  <si>
    <t>POPLATKY ZA SKLÁDKU</t>
  </si>
  <si>
    <t>T</t>
  </si>
  <si>
    <t>POPLATKY ZA LIKVIDACI ODPADŮ NEKONTAMINOVANÝCH - 17 05 04 VYTĚŽENÉ ZEMINY A HORNINY - I. TŘÍDA TĚŽITELNOSTI</t>
  </si>
  <si>
    <t>dle pol.č. 123738: 5495,7*2,0=10 991,400 [A] 
dle pol.č. 126738: 76*2,0=152,000 [B] 
dle pol.č. 113328: 261,2*2,0=522,400 [C] 
dle pol.č. 131738: 190,6*2,0=381,200 [D] 
dle pol.č. 121108: 246*2,0=492,000 [E] 
Celkem: A+B+C+D+E=12 539,000 [F]</t>
  </si>
  <si>
    <t>zahrnuje veškeré poplatky provozovateli skládky související s uložením odpadu na skládce.</t>
  </si>
  <si>
    <t>POPLATKY ZA LIKVIDACŮ ODPADŮ NEKONTAMINOVANÝCH - 17 03 02 VYBOURANÝ ASFALTOVÝ BETON BEZ DEHTU</t>
  </si>
  <si>
    <t>dle pol.č. 11333: 248,20*2,4=595,680 [A]</t>
  </si>
  <si>
    <t>POPLATKY ZA LIKVIDACI ODPADŮ NEKONTAMINOVANÝCH - 17 01 01 BETON Z DEMOLIC OBJEKTŮ, ZÁKLADŮ TV</t>
  </si>
  <si>
    <t>bourání dle pol.č. 96616 3,2*2,5=8,000 [A]</t>
  </si>
  <si>
    <t>11332</t>
  </si>
  <si>
    <t>ODSTRANĚNÍ PODKLADŮ ZPEVNĚNÝCH PLOCH Z KAMENIVA NESTMELENÉHO</t>
  </si>
  <si>
    <t>bude zpětně použito</t>
  </si>
  <si>
    <t>km 4.440 - 5.440 (odebrání do hl. 500): 1241,0*0,15=186,150 [A]</t>
  </si>
  <si>
    <t>Položka zahrnuje veškerou manipulaci s vybouranou sutí a s vybouranými hmotami</t>
  </si>
  <si>
    <t>113328</t>
  </si>
  <si>
    <t>ODSTRAN PODKL ZPEVNĚNÝCH PLOCH Z KAMENIVA NESTMEL, ODVOZ DO 20KM</t>
  </si>
  <si>
    <t>km 5.440 - 5.780: 213,0*0,34=72,420 [A] 
km 6.240 - 6.520: 537,0*0,34=182,580 [B] 
sanace okrajů TYP 1: 250,0*0,02=5,000 [C] 
sanace okrajů TYP 2:  60,0*0,02=1,200 [D] 
Celkem: A+B+C+D=261,200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</si>
  <si>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</si>
  <si>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</si>
  <si>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</si>
  <si>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km 4.440 - 5.440: 1241,0*0,2=248,200 [A]</t>
  </si>
  <si>
    <t>7</t>
  </si>
  <si>
    <t>11372</t>
  </si>
  <si>
    <t>FRÉZOVÁNÍ ZPEVNĚNÝCH PLOCH ASFALTOVÝCH</t>
  </si>
  <si>
    <t>km 4.440 - 5.800: 6481,0*0,1=648,100 [A] 
km 6.240 - 6.480: 1120,0*0,1=112,000 [B] 
km 6.500 - 6.520: 238,0*0,1=23,800 [C] 
km 4.440 - 5.120:  867,0*0,2=173,400 [D] 
km 6.260 - 6.520: 312,0*0,2=62,400 [E] 
km 5.120- 5.800: 985,0*0,254=250,190 [F] 
km sanace okrajů TYP1: 250,0*0,08=20,000 [G] 
km sanace okrajů TYP 2: 60,0*0,13=7,800 [H] 
Celkem: A+B+C+D+E+F+G+H=1 297,690 [I]</t>
  </si>
  <si>
    <t>Položka zahrnuje veškerou manipulaci s vybouranou sutí a s vybouranými hmotami.</t>
  </si>
  <si>
    <t>8</t>
  </si>
  <si>
    <t>odvoz na mezideponii</t>
  </si>
  <si>
    <t>998,0+35,0=1 033,000 [A]</t>
  </si>
  <si>
    <t>121108</t>
  </si>
  <si>
    <t>SEJMUTÍ ORNICE NEBO LESNÍ PŮDY S ODVOZEM DO 20KM</t>
  </si>
  <si>
    <t>přebytek</t>
  </si>
  <si>
    <t>dle bilance zemin: (818,0+461,0)-(998,0+35,0)=246,000 [A]</t>
  </si>
  <si>
    <t>123738</t>
  </si>
  <si>
    <t>ODKOP PRO SPOD STAVBU SILNIC A ŽELEZNIC TŘ. I, ODVOZ DO 20KM</t>
  </si>
  <si>
    <t>výkop dle bilance zemin: 2324=2 324,000 [A] 
výkop pro AZ dle bilance zemin: 3093=3 093,000 [B] 
Jíl tl.0.105 m 
km 5.440 - 5.780 (odebrání do hl. 500): 213,0*0,105=22,365 [C] 
km 6.240 - 6.520 (odebrání do hl. 500): 537,0*0,105=56,385 [D] 
Celkem: A+B+C+D=5 495,750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</si>
  <si>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</si>
  <si>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t>
  </si>
  <si>
    <t>126738</t>
  </si>
  <si>
    <t>ZŘÍZENÍ STUPŇŮ V PODLOŽÍ NÁSYPŮ TŘ. I, ODVOZ DO 20KM</t>
  </si>
  <si>
    <t>dle bilance zemin: 76=76,000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</si>
  <si>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</si>
  <si>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</si>
  <si>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131738</t>
  </si>
  <si>
    <t>HLOUBENÍ JAM ZAPAŽ I NEPAŽ TŘ. I, ODVOZ DO 20KM</t>
  </si>
  <si>
    <t>Propustek km 4,71: 86,1=86,100 [A] 
Propustek km 5,63: 35,0=35,000 [B] 
Propustek km 6,496: 69,5=69,500 [C] 
Celkem: A+B+C=190,600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</si>
  <si>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</si>
  <si>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t>
  </si>
  <si>
    <t>17180</t>
  </si>
  <si>
    <t>ULOŽENÍ SYPANINY DO NÁSYPŮ Z NAKUPOVANÝCH MATERIÁLŮ</t>
  </si>
  <si>
    <t>násyp</t>
  </si>
  <si>
    <t>násyp dle bilance zemin: 770=770,000 [A] 
zásyp svah. stupňů dle bilance zemin: 212=212,000 [B] 
Celkem: A+B=982,000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</si>
  <si>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</si>
  <si>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t>
  </si>
  <si>
    <t>uložení materiálů na skládku</t>
  </si>
  <si>
    <t>dle pol.č. 123738:  5495,75=5 495,750 [A] 
dle pol.č. 126738:  76=76,000 [B] 
dle pol.č. 131738:  190,6=190,600 [C] 
dle pol.č. 121108:  246=246,000 [D] 
Celkem: A+B+C+D=6 008,350 [E]</t>
  </si>
  <si>
    <t>16</t>
  </si>
  <si>
    <t>aktivní zóna</t>
  </si>
  <si>
    <t>aktivní zóna dle bilance zemin: 3355=3 355,000 [A]</t>
  </si>
  <si>
    <t>17</t>
  </si>
  <si>
    <t>17380</t>
  </si>
  <si>
    <t>ZEMNÍ KRAJNICE A DOSYPÁVKY Z NAKUPOVANÝCH MATERIÁLŮ</t>
  </si>
  <si>
    <t>dle bilance zemin: 1175=1 175,000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</si>
  <si>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</si>
  <si>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</si>
  <si>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17581</t>
  </si>
  <si>
    <t>OBSYP POTRUBÍ A OBJEKTŮ Z NAKUPOVANÝCH MATERIÁLŮ</t>
  </si>
  <si>
    <t>Propustek km 4,71: 66,0=66,000 [A] 
Propustek km 5,63: 11,2=11,200 [B] 
Propustek km 6,496: 60,7=60,700 [C] 
vyústění drenáže: 4,1=4,100 [D] 
Celkem: A+B+C+D=142,000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</si>
  <si>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</si>
  <si>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19</t>
  </si>
  <si>
    <t>18110</t>
  </si>
  <si>
    <t>ÚPRAVA PLÁNĚ SE ZHUTNĚNÍM V HORNINĚ TŘ. I</t>
  </si>
  <si>
    <t>plocha odečtena ze situace</t>
  </si>
  <si>
    <t>2956,0+193,0=3 149,000 [A]</t>
  </si>
  <si>
    <t>položka zahrnuje úpravu pláně včetně vyrovnání výškových rozdílů. Míru zhutnění určuje projekt.</t>
  </si>
  <si>
    <t>20</t>
  </si>
  <si>
    <t>18220</t>
  </si>
  <si>
    <t>ROZPROSTŘENÍ ORNICE VE SVAHU</t>
  </si>
  <si>
    <t>dle bilance zemin:  998,0=998,000 [A]</t>
  </si>
  <si>
    <t>položka zahrnuje:  
nutné přemístění ornice z dočasných skládek vzdálených do 50m  
rozprostření ornice v předepsané tloušťce ve svahu přes 1:5</t>
  </si>
  <si>
    <t>21</t>
  </si>
  <si>
    <t>18230</t>
  </si>
  <si>
    <t>ROZPROSTŘENÍ ORNICE V ROVINĚ</t>
  </si>
  <si>
    <t>dle bilance zemin:  35,0=35,000 [A]</t>
  </si>
  <si>
    <t>položka zahrnuje:  
nutné přemístění ornice z dočasných skládek vzdálených do 50m  
rozprostření ornice v předepsané tloušťce v rovině a ve svahu do 1:5</t>
  </si>
  <si>
    <t>Základy</t>
  </si>
  <si>
    <t>22</t>
  </si>
  <si>
    <t>21263</t>
  </si>
  <si>
    <t>TRATIVODY KOMPLET Z TRUB Z PLAST HMOT DN DO 150MM</t>
  </si>
  <si>
    <t>M</t>
  </si>
  <si>
    <t>vlevo: 971=971,000 [A] 
vpravo: 1611=1 611,000 [B] 
Celkem: A+B=2 582,000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</si>
  <si>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</si>
  <si>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</si>
  <si>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285393</t>
  </si>
  <si>
    <t>DODATEČNÉ KOTVENÍ VLEPENÍM BETONÁŘSKÉ VÝZTUŽE D DO 20MM DO VRTŮ</t>
  </si>
  <si>
    <t>propustek v km 5,706</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</si>
  <si>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</si>
  <si>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24</t>
  </si>
  <si>
    <t>289971</t>
  </si>
  <si>
    <t>OPLÁŠTĚNÍ (ZPEVNĚNÍ) Z GEOTEXTILIE</t>
  </si>
  <si>
    <t>okolo drenáže</t>
  </si>
  <si>
    <t>vlevo: 2,0*971=1 942,000 [A] 
vpravo: 2,0*1611=3 222,000 [B] 
Celkem: A+B=5 164,000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</si>
  <si>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</si>
  <si>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</si>
  <si>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25</t>
  </si>
  <si>
    <t>317325</t>
  </si>
  <si>
    <t>ŘÍMSY ZE ŽELEZOBETONU DO C30/37</t>
  </si>
  <si>
    <t>Propustek km 5,706: 3,2=3,200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</si>
  <si>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</si>
  <si>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26</t>
  </si>
  <si>
    <t>317365</t>
  </si>
  <si>
    <t>VÝZTUŽ ŘÍMS Z OCELI 10505, B500B</t>
  </si>
  <si>
    <t>3,2*0,18=0,576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</si>
  <si>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</si>
  <si>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</si>
  <si>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27</t>
  </si>
  <si>
    <t>45131</t>
  </si>
  <si>
    <t>PODKL A VÝPLŇ VRSTVY Z PROST BET</t>
  </si>
  <si>
    <t>Propustek km 4,71: 1,8+0,15+1,2=3,150 [A] 
Propustek km 5,63: 1,0+0,3=1,300 [B] 
Propustek km 6,496: 1,5+0,4+1,1=3,000 [C] 
vyústění drenáže: 0,9+1,2=2,100 [D] 
Celkem: A+B+C+D=9,550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</si>
  <si>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</si>
  <si>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</si>
  <si>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</si>
  <si>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</si>
  <si>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Propustek km 4,71: 5,1=5,100 [A] 
Propustek km 5,63: 2,8=2,800 [B] 
Propustek km 6,496: 4,1=4,100 [C] 
vyústění drenáže: 2,1=2,100 [D] 
Celkem: A+B+C+D=14,100 [E]</t>
  </si>
  <si>
    <t>položka zahrnuje dodávku předepsaného kameniva, mimostaveništní a vnitrostaveništní dopravu a jeho uložení  
není-li v zadávací dokumentaci uvedeno jinak, jedná se o nakupovaný materiál</t>
  </si>
  <si>
    <t>29</t>
  </si>
  <si>
    <t>465512</t>
  </si>
  <si>
    <t>DLAŽBY Z LOMOVÉHO KAMENE NA MC</t>
  </si>
  <si>
    <t>vyústění drenáže: 2,24=2,240 [A] 
Propustek km 4,71: 11,9*0,3=3,570 [E] 
Propustek km 5,63: 4,6*0,3=1,380 [B] 
Propustek km 5,706: 21,8*0,3=6,540 [C] 
Propustek km 6,496: 8,9*0,13=1,157 [F] 
Celkem: A+E+B+C+F=14,887 [G]</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</si>
  <si>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</si>
  <si>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</si>
  <si>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30</t>
  </si>
  <si>
    <t>56334</t>
  </si>
  <si>
    <t>VOZOVKOVÉ VRSTVY ZE ŠTĚRKODRTI TL. DO 200MM</t>
  </si>
  <si>
    <t>nová vozovka pod BUS:  (plocha*rozšíření vrstvy): 193*1,17=225,810 [A] 
NOVÁ KCE.: (plocha*rozšíření vrstvy): 2956*1,17=3 458,520 [C] 
Celkem: A+C=3 684,330 [D]</t>
  </si>
  <si>
    <t>- dodání kameniva předepsané kvality a zrnitosti  
- rozprostření a zhutnění vrstvy v předepsané tloušťce  
- zřízení vrstvy bez rozlišení šířky, pokládání vrstvy po etapách  
- nezahrnuje postřiky, nátěry</t>
  </si>
  <si>
    <t>31</t>
  </si>
  <si>
    <t>56353</t>
  </si>
  <si>
    <t>VOZOVKOVÉ VRSTVY Z MECH ZPEV ZEMINY TL. DO 150MM</t>
  </si>
  <si>
    <t>nová vozovka pod BUS:  (plocha*rozšíření vrstvy): 193*1,86=358,980 [A] 
NOVÁ KCE.: (plocha*rozšíření vrstvy): 2956*1,86=5 498,160 [C] 
Celkem: A+C=5 857,140 [D]</t>
  </si>
  <si>
    <t>32</t>
  </si>
  <si>
    <t>572143</t>
  </si>
  <si>
    <t>INFILTRAČNÍ POSTŘIK Z EMULZE DO 2,0KG/M2</t>
  </si>
  <si>
    <t>nová vozovka pod BUS:  (plocha*rozšíření vrstvy): 193*1,17=225,810 [B] 
na vrstvě ŠD tl. 170 mm:  (plocha*rozšíření vrstvy): 2956*1,17=3 458,520 [A] 
Celkem: B+A=3 684,330 [C]</t>
  </si>
  <si>
    <t>- dodání všech předepsaných materiálů pro postřiky v předepsaném množství  
- provedení dle předepsaného technologického předpisu  
- zřízení vrstvy bez rozlišení šířky, pokládání vrstvy po etapách  
- úpravu napojení, ukončení</t>
  </si>
  <si>
    <t>33</t>
  </si>
  <si>
    <t>572213</t>
  </si>
  <si>
    <t>SPOJOVACÍ POSTŘIK Z EMULZE DO 0,5KG/M2</t>
  </si>
  <si>
    <t>0,2 - 0,35 kg/m3  
plocha odečtena ze situace</t>
  </si>
  <si>
    <t>nová vozovka pod BUS:  (plocha*rozšíření vrstvy): 193*1,03=198,790 [A] 
NOVÁ KCE.: (plocha*rozšíření vrstvy): 2956*1,03=3 044,680 [C] 
VÝMĚNA KRYTU (plocha*rozšíření vrstvy): 7792*1,03=8 025,760 [D] 
Celkem: A+C+D=11 269,230 [E]</t>
  </si>
  <si>
    <t>34</t>
  </si>
  <si>
    <t>572223</t>
  </si>
  <si>
    <t>SPOJOVACÍ POSTŘIK Z EMULZE DO 1,0KG/M2</t>
  </si>
  <si>
    <t>0,3 - 0,6 kg/m2  
plocha odečtena ze situace</t>
  </si>
  <si>
    <t>35</t>
  </si>
  <si>
    <t>574A44</t>
  </si>
  <si>
    <t>a</t>
  </si>
  <si>
    <t>ASFALTOVÝ BETON PRO OBRUSNÉ VRSTVY ACO 11S TL. 50MM</t>
  </si>
  <si>
    <t>nová vozovka pod BUS: 193=193,000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</si>
  <si>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</si>
  <si>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36</t>
  </si>
  <si>
    <t>b</t>
  </si>
  <si>
    <t>ASFALTOVÝ BETON PRO OBRUSNÉ VRSTVY ACO 11+, TL. 50MM</t>
  </si>
  <si>
    <t>NOVÁ KCE.: 2956=2 956,000 [C] 
VÝMĚNA KRYTU: 7792=7 792,000 [D] 
=Celkem: C+D=10 748,000 [E]</t>
  </si>
  <si>
    <t>37</t>
  </si>
  <si>
    <t>574C55</t>
  </si>
  <si>
    <t>ASFALTOVÝ BETON PRO LOŽNÍ VRSTVY ACL 16 TL. 60MM</t>
  </si>
  <si>
    <t>NOVÁ KCE.: (plocha*rozšíření vrstvy): 2956*1,03=3 044,680 [C] 
VÝMĚNA KRYTU (plocha*rozšíření vrstvy): 7792*1,03=8 025,760 [D] 
Celkem: C+D=11 070,440 [E]</t>
  </si>
  <si>
    <t>38</t>
  </si>
  <si>
    <t>574C56</t>
  </si>
  <si>
    <t>ASFALTOVÝ BETON PRO LOŽNÍ VRSTVY ACL 16S TL. 60MM</t>
  </si>
  <si>
    <t>nová vozovka pod BUS:  (plocha*rozšíření vrstvy): 193*1,03=198,790 [A]</t>
  </si>
  <si>
    <t>39</t>
  </si>
  <si>
    <t>574E68</t>
  </si>
  <si>
    <t>ASFALTOVÝ BETON PRO PODKLADNÍ VRSTVY ACP 22+,TL. 70MM</t>
  </si>
  <si>
    <t>NOVÁ KCE.: (plocha*rozšíření vrstvy): 2956*1,07=3 162,920 [C]</t>
  </si>
  <si>
    <t>40</t>
  </si>
  <si>
    <t>ASFALTOVÝ BETON PRO PODKLADNÍ VRSTVY ACP, 22S TL. 70MM</t>
  </si>
  <si>
    <t>nová vozovka pod BUS:  (plocha*rozšíření vrstvy): 193*1,07=206,510 [A]</t>
  </si>
  <si>
    <t>41</t>
  </si>
  <si>
    <t>58910</t>
  </si>
  <si>
    <t>VÝPLŇ SPAR ASFALTEM</t>
  </si>
  <si>
    <t>ZÚ + KÚ: 29,5=29,500 [A] 
křižovatky, sjezdy: 150=150,000 [B] 
podél nových obrubníků: 73=73,000 [C] 
most (římsa): 11,0=11,000 [D] 
Celkem: A+B+C+D=263,500 [E]</t>
  </si>
  <si>
    <t>položka zahrnuje:  
- dodávku předepsaného materiálu  
- vyčištění a výplň spar tímto materiálem</t>
  </si>
  <si>
    <t>Přidružená stavební výroba</t>
  </si>
  <si>
    <t>42</t>
  </si>
  <si>
    <t>711432</t>
  </si>
  <si>
    <t>IZOLACE MOSTOVEK POD ŘÍMSOU ASFALTOVÝMI PÁSY</t>
  </si>
  <si>
    <t>0,7*5,7+0,6*5,5=7,290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</si>
  <si>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</si>
  <si>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Potrubí</t>
  </si>
  <si>
    <t>43</t>
  </si>
  <si>
    <t>87434</t>
  </si>
  <si>
    <t>POTRUBÍ Z TRUB PLASTOVÝCH ODPADNÍCH DN DO 200MM</t>
  </si>
  <si>
    <t>vyústění drenáže</t>
  </si>
  <si>
    <t>2+2,3+1,6+1,8+2,5+2,5+11+1,8=25,500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</si>
  <si>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</si>
  <si>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44</t>
  </si>
  <si>
    <t>895123</t>
  </si>
  <si>
    <t>DRENÁŽNÍ ŠACHTICE KONTROLNÍ Z BETON DÍLCŮ ŠK 100</t>
  </si>
  <si>
    <t>8=8,000 [A]</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</si>
  <si>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</si>
  <si>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Ostatní konstrukce a práce</t>
  </si>
  <si>
    <t>45</t>
  </si>
  <si>
    <t>9113B1</t>
  </si>
  <si>
    <t>SVODIDLO OCEL SILNIČ JEDNOSTR, ÚROVEŇ ZADRŽ H1 -DODÁVKA A MONTÁŽ</t>
  </si>
  <si>
    <t>vlevo: 
km 5,672-5,800: 128=128,000 [A] 
km 6,245-6,500: 255=255,000 [B] 
vpravo: 
km 5,675-5,735: 60=60,000 [C] 
Celkem: A+B+C=443,000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</si>
  <si>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</si>
  <si>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46</t>
  </si>
  <si>
    <t>911EB1</t>
  </si>
  <si>
    <t>SVODIDLO BETON, ÚROVEŇ ZADRŽ H1 VÝŠ 1,1M - DODÁVKA A MONTÁŽ</t>
  </si>
  <si>
    <t>vpravo: 
km 5,07-5,122: 52=52,000 [A]</t>
  </si>
  <si>
    <t>položka zahrnuje:  
- kompletní dodávku všech dílů betonového svodidla včetně spojovacích prvků  
- osazení svodidla  
- přechod na jiný typ svodidla nebo přes mostní závěr  
nezahrnuje odrazky nebo retroreflexní fólie  
nezahrnuje podkladní vrstvu</t>
  </si>
  <si>
    <t>47</t>
  </si>
  <si>
    <t>91228</t>
  </si>
  <si>
    <t>SMĚROVÉ SLOUPKY Z PLAST HMOT VČETNĚ ODRAZNÉHO PÁSKU</t>
  </si>
  <si>
    <t>směrové sloupky bílé: 79=79,000 [A]</t>
  </si>
  <si>
    <t>položka zahrnuje:  
- dodání a osazení sloupku včetně nutných zemních prací  
- vnitrostaveništní a mimostaveništní doprava  
- odrazky plastové nebo z retroreflexní fólie</t>
  </si>
  <si>
    <t>48</t>
  </si>
  <si>
    <t>91267</t>
  </si>
  <si>
    <t>ODRAZKY NA SVODIDLA</t>
  </si>
  <si>
    <t>- kompletní dodávka se všemi pomocnými a doplňujícími pracemi a součástmi</t>
  </si>
  <si>
    <t>49</t>
  </si>
  <si>
    <t>918358</t>
  </si>
  <si>
    <t>PROPUSTY Z TRUB DN 600MM</t>
  </si>
  <si>
    <t>propustek v km 4,71: 15,0=15,000 [A] 
propustek v km 5,63: 10,2=10,200 [B] 
propustek v km 6,496: 13,0=13,000 [C] 
Celkem: A+B+C=38,200 [D]</t>
  </si>
  <si>
    <t>Položka zahrnuje:  
- dodání a položení potrubí z trub z dokumentací předepsaného materiálu a předepsaného průměru  
- případné úpravy trub (zkrácení, šikmé seříznutí)  
Nezahrnuje podkladní vrstvy a obetonování.</t>
  </si>
  <si>
    <t>50</t>
  </si>
  <si>
    <t>919113</t>
  </si>
  <si>
    <t>ŘEZÁNÍ ASFALTOVÉHO KRYTU VOZOVEK TL DO 150MM</t>
  </si>
  <si>
    <t>položka zahrnuje řezání vozovkové vrstvy v předepsané tloušťce, včetně spotřeby vody</t>
  </si>
  <si>
    <t>51</t>
  </si>
  <si>
    <t>935212</t>
  </si>
  <si>
    <t>PŘÍKOPOVÉ ŽLABY Z BETON TVÁRNIC ŠÍŘ DO 600MM DO BETONU TL 100MM</t>
  </si>
  <si>
    <t>vlevo: 13=13,000 [A] 
vpravo: 133=133,000 [B] 
Celkem: A+B=146,000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</si>
  <si>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</si>
  <si>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52</t>
  </si>
  <si>
    <t>96616</t>
  </si>
  <si>
    <t>BOURÁNÍ KONSTRUKCÍ ZE ŽELEZOBETONU</t>
  </si>
  <si>
    <t>bourání římsy propustku v km 5,706: 3,2=3,200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</si>
  <si>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</si>
  <si>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53</t>
  </si>
  <si>
    <t>9117C1</t>
  </si>
  <si>
    <t>SVOD OCEL ZÁBRADEL ÚROVEŇ ZADRŽ H2 - DODÁVKA A MONTÁŽ</t>
  </si>
  <si>
    <t>mostní svodidlo dle výkresu C_6_3</t>
  </si>
  <si>
    <t>5,5+5,7=11,200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</si>
  <si>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</si>
  <si>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SO 104</t>
  </si>
  <si>
    <t>Sanace zemního tělesa (km 5,8 - 6,245)</t>
  </si>
  <si>
    <t>dle pol.č. 113328:  902,7*2,0=1 805,400 [A] 
dle pol.č. 12110:  858,0*2,0=1 716,000 [B] 
dle pol.č. 123738:  11477,25*2,0=22 954,500 [C] 
Celkem: A+B+C=26 475,900 [D]</t>
  </si>
  <si>
    <t>odstranění stávající kce vozovky 
(plocha*tl. vrstev): 2655,0*0,34=902,700 [A]</t>
  </si>
  <si>
    <t>odstranění stávající kce vozovky 
(plocha*tl. vrstev): 2655,0*0,2=531,000 [A]</t>
  </si>
  <si>
    <t>dle bilance zeminy: 361+497=858,000 [A]</t>
  </si>
  <si>
    <t>výkop dle bilance zemin: 6959=6 959,000 [A] 
výkop pro AZ dle bilance zemin: 4120=4 120,000 [B] 
Jíl tl.0.15 m 
km 5.800 - 6.240 (odebrání do hl. 500): 2655,0*0,15=398,250 [C] 
Celkem: A+B+C=11 477,250 [D]</t>
  </si>
  <si>
    <t>dle bilance zemin 
násypy:8,0=8,000 [A]</t>
  </si>
  <si>
    <t>výkop dle pol.č. 123738: 11477,25=11 477,250 [A]</t>
  </si>
  <si>
    <t>dle bilance zemin: 4226-2013=2 213,000 [A]</t>
  </si>
  <si>
    <t>11</t>
  </si>
  <si>
    <t>18242</t>
  </si>
  <si>
    <t>ZALOŽENÍ TRÁVNÍKU HYDROOSEVEM NA ORNICI</t>
  </si>
  <si>
    <t>dle pol.č. 18220: 5147=5 147,000 [A]</t>
  </si>
  <si>
    <t>Zahrnuje dodání předepsané travní směsi, hydroosev na ornici, zalévání, první pokosení, to vše bez ohledu na sklon terénu</t>
  </si>
  <si>
    <t>18247</t>
  </si>
  <si>
    <t>OŠETŘOVÁNÍ TRÁVNÍKU</t>
  </si>
  <si>
    <t>dle pol.č. 18242 (počet ošetření*plocha): 3*5147=15 441,000 [A]</t>
  </si>
  <si>
    <t>Zahrnuje pokosení se shrabáním, naložení shrabků na dopravní prostředek, s odvozem a se složením, to vše bez ohledu na sklon terénu  
zahrnuje nutné zalití a hnojení</t>
  </si>
  <si>
    <t>27152</t>
  </si>
  <si>
    <t>POLŠTÁŘE POD ZÁKLADY Z KAMENIVA DRCENÉHO</t>
  </si>
  <si>
    <t>2013=2 013,000 [A]</t>
  </si>
  <si>
    <t>položka zahrnuje dodávku předepsaného kameniva, mimostaveništní a vnitrostaveništní dopravu a jeho uložení 
není-li v zadávací dokumentaci uvedeno jinak, jedná se o nakupovaný materiál</t>
  </si>
  <si>
    <t>56333</t>
  </si>
  <si>
    <t>VOZOVKOVÉ VRSTVY ZE ŠTĚRKODRTI TL. DO 150MM</t>
  </si>
  <si>
    <t>(plocha*rozšíření vrstvy): 2891,0*1,58=4 567,780 [A]</t>
  </si>
  <si>
    <t>tl. 170mm  
plocha odečtena ze situace</t>
  </si>
  <si>
    <t>(plocha*rozšíření vrstvy): 2891,0*1,14=3 295,740 [A]</t>
  </si>
  <si>
    <t>1,2 - 2,0 kg/m2  
plocha odečtena ze situace</t>
  </si>
  <si>
    <t>0,2 - 0,35 kg/m2  
plocha odečtena ze situace</t>
  </si>
  <si>
    <t>pod obrusnou vrstvu 
(plocha*rozšíření vrstvy): 2891,0*1,03=2 977,730 [A]</t>
  </si>
  <si>
    <t>pod ložnou vrstvu 
(plocha*rozšíření vrstvy): 2891,0*1,06=3 064,460 [A]</t>
  </si>
  <si>
    <t>plocha odečtena ze situace 2891,0=2 891,000 [A]</t>
  </si>
  <si>
    <t>ASFALTOVÝ BETON PRO LOŽNÍ VRSTVY ACL 16+, TL. 60MM</t>
  </si>
  <si>
    <t>(plocha*rozšíření vrstvy): 2891,0*1,03=2 977,730 [A]</t>
  </si>
  <si>
    <t>ASFALTOVÝ BETON PRO PODKLADNÍ VRSTVY ACP 22+, TL. 70MM</t>
  </si>
  <si>
    <t>(plocha*rozšíření vrstvy): 2891,0*1,06=3 064,460 [A]</t>
  </si>
  <si>
    <t>napojení na stav ZÚ+KÚ: 12,8=12,800 [A]</t>
  </si>
  <si>
    <t>9113A3</t>
  </si>
  <si>
    <t>SVODIDLO OCEL SILNIČ JEDNOSTR, ÚROVEŇ ZADRŽ N1, N2 - DEMONTÁŽ S PŘESUNEM</t>
  </si>
  <si>
    <t>vlevo: 
km 5,891-6,243: 352=352,000 [A]</t>
  </si>
  <si>
    <t>položka zahrnuje:  
- demontáž a odstranění zařízení  
- jeho odvoz na předepsané místo</t>
  </si>
  <si>
    <t>vlevo: 
km 5,672-6,248: 576=576,000 [A]</t>
  </si>
  <si>
    <t>směrové sloupky bílé: 59=59,000 [A]</t>
  </si>
  <si>
    <t>SO 106</t>
  </si>
  <si>
    <t>Silnice III/4292 na Uhřice (km 6,510)</t>
  </si>
  <si>
    <t>dle pol.č. 113328:  72,08*2,0=144,160 [A] 
dle pol.č. 12110:  21,0*2,0=42,000 [B] 
dle pol.č. 17120:  161,26*2,0=322,520 [C] 
Celkem: A+B+C=508,680 [D]</t>
  </si>
  <si>
    <t>odstranění stávající kce vozovky 
(plocha*tl. vrstev): 212,0*0,34=72,080 [A]</t>
  </si>
  <si>
    <t>odstranění stávající kce vozovky 
(plocha*tl. vrstev): 212,0*0,2=42,400 [A]</t>
  </si>
  <si>
    <t>dle bilance zeminy: 21=21,000 [A]</t>
  </si>
  <si>
    <t>výkop dle bilance zemin: 42=42,000 [A] 
výkop pro AZ dle bilance zemin: 97=97,000 [B] 
Jíl tl.0.105 m 
km 0.000 - 0.025 48 (odebrání do hl. 500): 212,0*0,105=22,260 [C] 
Celkem: A+B+C=161,260 [D]</t>
  </si>
  <si>
    <t>dle bilance zemin 
násypy:3,0=3,000 [A]</t>
  </si>
  <si>
    <t>výkop dle pol.č. 123738: 161,26=161,260 [A]</t>
  </si>
  <si>
    <t>dle bilance zemin: 119=119,000 [A]</t>
  </si>
  <si>
    <t>(počet stran*délka*plocha):2*100*0,125=25,000 [A]</t>
  </si>
  <si>
    <t>z mezideponie(ornice) SO 001: 73=73,000 [C]</t>
  </si>
  <si>
    <t>z mezideponie(ornice) SO 001: 3=3,000 [C]</t>
  </si>
  <si>
    <t>dle pol.č. 18220: 487=487,000 [A]</t>
  </si>
  <si>
    <t>dle pol.č. 18242 (počet ošetření*plocha): 3*487=1 461,000 [A]</t>
  </si>
  <si>
    <t>vlevo: 23=23,000 [A] 
vpravo: 40=40,000 [B] 
Celkem: A+B=63,000 [C]</t>
  </si>
  <si>
    <t>vlevo: 2,0*23=46,000 [A] 
vpravo: 2,0*40=80,000 [B] 
Celkem: A+B=126,000 [C]</t>
  </si>
  <si>
    <t>(plocha*rozšíření vrstvy): 226,0*1,51=341,260 [A]</t>
  </si>
  <si>
    <t>(plocha*rozšíření vrstvy): 226,0*1,14=257,640 [A]</t>
  </si>
  <si>
    <t>pod obrusnou vrstvu 
(plocha*rozšíření vrstvy): 226,0*1,04=235,040 [A]</t>
  </si>
  <si>
    <t>0,4 - 0,6 kg/m2  
plocha odečtena ze situace</t>
  </si>
  <si>
    <t>pod ložnou vrstvu 
(plocha*rozšíření vrstvy): 226,0*1,07=241,820 [A]</t>
  </si>
  <si>
    <t>plocha odečtena ze situace 226,0=226,000 [A]</t>
  </si>
  <si>
    <t>(plocha*rozšíření vrstvy): 226,0*1,04=235,040 [A]</t>
  </si>
  <si>
    <t>574E58</t>
  </si>
  <si>
    <t>ASFALTOVÝ BETON PRO PODKLADNÍ VRSTVY ACP 22+ TL. 60MM</t>
  </si>
  <si>
    <t>(plocha*rozšíření vrstvy): 226,0*1,07=241,820 [A]</t>
  </si>
  <si>
    <t>napojení na stav ZÚ+KÚ: 38=38,000 [A]</t>
  </si>
  <si>
    <t>směrové sloupky bílé: 1=1,000 [A]</t>
  </si>
  <si>
    <t>vlevo: 6=6,000 [A] 
vpravo: 133=133,000 [B] 
Celkem: A+B=139,000 [C]</t>
  </si>
  <si>
    <t>8,5=8,500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</si>
  <si>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</si>
  <si>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SO 115</t>
  </si>
  <si>
    <t>Obruby – Milonice</t>
  </si>
  <si>
    <t>dle pol.č. 11352:  22*0,3t/m=6,600 [A]</t>
  </si>
  <si>
    <t>11352</t>
  </si>
  <si>
    <t>ODSTRANĚNÍ CHODNÍKOVÝCH A SILNIČNÍCH OBRUBNÍKŮ BETONOVÝCH</t>
  </si>
  <si>
    <t>917224</t>
  </si>
  <si>
    <t>SILNIČNÍ A CHODNÍKOVÉ OBRUBY Z BETONOVÝCH OBRUBNÍKŮ ŠÍŘ 150MM</t>
  </si>
  <si>
    <t>50,2=50,200 [A]</t>
  </si>
  <si>
    <t>Položka zahrnuje:  
dodání a pokládku betonových obrubníků o rozměrech předepsaných zadávací dokumentací  
betonové lože i boční betonovou opěrku.</t>
  </si>
  <si>
    <t>SO 134</t>
  </si>
  <si>
    <t>Sjezdy na pozemky – Uhřice</t>
  </si>
  <si>
    <t>dle pol.č. 131738:  9,6*2,1=20,160 [A]</t>
  </si>
  <si>
    <t>POPLATKY ZA LIKVIDACI ODPADŮ NEKONTAMINOVANÝCH - 17 03 02 VYBOURANÝ ASFALTOVÝ BETON BEZ DEHTU</t>
  </si>
  <si>
    <t>dle pol.č. 113438:  5,082*2,2=11,180 [A]</t>
  </si>
  <si>
    <t>113438</t>
  </si>
  <si>
    <t>ODSTRAN KRYTU ZPEVNĚNÝCH PLOCH S ASFALT POJIVEM VČET PODKLADU, ODVOZ DO 20KM</t>
  </si>
  <si>
    <t>km 6,254 vlevo:  46,2*0,11=5,082 [A]</t>
  </si>
  <si>
    <t>pro propustky</t>
  </si>
  <si>
    <t>km 4,735 vlevo:  3,4=3,400 [A] 
km 6,254 vlevo:  6,2=6,200 [B] 
Celkem: A+B=9,600 [C]</t>
  </si>
  <si>
    <t>dle pol.č. 131738: 9,6=9,600 [A]</t>
  </si>
  <si>
    <t>km 4,735 vlevo:  13,6=13,600 [A] 
km 6,254 vlevo:  44,2=44,200 [B] 
Celkem: A+B=57,800 [C]</t>
  </si>
  <si>
    <t>572123</t>
  </si>
  <si>
    <t>INFILTRAČNÍ POSTŘIK Z EMULZE DO 1,0KG/M2</t>
  </si>
  <si>
    <t>PI-C 0,6 kg/m2  
plocha odečtena ze situace</t>
  </si>
  <si>
    <t>PS-C 0,35 kg/m2  
plocha odečtena ze situace</t>
  </si>
  <si>
    <t>574A34</t>
  </si>
  <si>
    <t>ASFALTOVÝ BETON PRO OBRUSNÉ VRSTVY ACO 11+, TL. 40MM</t>
  </si>
  <si>
    <t>574C46</t>
  </si>
  <si>
    <t>ASFALTOVÝ BETON PRO LOŽNÍ VRSTVY ACL 16+, TL. 50MM</t>
  </si>
  <si>
    <t>km 4,735 vlevo:  5,0=5,000 [A] 
km 6,254 vlevo:  20,0=20,000 [B] 
Celkem: A+B=25,000 [C]</t>
  </si>
  <si>
    <t>SO 161.1</t>
  </si>
  <si>
    <t>Úpravy objízdných tras</t>
  </si>
  <si>
    <t>914132</t>
  </si>
  <si>
    <t>DOPRAVNÍ ZNAČKY ZÁKLADNÍ VELIKOSTI OCELOVÉ FÓLIE TŘ 2 - MONTÁŽ S PŘEMÍSTĚNÍM</t>
  </si>
  <si>
    <t>A 6b:  2=2,000 [A] 
A 10:  2=2,000 [B] 
A 15:  4=4,000 [C] 
B 1:     5=5,000 [D] 
B 20a: 1=1,000 [E] 
B 20a:  1=1,000 [F] 
B 21a:  1=1,000 [G] 
B 26: 1=1,000 [H] 
E 3a: 2=2,000 [I] 
E 07b: 2=2,000 [J] 
E 13: 5=5,000 [K] 
IP 4b: 1=1,000 [L] 
IP 10a: 3=3,000 [M] 
IP 10b: 4=4,000 [N] 
IS 11b: 2=2,000 [O] 
IS 11b: 1=1,000 [P] 
IS 11b: 1=1,000 [Q] 
IS 11b: 1=1,000 [R] 
P 07: 1=1,000 [S] 
P 08: 1=1,000 [T]Celkem: A+B+C+D+E+F+G+H+I+J+K+L+M+N+O+P+Q+R+S+T=41,000 [U]</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</si>
  <si>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</si>
  <si>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</si>
  <si>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</si>
  <si>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</si>
  <si>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t>
  </si>
  <si>
    <t>DOPRAV ZNAČKY ZÁKLAD VEL OCEL FÓLIE TŘ 2 - NÁJEMNÉ</t>
  </si>
  <si>
    <t>KSDEN</t>
  </si>
  <si>
    <t>41ks*120dní=4 920,000 [A]</t>
  </si>
  <si>
    <t>položka zahrnuje sazbu za pronájem dopravních značek a zařízení, počet jednotek je určen jako součin počtu značek a počtu dní použití</t>
  </si>
  <si>
    <t>914432</t>
  </si>
  <si>
    <t>DOPRAVNÍ ZNAČKY 100X150CM OCELOVÉ FÓLIE TŘ 2 - MONTÁŽ S PŘEMÍSTĚNÍM</t>
  </si>
  <si>
    <t>IP22: 7=7,000 [A]</t>
  </si>
  <si>
    <t>914433</t>
  </si>
  <si>
    <t>DOPRAVNÍ ZNAČKY 100X150CM OCELOVÉ FÓLIE TŘ 2 - DEMONTÁŽ</t>
  </si>
  <si>
    <t>914439</t>
  </si>
  <si>
    <t>DOPRAV ZNAČKY 100X150CM OCEL FÓLIE TŘ 2 - NÁJEMNÉ</t>
  </si>
  <si>
    <t>7ks*120dní=840,000 [A]</t>
  </si>
  <si>
    <t>916112</t>
  </si>
  <si>
    <t>DOPRAV SVĚTLO VÝSTRAŽ SAMOSTATNÉ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</si>
  <si>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</si>
  <si>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</si>
  <si>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</si>
  <si>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</si>
  <si>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</si>
  <si>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</si>
  <si>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4ks*120dní=480,000 [A]</t>
  </si>
  <si>
    <t>položka zahrnuje sazbu za pronájem zařízení. Počet měrných jednotek se určí jako součin počtu zařízení a počtu dní použití.</t>
  </si>
  <si>
    <t>916132</t>
  </si>
  <si>
    <t>DOPRAV SVĚTLO VÝSTRAŽ SOUPRAVA 5KS - MONTÁŽ S PŘESUNEM</t>
  </si>
  <si>
    <t>916133</t>
  </si>
  <si>
    <t>DOPRAV SVĚTLO VÝSTRAŽ SOUPRAVA 5KS - DEMONTÁŽ</t>
  </si>
  <si>
    <t>916139</t>
  </si>
  <si>
    <t>DOPRAVNÍ SVĚTLO VÝSTRAŽNÉ SOUPRAVA 5 KUSŮ - NÁJEMNÉ</t>
  </si>
  <si>
    <t>5ks*120dní=600,000 [A]</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</si>
  <si>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</si>
  <si>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</si>
  <si>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</si>
  <si>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</si>
  <si>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</si>
  <si>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</si>
  <si>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</si>
  <si>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SO 171</t>
  </si>
  <si>
    <t>Dopravní značení</t>
  </si>
  <si>
    <t>Z11g: 10=10,000 [A]</t>
  </si>
  <si>
    <t>912283</t>
  </si>
  <si>
    <t>SMĚROVÉ SLOUPKY Z PLAST HMOT - DEMONTÁŽ A ODVOZ</t>
  </si>
  <si>
    <t>Z11c: 2=2,000 [A] 
Z11d: 2=2,000 [B] 
Celkem: A+B=4,000 [C]</t>
  </si>
  <si>
    <t>položka zahrnuje demontáž stávajícího sloupku, jeho odvoz do skladu nebo na skládku</t>
  </si>
  <si>
    <t>914141</t>
  </si>
  <si>
    <t>DOPRAV ZNAČ ZÁKL VEL OCEL FÓLIE TŘ 3 - DODÁVKA A MONT</t>
  </si>
  <si>
    <t>IJ4b: 4=4,000 [A] 
P1: 1=1,000 [B] 
B20a: 3=3,000 [C] 
B13: 1=1,000 [D] 
P4: 1=1,000 [E] 
Celkem: A+B+C+D+E=10,000 [F]</t>
  </si>
  <si>
    <t>položka zahrnuje:  
- dodávku a montáž značek v požadovaném provedení</t>
  </si>
  <si>
    <t>914143</t>
  </si>
  <si>
    <t>DOPRAV ZNAČ ZÁKL VEL OCEL FÓLIE TŘ 3 - DEMONTÁŽ</t>
  </si>
  <si>
    <t>IJ4b: 4=4,000 [A] 
P1: 1=1,000 [B] 
B13: 1=1,000 [C] 
P4: 1=1,000 [D] 
Celkem: A+B+C+D=7,000 [E]</t>
  </si>
  <si>
    <t>914341</t>
  </si>
  <si>
    <t>DOPRAV ZNAČKY ZMENŠ VEL OCEL FÓLIE TŘ 3 - DODÁVKA A MONT</t>
  </si>
  <si>
    <t>E13: 1=1,000 [A] 
IS21c: 1=1,000 [B] 
IS3c: 1=1,000 [C] 
Celkem: A+B+C=3,000 [D]</t>
  </si>
  <si>
    <t>914343</t>
  </si>
  <si>
    <t>DOPRAV ZNAČKY ZMENŠ VEL OCEL FÓLIE TŘ 3 - DEMONTÁŽ</t>
  </si>
  <si>
    <t>914931</t>
  </si>
  <si>
    <t>SLOUPKY A STOJKY DZ Z HLINÍK TRUBEK ZABETON DOD A MONTÁŽ</t>
  </si>
  <si>
    <t>položka zahrnuje:  
- sloupky a upevňovací zařízení včetně jejich osazení (betonová patka, zemní práce)</t>
  </si>
  <si>
    <t>915221</t>
  </si>
  <si>
    <t>VODOR DOPRAV ZNAČ PLASTEM STRUKTURÁLNÍ NEHLUČNÉ - DOD A POKLÁDKA</t>
  </si>
  <si>
    <t>V1a (0,125): 58,1=58,100 [A] 
V2b (1,5;1,5;0,25):  8,1=8,100 [B] 
V2b (3;1,5;0,125): 25,0=25,000 [C] 
V2b (3,0;6,0;0,125): 54,7=54,700 [D] 
V4 (0,25): 1035,3=1 035,300 [E] 
V4 (0,5;0,5;0,25): 19,1=19,100 [F] 
V2b (1,5;1,5;0,125):  2,6=2,600 [G] 
V2b (3;3,0;0,125): 3,3=3,300 [H] 
V11a: 12,1=12,100 [I] 
V12a: 6,4=6,400 [J] 
Celkem: A+B+C+D+E+F+G+H+I+J=1 224,700 [K]</t>
  </si>
  <si>
    <t>položka zahrnuje:  
- dodání a pokládku nátěrového materiálu (měří se pouze natíraná plocha)  
- předznačení a reflexní úpravu</t>
  </si>
  <si>
    <t>SO 501</t>
  </si>
  <si>
    <t>Úpravy na VTL plynovodu DN 300 (km 6,340)</t>
  </si>
  <si>
    <t>014132</t>
  </si>
  <si>
    <t>POPLATKY ZA SKLÁDKU TYP S-NO (NEBEZPEČNÝ ODPAD)</t>
  </si>
  <si>
    <t>izolace</t>
  </si>
  <si>
    <t>17,5*78kg/m/1000=1,365 [A]</t>
  </si>
  <si>
    <t>58301</t>
  </si>
  <si>
    <t>KRYT ZE SINIČNÍCH DÍLCŮ (PANELŮ) TL 150MM</t>
  </si>
  <si>
    <t>2*3*6=36,000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</si>
  <si>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</si>
  <si>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71514</t>
  </si>
  <si>
    <t>IZOL PROTI CHEM VLIV BĚŽ KONSTR Z PLASTŮ</t>
  </si>
  <si>
    <t>Nové zaizolování plastovou izolační páskou a ovinutí vláknitocemenentovou páskou</t>
  </si>
  <si>
    <t>17,5*1,6=28,000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</si>
  <si>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</si>
  <si>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899309</t>
  </si>
  <si>
    <t>DOPLŇKY NA POTRUBÍ - VÝSTRAŽNÁ FÓLIE</t>
  </si>
  <si>
    <t>- Položka zahrnuje veškerý materiál, výrobky a polotovary, včetně mimostaveništní a vnitrostaveništní dopravy (rovněž přesuny), včetně naložení a složení,případně s uložením.</t>
  </si>
  <si>
    <t>93658</t>
  </si>
  <si>
    <t>OCHRANNÉ TYČOVÉ ZNAKY - ORIENTAČNÍ SLOUPKY</t>
  </si>
  <si>
    <t>938651</t>
  </si>
  <si>
    <t>OČIŠTĚNÍ OCEL KONSTR OTRYSKÁNÍM NA SUCHO VZDUCHEM</t>
  </si>
  <si>
    <t>17,5*1,0=17,500 [A]</t>
  </si>
  <si>
    <t>položka zahrnuje očištění předepsaným způsobem včetně odklizení vzniklého odpadu</t>
  </si>
  <si>
    <t>969357</t>
  </si>
  <si>
    <t>VYBOURÁNÍ POTRUBÍ DN DO 500MM PLYNOVÝCH</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</si>
  <si>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</si>
  <si>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97917</t>
  </si>
  <si>
    <t>ODSTRANĚNÍ IZOLACE</t>
  </si>
  <si>
    <t>Odstranění asfaltové izolace v celé délce úpravy</t>
  </si>
  <si>
    <t>97919</t>
  </si>
  <si>
    <t>R</t>
  </si>
  <si>
    <t>DEMONTÁŽ A NOVÉ OSAZENÍ NADZEMNÍHO KONTROLNÍHO MĚŘÍCÍHO VÝVODU</t>
  </si>
  <si>
    <t>včetně zaměření. Viz.</t>
  </si>
  <si>
    <t>SO 511</t>
  </si>
  <si>
    <t>Úpravy na STL plynovodu DN 90 (km 6,380)</t>
  </si>
  <si>
    <t>20,0*20kg/m/1000=0,400 [A]</t>
  </si>
  <si>
    <t>20,0*1,0=20,000 [A]</t>
  </si>
  <si>
    <t>20,0*0,3=6,000 [A]</t>
  </si>
  <si>
    <t>969334</t>
  </si>
  <si>
    <t>VYBOURÁNÍ POTRUBÍ DN DO 200MM PLYNOVÝCH</t>
  </si>
  <si>
    <t>- položka zahrnuje veškerou manipulaci s vybouranou sutí a hmotami včetně uložení na skládku.  
- položka zahrnuje veškeré další práce plynoucí z technologického předpisu a z platných předpisů</t>
  </si>
  <si>
    <t>20*1,0=20,000 [A]</t>
  </si>
  <si>
    <t>97919R</t>
  </si>
  <si>
    <t>SO 802</t>
  </si>
  <si>
    <t>Rekultivace dočasných záborů</t>
  </si>
  <si>
    <t>18020</t>
  </si>
  <si>
    <t>VŠEOBECNÉ ÚPRAVY ZEMĚDĚLSKÝCH PLOCH</t>
  </si>
  <si>
    <t>dle TZ: 1971=1 971,000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</si>
  <si>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</si>
  <si>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</si>
  <si>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</si>
  <si>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položka zahrnuje srovnání výškových rozdílů terénu</t>
  </si>
  <si>
    <t>dle TZ: 394=394,000 [A]</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</si>
  <si>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</si>
  <si>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</si>
  <si>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</si>
  <si>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SO 803</t>
  </si>
  <si>
    <t>Vegetační úpravy</t>
  </si>
  <si>
    <t>3x opakování</t>
  </si>
  <si>
    <t>3*10428=31 284,000 [A]</t>
  </si>
  <si>
    <t>18311</t>
  </si>
  <si>
    <t>ZALOŽENÍ ZÁHONU PRO VÝSADBU</t>
  </si>
  <si>
    <t>vč. ošetření 3x</t>
  </si>
  <si>
    <t>položka zahrnuje založení záhonu, urovnání, naložení a odvoz odpadu, to vše bez ohledu na sklon terénu</t>
  </si>
  <si>
    <t>18351</t>
  </si>
  <si>
    <t>CHEMICKÉ ODPLEVELENÍ</t>
  </si>
  <si>
    <t>část celoplošné, část selektivně (1,5x)</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</si>
  <si>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</si>
  <si>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</si>
  <si>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</si>
  <si>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</si>
  <si>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</si>
  <si>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</si>
  <si>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položka zahrnuje chemické odplevelení a doplnění chybějícího mulče</t>
  </si>
  <si>
    <t>18472</t>
  </si>
  <si>
    <t>OŠETŘENÍ DŘEVIN SOLITERNÍCH</t>
  </si>
  <si>
    <t>3*38=114,000 [A]</t>
  </si>
  <si>
    <t>odplevelení s nakypřením, vypletí, řezem, hnojením, odstranění poškozených částí dřevin s případným složením odpadu na hromady, naložením na dopravní prostředek, odvozem a složením</t>
  </si>
  <si>
    <t>184A2</t>
  </si>
  <si>
    <t>VYSAZOVÁNÍ KEŘŮ LISTNATÝCH BEZ BALU VČETNĚ VÝKOPU JAMKY</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</si>
  <si>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</si>
  <si>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</si>
  <si>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</si>
  <si>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</si>
  <si>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</si>
  <si>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</si>
  <si>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keř 10l, strom 50l, 3x opakování</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</si>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</sst>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1"/>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f>
      </c>
      <c>
        <f>0+O10+O14+O18</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53</v>
      </c>
      <c s="26">
        <v>1</v>
      </c>
      <c s="27">
        <v>0</v>
      </c>
      <c s="27">
        <f>ROUND(ROUND(H18,2)*ROUND(G18,3),2)</f>
      </c>
      <c r="O18">
        <f>(I18*21)/100</f>
      </c>
      <c t="s">
        <v>16</v>
      </c>
    </row>
    <row r="19" spans="1:5" ht="12.75">
      <c r="A19" s="28" t="s">
        <v>43</v>
      </c>
      <c r="E19" s="29" t="s">
        <v>54</v>
      </c>
    </row>
    <row r="20" spans="1:5" ht="12.75">
      <c r="A20" s="30" t="s">
        <v>45</v>
      </c>
      <c r="E20" s="31" t="s">
        <v>40</v>
      </c>
    </row>
    <row r="21" spans="1:5" ht="12.75">
      <c r="A21" t="s">
        <v>46</v>
      </c>
      <c r="E21" s="29" t="s">
        <v>47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0+O9+O14+O19+O24+O29</f>
      </c>
      <c t="s">
        <v>15</v>
      </c>
    </row>
    <row r="3" spans="1:16" ht="15" customHeight="1">
      <c r="A3" t="s">
        <v>1</v>
      </c>
      <c s="8" t="s">
        <v>3</v>
      </c>
      <c s="9" t="s">
        <v>4</v>
      </c>
      <c s="1"/>
      <c s="10" t="s">
        <v>5</v>
      </c>
      <c s="1"/>
      <c s="4"/>
      <c s="3" t="s">
        <v>513</v>
      </c>
      <c s="32">
        <f>0+I9+I14+I19+I24+I29</f>
      </c>
      <c r="O3" t="s">
        <v>12</v>
      </c>
      <c t="s">
        <v>16</v>
      </c>
    </row>
    <row r="4" spans="1:16" ht="15" customHeight="1">
      <c r="A4" t="s">
        <v>6</v>
      </c>
      <c s="8" t="s">
        <v>7</v>
      </c>
      <c s="9" t="s">
        <v>15</v>
      </c>
      <c s="1"/>
      <c s="10" t="s">
        <v>55</v>
      </c>
      <c s="1"/>
      <c s="1"/>
      <c s="7"/>
      <c s="7"/>
      <c r="O4" t="s">
        <v>13</v>
      </c>
      <c t="s">
        <v>16</v>
      </c>
    </row>
    <row r="5" spans="1:16" ht="12.75" customHeight="1">
      <c r="A5" t="s">
        <v>10</v>
      </c>
      <c s="12" t="s">
        <v>11</v>
      </c>
      <c s="13" t="s">
        <v>513</v>
      </c>
      <c s="5"/>
      <c s="14" t="s">
        <v>514</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515</v>
      </c>
      <c s="18" t="s">
        <v>40</v>
      </c>
      <c s="24" t="s">
        <v>516</v>
      </c>
      <c s="25" t="s">
        <v>89</v>
      </c>
      <c s="26">
        <v>1.365</v>
      </c>
      <c s="27">
        <v>0</v>
      </c>
      <c s="27">
        <f>ROUND(ROUND(H10,2)*ROUND(G10,3),2)</f>
      </c>
      <c r="O10">
        <f>(I10*21)/100</f>
      </c>
      <c t="s">
        <v>16</v>
      </c>
    </row>
    <row r="11" spans="1:5" ht="12.75">
      <c r="A11" s="28" t="s">
        <v>43</v>
      </c>
      <c r="E11" s="29" t="s">
        <v>517</v>
      </c>
    </row>
    <row r="12" spans="1:5" ht="12.75">
      <c r="A12" s="30" t="s">
        <v>45</v>
      </c>
      <c r="E12" s="31" t="s">
        <v>518</v>
      </c>
    </row>
    <row r="13" spans="1:5" ht="25.5">
      <c r="A13" t="s">
        <v>46</v>
      </c>
      <c r="E13" s="29" t="s">
        <v>92</v>
      </c>
    </row>
    <row r="14" spans="1:18" ht="12.75" customHeight="1">
      <c r="A14" s="5" t="s">
        <v>36</v>
      </c>
      <c s="5"/>
      <c s="35" t="s">
        <v>28</v>
      </c>
      <c s="5"/>
      <c s="21" t="s">
        <v>218</v>
      </c>
      <c s="5"/>
      <c s="5"/>
      <c s="5"/>
      <c s="36">
        <f>0+Q14</f>
      </c>
      <c r="O14">
        <f>0+R14</f>
      </c>
      <c r="Q14">
        <f>0+I15</f>
      </c>
      <c>
        <f>0+O15</f>
      </c>
    </row>
    <row r="15" spans="1:16" ht="12.75">
      <c r="A15" s="18" t="s">
        <v>38</v>
      </c>
      <c s="23" t="s">
        <v>28</v>
      </c>
      <c s="23" t="s">
        <v>519</v>
      </c>
      <c s="18" t="s">
        <v>40</v>
      </c>
      <c s="24" t="s">
        <v>520</v>
      </c>
      <c s="25" t="s">
        <v>61</v>
      </c>
      <c s="26">
        <v>36</v>
      </c>
      <c s="27">
        <v>0</v>
      </c>
      <c s="27">
        <f>ROUND(ROUND(H15,2)*ROUND(G15,3),2)</f>
      </c>
      <c r="O15">
        <f>(I15*21)/100</f>
      </c>
      <c t="s">
        <v>16</v>
      </c>
    </row>
    <row r="16" spans="1:5" ht="12.75">
      <c r="A16" s="28" t="s">
        <v>43</v>
      </c>
      <c r="E16" s="29" t="s">
        <v>40</v>
      </c>
    </row>
    <row r="17" spans="1:5" ht="12.75">
      <c r="A17" s="30" t="s">
        <v>45</v>
      </c>
      <c r="E17" s="31" t="s">
        <v>521</v>
      </c>
    </row>
    <row r="18" spans="1:5" ht="153">
      <c r="A18" t="s">
        <v>46</v>
      </c>
      <c r="E18" s="29" t="s">
        <v>522</v>
      </c>
    </row>
    <row r="19" spans="1:18" ht="12.75" customHeight="1">
      <c r="A19" s="5" t="s">
        <v>36</v>
      </c>
      <c s="5"/>
      <c s="35" t="s">
        <v>109</v>
      </c>
      <c s="5"/>
      <c s="21" t="s">
        <v>272</v>
      </c>
      <c s="5"/>
      <c s="5"/>
      <c s="5"/>
      <c s="36">
        <f>0+Q19</f>
      </c>
      <c r="O19">
        <f>0+R19</f>
      </c>
      <c r="Q19">
        <f>0+I20</f>
      </c>
      <c>
        <f>0+O20</f>
      </c>
    </row>
    <row r="20" spans="1:16" ht="12.75">
      <c r="A20" s="18" t="s">
        <v>38</v>
      </c>
      <c s="23" t="s">
        <v>30</v>
      </c>
      <c s="23" t="s">
        <v>523</v>
      </c>
      <c s="18" t="s">
        <v>40</v>
      </c>
      <c s="24" t="s">
        <v>524</v>
      </c>
      <c s="25" t="s">
        <v>61</v>
      </c>
      <c s="26">
        <v>28</v>
      </c>
      <c s="27">
        <v>0</v>
      </c>
      <c s="27">
        <f>ROUND(ROUND(H20,2)*ROUND(G20,3),2)</f>
      </c>
      <c r="O20">
        <f>(I20*21)/100</f>
      </c>
      <c t="s">
        <v>16</v>
      </c>
    </row>
    <row r="21" spans="1:5" ht="12.75">
      <c r="A21" s="28" t="s">
        <v>43</v>
      </c>
      <c r="E21" s="29" t="s">
        <v>525</v>
      </c>
    </row>
    <row r="22" spans="1:5" ht="12.75">
      <c r="A22" s="30" t="s">
        <v>45</v>
      </c>
      <c r="E22" s="31" t="s">
        <v>526</v>
      </c>
    </row>
    <row r="23" spans="1:5" ht="191.25">
      <c r="A23" t="s">
        <v>46</v>
      </c>
      <c r="E23" s="29" t="s">
        <v>527</v>
      </c>
    </row>
    <row r="24" spans="1:18" ht="12.75" customHeight="1">
      <c r="A24" s="5" t="s">
        <v>36</v>
      </c>
      <c s="5"/>
      <c s="35" t="s">
        <v>114</v>
      </c>
      <c s="5"/>
      <c s="21" t="s">
        <v>278</v>
      </c>
      <c s="5"/>
      <c s="5"/>
      <c s="5"/>
      <c s="36">
        <f>0+Q24</f>
      </c>
      <c r="O24">
        <f>0+R24</f>
      </c>
      <c r="Q24">
        <f>0+I25</f>
      </c>
      <c>
        <f>0+O25</f>
      </c>
    </row>
    <row r="25" spans="1:16" ht="12.75">
      <c r="A25" s="18" t="s">
        <v>38</v>
      </c>
      <c s="23" t="s">
        <v>109</v>
      </c>
      <c s="23" t="s">
        <v>528</v>
      </c>
      <c s="18" t="s">
        <v>40</v>
      </c>
      <c s="24" t="s">
        <v>529</v>
      </c>
      <c s="25" t="s">
        <v>177</v>
      </c>
      <c s="26">
        <v>17.5</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530</v>
      </c>
    </row>
    <row r="29" spans="1:18" ht="12.75" customHeight="1">
      <c r="A29" s="5" t="s">
        <v>36</v>
      </c>
      <c s="5"/>
      <c s="35" t="s">
        <v>33</v>
      </c>
      <c s="5"/>
      <c s="21" t="s">
        <v>290</v>
      </c>
      <c s="5"/>
      <c s="5"/>
      <c s="5"/>
      <c s="36">
        <f>0+Q29</f>
      </c>
      <c r="O29">
        <f>0+R29</f>
      </c>
      <c r="Q29">
        <f>0+I30+I34+I38+I42+I46</f>
      </c>
      <c>
        <f>0+O30+O34+O38+O42+O46</f>
      </c>
    </row>
    <row r="30" spans="1:16" ht="12.75">
      <c r="A30" s="18" t="s">
        <v>38</v>
      </c>
      <c s="23" t="s">
        <v>114</v>
      </c>
      <c s="23" t="s">
        <v>531</v>
      </c>
      <c s="18" t="s">
        <v>40</v>
      </c>
      <c s="24" t="s">
        <v>532</v>
      </c>
      <c s="25" t="s">
        <v>53</v>
      </c>
      <c s="26">
        <v>2</v>
      </c>
      <c s="27">
        <v>0</v>
      </c>
      <c s="27">
        <f>ROUND(ROUND(H30,2)*ROUND(G30,3),2)</f>
      </c>
      <c r="O30">
        <f>(I30*21)/100</f>
      </c>
      <c t="s">
        <v>16</v>
      </c>
    </row>
    <row r="31" spans="1:5" ht="12.75">
      <c r="A31" s="28" t="s">
        <v>43</v>
      </c>
      <c r="E31" s="29" t="s">
        <v>40</v>
      </c>
    </row>
    <row r="32" spans="1:5" ht="12.75">
      <c r="A32" s="30" t="s">
        <v>45</v>
      </c>
      <c r="E32" s="31" t="s">
        <v>40</v>
      </c>
    </row>
    <row r="33" spans="1:5" ht="38.25">
      <c r="A33" t="s">
        <v>46</v>
      </c>
      <c r="E33" s="29" t="s">
        <v>530</v>
      </c>
    </row>
    <row r="34" spans="1:16" ht="12.75">
      <c r="A34" s="18" t="s">
        <v>38</v>
      </c>
      <c s="23" t="s">
        <v>33</v>
      </c>
      <c s="23" t="s">
        <v>533</v>
      </c>
      <c s="18" t="s">
        <v>40</v>
      </c>
      <c s="24" t="s">
        <v>534</v>
      </c>
      <c s="25" t="s">
        <v>61</v>
      </c>
      <c s="26">
        <v>17.5</v>
      </c>
      <c s="27">
        <v>0</v>
      </c>
      <c s="27">
        <f>ROUND(ROUND(H34,2)*ROUND(G34,3),2)</f>
      </c>
      <c r="O34">
        <f>(I34*21)/100</f>
      </c>
      <c t="s">
        <v>16</v>
      </c>
    </row>
    <row r="35" spans="1:5" ht="12.75">
      <c r="A35" s="28" t="s">
        <v>43</v>
      </c>
      <c r="E35" s="29" t="s">
        <v>40</v>
      </c>
    </row>
    <row r="36" spans="1:5" ht="12.75">
      <c r="A36" s="30" t="s">
        <v>45</v>
      </c>
      <c r="E36" s="31" t="s">
        <v>535</v>
      </c>
    </row>
    <row r="37" spans="1:5" ht="25.5">
      <c r="A37" t="s">
        <v>46</v>
      </c>
      <c r="E37" s="29" t="s">
        <v>536</v>
      </c>
    </row>
    <row r="38" spans="1:16" ht="12.75">
      <c r="A38" s="18" t="s">
        <v>38</v>
      </c>
      <c s="23" t="s">
        <v>35</v>
      </c>
      <c s="23" t="s">
        <v>537</v>
      </c>
      <c s="18" t="s">
        <v>40</v>
      </c>
      <c s="24" t="s">
        <v>538</v>
      </c>
      <c s="25" t="s">
        <v>177</v>
      </c>
      <c s="26">
        <v>17.5</v>
      </c>
      <c s="27">
        <v>0</v>
      </c>
      <c s="27">
        <f>ROUND(ROUND(H38,2)*ROUND(G38,3),2)</f>
      </c>
      <c r="O38">
        <f>(I38*21)/100</f>
      </c>
      <c t="s">
        <v>16</v>
      </c>
    </row>
    <row r="39" spans="1:5" ht="12.75">
      <c r="A39" s="28" t="s">
        <v>43</v>
      </c>
      <c r="E39" s="29" t="s">
        <v>40</v>
      </c>
    </row>
    <row r="40" spans="1:5" ht="12.75">
      <c r="A40" s="30" t="s">
        <v>45</v>
      </c>
      <c r="E40" s="31" t="s">
        <v>40</v>
      </c>
    </row>
    <row r="41" spans="1:5" ht="76.5">
      <c r="A41" t="s">
        <v>46</v>
      </c>
      <c r="E41" s="29" t="s">
        <v>539</v>
      </c>
    </row>
    <row r="42" spans="1:16" ht="12.75">
      <c r="A42" s="18" t="s">
        <v>38</v>
      </c>
      <c s="23" t="s">
        <v>345</v>
      </c>
      <c s="23" t="s">
        <v>540</v>
      </c>
      <c s="18" t="s">
        <v>40</v>
      </c>
      <c s="24" t="s">
        <v>541</v>
      </c>
      <c s="25" t="s">
        <v>61</v>
      </c>
      <c s="26">
        <v>28</v>
      </c>
      <c s="27">
        <v>0</v>
      </c>
      <c s="27">
        <f>ROUND(ROUND(H42,2)*ROUND(G42,3),2)</f>
      </c>
      <c r="O42">
        <f>(I42*21)/100</f>
      </c>
      <c t="s">
        <v>16</v>
      </c>
    </row>
    <row r="43" spans="1:5" ht="12.75">
      <c r="A43" s="28" t="s">
        <v>43</v>
      </c>
      <c r="E43" s="29" t="s">
        <v>542</v>
      </c>
    </row>
    <row r="44" spans="1:5" ht="12.75">
      <c r="A44" s="30" t="s">
        <v>45</v>
      </c>
      <c r="E44" s="31" t="s">
        <v>526</v>
      </c>
    </row>
    <row r="45" spans="1:5" ht="76.5">
      <c r="A45" t="s">
        <v>46</v>
      </c>
      <c r="E45" s="29" t="s">
        <v>539</v>
      </c>
    </row>
    <row r="46" spans="1:16" ht="25.5">
      <c r="A46" s="18" t="s">
        <v>38</v>
      </c>
      <c s="23" t="s">
        <v>125</v>
      </c>
      <c s="23" t="s">
        <v>543</v>
      </c>
      <c s="18" t="s">
        <v>544</v>
      </c>
      <c s="24" t="s">
        <v>545</v>
      </c>
      <c s="25" t="s">
        <v>53</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546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0+O9+O14+O19+O24+O29</f>
      </c>
      <c t="s">
        <v>15</v>
      </c>
    </row>
    <row r="3" spans="1:16" ht="15" customHeight="1">
      <c r="A3" t="s">
        <v>1</v>
      </c>
      <c s="8" t="s">
        <v>3</v>
      </c>
      <c s="9" t="s">
        <v>4</v>
      </c>
      <c s="1"/>
      <c s="10" t="s">
        <v>5</v>
      </c>
      <c s="1"/>
      <c s="4"/>
      <c s="3" t="s">
        <v>547</v>
      </c>
      <c s="32">
        <f>0+I9+I14+I19+I24+I29</f>
      </c>
      <c r="O3" t="s">
        <v>12</v>
      </c>
      <c t="s">
        <v>16</v>
      </c>
    </row>
    <row r="4" spans="1:16" ht="15" customHeight="1">
      <c r="A4" t="s">
        <v>6</v>
      </c>
      <c s="8" t="s">
        <v>7</v>
      </c>
      <c s="9" t="s">
        <v>15</v>
      </c>
      <c s="1"/>
      <c s="10" t="s">
        <v>55</v>
      </c>
      <c s="1"/>
      <c s="1"/>
      <c s="7"/>
      <c s="7"/>
      <c r="O4" t="s">
        <v>13</v>
      </c>
      <c t="s">
        <v>16</v>
      </c>
    </row>
    <row r="5" spans="1:16" ht="12.75" customHeight="1">
      <c r="A5" t="s">
        <v>10</v>
      </c>
      <c s="12" t="s">
        <v>11</v>
      </c>
      <c s="13" t="s">
        <v>547</v>
      </c>
      <c s="5"/>
      <c s="14" t="s">
        <v>548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515</v>
      </c>
      <c s="18" t="s">
        <v>40</v>
      </c>
      <c s="24" t="s">
        <v>516</v>
      </c>
      <c s="25" t="s">
        <v>89</v>
      </c>
      <c s="26">
        <v>0.4</v>
      </c>
      <c s="27">
        <v>0</v>
      </c>
      <c s="27">
        <f>ROUND(ROUND(H10,2)*ROUND(G10,3),2)</f>
      </c>
      <c r="O10">
        <f>(I10*21)/100</f>
      </c>
      <c t="s">
        <v>16</v>
      </c>
    </row>
    <row r="11" spans="1:5" ht="12.75">
      <c r="A11" s="28" t="s">
        <v>43</v>
      </c>
      <c r="E11" s="29" t="s">
        <v>517</v>
      </c>
    </row>
    <row r="12" spans="1:5" ht="12.75">
      <c r="A12" s="30" t="s">
        <v>45</v>
      </c>
      <c r="E12" s="31" t="s">
        <v>549</v>
      </c>
    </row>
    <row r="13" spans="1:5" ht="25.5">
      <c r="A13" t="s">
        <v>46</v>
      </c>
      <c r="E13" s="29" t="s">
        <v>92</v>
      </c>
    </row>
    <row r="14" spans="1:18" ht="12.75" customHeight="1">
      <c r="A14" s="5" t="s">
        <v>36</v>
      </c>
      <c s="5"/>
      <c s="35" t="s">
        <v>28</v>
      </c>
      <c s="5"/>
      <c s="21" t="s">
        <v>218</v>
      </c>
      <c s="5"/>
      <c s="5"/>
      <c s="5"/>
      <c s="36">
        <f>0+Q14</f>
      </c>
      <c r="O14">
        <f>0+R14</f>
      </c>
      <c r="Q14">
        <f>0+I15</f>
      </c>
      <c>
        <f>0+O15</f>
      </c>
    </row>
    <row r="15" spans="1:16" ht="12.75">
      <c r="A15" s="18" t="s">
        <v>38</v>
      </c>
      <c s="23" t="s">
        <v>28</v>
      </c>
      <c s="23" t="s">
        <v>519</v>
      </c>
      <c s="18" t="s">
        <v>40</v>
      </c>
      <c s="24" t="s">
        <v>520</v>
      </c>
      <c s="25" t="s">
        <v>61</v>
      </c>
      <c s="26">
        <v>36</v>
      </c>
      <c s="27">
        <v>0</v>
      </c>
      <c s="27">
        <f>ROUND(ROUND(H15,2)*ROUND(G15,3),2)</f>
      </c>
      <c r="O15">
        <f>(I15*21)/100</f>
      </c>
      <c t="s">
        <v>16</v>
      </c>
    </row>
    <row r="16" spans="1:5" ht="12.75">
      <c r="A16" s="28" t="s">
        <v>43</v>
      </c>
      <c r="E16" s="29" t="s">
        <v>40</v>
      </c>
    </row>
    <row r="17" spans="1:5" ht="12.75">
      <c r="A17" s="30" t="s">
        <v>45</v>
      </c>
      <c r="E17" s="31" t="s">
        <v>521</v>
      </c>
    </row>
    <row r="18" spans="1:5" ht="153">
      <c r="A18" t="s">
        <v>46</v>
      </c>
      <c r="E18" s="29" t="s">
        <v>522</v>
      </c>
    </row>
    <row r="19" spans="1:18" ht="12.75" customHeight="1">
      <c r="A19" s="5" t="s">
        <v>36</v>
      </c>
      <c s="5"/>
      <c s="35" t="s">
        <v>109</v>
      </c>
      <c s="5"/>
      <c s="21" t="s">
        <v>272</v>
      </c>
      <c s="5"/>
      <c s="5"/>
      <c s="5"/>
      <c s="36">
        <f>0+Q19</f>
      </c>
      <c r="O19">
        <f>0+R19</f>
      </c>
      <c r="Q19">
        <f>0+I20</f>
      </c>
      <c>
        <f>0+O20</f>
      </c>
    </row>
    <row r="20" spans="1:16" ht="12.75">
      <c r="A20" s="18" t="s">
        <v>38</v>
      </c>
      <c s="23" t="s">
        <v>30</v>
      </c>
      <c s="23" t="s">
        <v>523</v>
      </c>
      <c s="18" t="s">
        <v>40</v>
      </c>
      <c s="24" t="s">
        <v>524</v>
      </c>
      <c s="25" t="s">
        <v>61</v>
      </c>
      <c s="26">
        <v>20</v>
      </c>
      <c s="27">
        <v>0</v>
      </c>
      <c s="27">
        <f>ROUND(ROUND(H20,2)*ROUND(G20,3),2)</f>
      </c>
      <c r="O20">
        <f>(I20*21)/100</f>
      </c>
      <c t="s">
        <v>16</v>
      </c>
    </row>
    <row r="21" spans="1:5" ht="12.75">
      <c r="A21" s="28" t="s">
        <v>43</v>
      </c>
      <c r="E21" s="29" t="s">
        <v>525</v>
      </c>
    </row>
    <row r="22" spans="1:5" ht="12.75">
      <c r="A22" s="30" t="s">
        <v>45</v>
      </c>
      <c r="E22" s="31" t="s">
        <v>550</v>
      </c>
    </row>
    <row r="23" spans="1:5" ht="191.25">
      <c r="A23" t="s">
        <v>46</v>
      </c>
      <c r="E23" s="29" t="s">
        <v>527</v>
      </c>
    </row>
    <row r="24" spans="1:18" ht="12.75" customHeight="1">
      <c r="A24" s="5" t="s">
        <v>36</v>
      </c>
      <c s="5"/>
      <c s="35" t="s">
        <v>114</v>
      </c>
      <c s="5"/>
      <c s="21" t="s">
        <v>278</v>
      </c>
      <c s="5"/>
      <c s="5"/>
      <c s="5"/>
      <c s="36">
        <f>0+Q24</f>
      </c>
      <c r="O24">
        <f>0+R24</f>
      </c>
      <c r="Q24">
        <f>0+I25</f>
      </c>
      <c>
        <f>0+O25</f>
      </c>
    </row>
    <row r="25" spans="1:16" ht="12.75">
      <c r="A25" s="18" t="s">
        <v>38</v>
      </c>
      <c s="23" t="s">
        <v>109</v>
      </c>
      <c s="23" t="s">
        <v>528</v>
      </c>
      <c s="18" t="s">
        <v>40</v>
      </c>
      <c s="24" t="s">
        <v>529</v>
      </c>
      <c s="25" t="s">
        <v>177</v>
      </c>
      <c s="26">
        <v>20</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530</v>
      </c>
    </row>
    <row r="29" spans="1:18" ht="12.75" customHeight="1">
      <c r="A29" s="5" t="s">
        <v>36</v>
      </c>
      <c s="5"/>
      <c s="35" t="s">
        <v>33</v>
      </c>
      <c s="5"/>
      <c s="21" t="s">
        <v>290</v>
      </c>
      <c s="5"/>
      <c s="5"/>
      <c s="5"/>
      <c s="36">
        <f>0+Q29</f>
      </c>
      <c r="O29">
        <f>0+R29</f>
      </c>
      <c r="Q29">
        <f>0+I30+I34+I38+I42+I46</f>
      </c>
      <c>
        <f>0+O30+O34+O38+O42+O46</f>
      </c>
    </row>
    <row r="30" spans="1:16" ht="12.75">
      <c r="A30" s="18" t="s">
        <v>38</v>
      </c>
      <c s="23" t="s">
        <v>114</v>
      </c>
      <c s="23" t="s">
        <v>531</v>
      </c>
      <c s="18" t="s">
        <v>40</v>
      </c>
      <c s="24" t="s">
        <v>532</v>
      </c>
      <c s="25" t="s">
        <v>53</v>
      </c>
      <c s="26">
        <v>2</v>
      </c>
      <c s="27">
        <v>0</v>
      </c>
      <c s="27">
        <f>ROUND(ROUND(H30,2)*ROUND(G30,3),2)</f>
      </c>
      <c r="O30">
        <f>(I30*21)/100</f>
      </c>
      <c t="s">
        <v>16</v>
      </c>
    </row>
    <row r="31" spans="1:5" ht="12.75">
      <c r="A31" s="28" t="s">
        <v>43</v>
      </c>
      <c r="E31" s="29" t="s">
        <v>40</v>
      </c>
    </row>
    <row r="32" spans="1:5" ht="12.75">
      <c r="A32" s="30" t="s">
        <v>45</v>
      </c>
      <c r="E32" s="31" t="s">
        <v>40</v>
      </c>
    </row>
    <row r="33" spans="1:5" ht="38.25">
      <c r="A33" t="s">
        <v>46</v>
      </c>
      <c r="E33" s="29" t="s">
        <v>530</v>
      </c>
    </row>
    <row r="34" spans="1:16" ht="12.75">
      <c r="A34" s="18" t="s">
        <v>38</v>
      </c>
      <c s="23" t="s">
        <v>33</v>
      </c>
      <c s="23" t="s">
        <v>533</v>
      </c>
      <c s="18" t="s">
        <v>40</v>
      </c>
      <c s="24" t="s">
        <v>534</v>
      </c>
      <c s="25" t="s">
        <v>61</v>
      </c>
      <c s="26">
        <v>6</v>
      </c>
      <c s="27">
        <v>0</v>
      </c>
      <c s="27">
        <f>ROUND(ROUND(H34,2)*ROUND(G34,3),2)</f>
      </c>
      <c r="O34">
        <f>(I34*21)/100</f>
      </c>
      <c t="s">
        <v>16</v>
      </c>
    </row>
    <row r="35" spans="1:5" ht="12.75">
      <c r="A35" s="28" t="s">
        <v>43</v>
      </c>
      <c r="E35" s="29" t="s">
        <v>40</v>
      </c>
    </row>
    <row r="36" spans="1:5" ht="12.75">
      <c r="A36" s="30" t="s">
        <v>45</v>
      </c>
      <c r="E36" s="31" t="s">
        <v>551</v>
      </c>
    </row>
    <row r="37" spans="1:5" ht="25.5">
      <c r="A37" t="s">
        <v>46</v>
      </c>
      <c r="E37" s="29" t="s">
        <v>536</v>
      </c>
    </row>
    <row r="38" spans="1:16" ht="12.75">
      <c r="A38" s="18" t="s">
        <v>38</v>
      </c>
      <c s="23" t="s">
        <v>35</v>
      </c>
      <c s="23" t="s">
        <v>552</v>
      </c>
      <c s="18" t="s">
        <v>40</v>
      </c>
      <c s="24" t="s">
        <v>553</v>
      </c>
      <c s="25" t="s">
        <v>177</v>
      </c>
      <c s="26">
        <v>20</v>
      </c>
      <c s="27">
        <v>0</v>
      </c>
      <c s="27">
        <f>ROUND(ROUND(H38,2)*ROUND(G38,3),2)</f>
      </c>
      <c r="O38">
        <f>(I38*21)/100</f>
      </c>
      <c t="s">
        <v>16</v>
      </c>
    </row>
    <row r="39" spans="1:5" ht="12.75">
      <c r="A39" s="28" t="s">
        <v>43</v>
      </c>
      <c r="E39" s="29" t="s">
        <v>67</v>
      </c>
    </row>
    <row r="40" spans="1:5" ht="12.75">
      <c r="A40" s="30" t="s">
        <v>45</v>
      </c>
      <c r="E40" s="31" t="s">
        <v>40</v>
      </c>
    </row>
    <row r="41" spans="1:5" ht="51">
      <c r="A41" t="s">
        <v>46</v>
      </c>
      <c r="E41" s="29" t="s">
        <v>554</v>
      </c>
    </row>
    <row r="42" spans="1:16" ht="12.75">
      <c r="A42" s="18" t="s">
        <v>38</v>
      </c>
      <c s="23" t="s">
        <v>345</v>
      </c>
      <c s="23" t="s">
        <v>540</v>
      </c>
      <c s="18" t="s">
        <v>40</v>
      </c>
      <c s="24" t="s">
        <v>541</v>
      </c>
      <c s="25" t="s">
        <v>61</v>
      </c>
      <c s="26">
        <v>20</v>
      </c>
      <c s="27">
        <v>0</v>
      </c>
      <c s="27">
        <f>ROUND(ROUND(H42,2)*ROUND(G42,3),2)</f>
      </c>
      <c r="O42">
        <f>(I42*21)/100</f>
      </c>
      <c t="s">
        <v>16</v>
      </c>
    </row>
    <row r="43" spans="1:5" ht="12.75">
      <c r="A43" s="28" t="s">
        <v>43</v>
      </c>
      <c r="E43" s="29" t="s">
        <v>542</v>
      </c>
    </row>
    <row r="44" spans="1:5" ht="12.75">
      <c r="A44" s="30" t="s">
        <v>45</v>
      </c>
      <c r="E44" s="31" t="s">
        <v>555</v>
      </c>
    </row>
    <row r="45" spans="1:5" ht="76.5">
      <c r="A45" t="s">
        <v>46</v>
      </c>
      <c r="E45" s="29" t="s">
        <v>539</v>
      </c>
    </row>
    <row r="46" spans="1:16" ht="25.5">
      <c r="A46" s="18" t="s">
        <v>38</v>
      </c>
      <c s="23" t="s">
        <v>125</v>
      </c>
      <c s="23" t="s">
        <v>556</v>
      </c>
      <c s="18" t="s">
        <v>40</v>
      </c>
      <c s="24" t="s">
        <v>545</v>
      </c>
      <c s="25" t="s">
        <v>53</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557</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557</v>
      </c>
      <c s="5"/>
      <c s="14" t="s">
        <v>558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f>
      </c>
      <c>
        <f>0+O10+O14+O18+O22</f>
      </c>
    </row>
    <row r="10" spans="1:16" ht="12.75">
      <c r="A10" s="18" t="s">
        <v>38</v>
      </c>
      <c s="23" t="s">
        <v>22</v>
      </c>
      <c s="23" t="s">
        <v>559</v>
      </c>
      <c s="18" t="s">
        <v>40</v>
      </c>
      <c s="24" t="s">
        <v>560</v>
      </c>
      <c s="25" t="s">
        <v>61</v>
      </c>
      <c s="26">
        <v>1971</v>
      </c>
      <c s="27">
        <v>0</v>
      </c>
      <c s="27">
        <f>ROUND(ROUND(H10,2)*ROUND(G10,3),2)</f>
      </c>
      <c r="O10">
        <f>(I10*21)/100</f>
      </c>
      <c t="s">
        <v>16</v>
      </c>
    </row>
    <row r="11" spans="1:5" ht="12.75">
      <c r="A11" s="28" t="s">
        <v>43</v>
      </c>
      <c r="E11" s="29" t="s">
        <v>40</v>
      </c>
    </row>
    <row r="12" spans="1:5" ht="12.75">
      <c r="A12" s="30" t="s">
        <v>45</v>
      </c>
      <c r="E12" s="31" t="s">
        <v>561</v>
      </c>
    </row>
    <row r="13" spans="1:5" ht="38.25">
      <c r="A13" t="s">
        <v>46</v>
      </c>
      <c r="E13" s="29" t="s">
        <v>562</v>
      </c>
    </row>
    <row r="14" spans="1:16" ht="12.75">
      <c r="A14" s="18" t="s">
        <v>38</v>
      </c>
      <c s="23" t="s">
        <v>16</v>
      </c>
      <c s="23" t="s">
        <v>563</v>
      </c>
      <c s="18" t="s">
        <v>40</v>
      </c>
      <c s="24" t="s">
        <v>564</v>
      </c>
      <c s="25" t="s">
        <v>61</v>
      </c>
      <c s="26">
        <v>1971</v>
      </c>
      <c s="27">
        <v>0</v>
      </c>
      <c s="27">
        <f>ROUND(ROUND(H14,2)*ROUND(G14,3),2)</f>
      </c>
      <c r="O14">
        <f>(I14*21)/100</f>
      </c>
      <c t="s">
        <v>16</v>
      </c>
    </row>
    <row r="15" spans="1:5" ht="12.75">
      <c r="A15" s="28" t="s">
        <v>43</v>
      </c>
      <c r="E15" s="29" t="s">
        <v>40</v>
      </c>
    </row>
    <row r="16" spans="1:5" ht="12.75">
      <c r="A16" s="30" t="s">
        <v>45</v>
      </c>
      <c r="E16" s="31" t="s">
        <v>561</v>
      </c>
    </row>
    <row r="17" spans="1:5" ht="12.75">
      <c r="A17" t="s">
        <v>46</v>
      </c>
      <c r="E17" s="29" t="s">
        <v>565</v>
      </c>
    </row>
    <row r="18" spans="1:16" ht="12.75">
      <c r="A18" s="18" t="s">
        <v>38</v>
      </c>
      <c s="23" t="s">
        <v>15</v>
      </c>
      <c s="23" t="s">
        <v>169</v>
      </c>
      <c s="18" t="s">
        <v>40</v>
      </c>
      <c s="24" t="s">
        <v>170</v>
      </c>
      <c s="25" t="s">
        <v>75</v>
      </c>
      <c s="26">
        <v>394</v>
      </c>
      <c s="27">
        <v>0</v>
      </c>
      <c s="27">
        <f>ROUND(ROUND(H18,2)*ROUND(G18,3),2)</f>
      </c>
      <c r="O18">
        <f>(I18*21)/100</f>
      </c>
      <c t="s">
        <v>16</v>
      </c>
    </row>
    <row r="19" spans="1:5" ht="12.75">
      <c r="A19" s="28" t="s">
        <v>43</v>
      </c>
      <c r="E19" s="29" t="s">
        <v>40</v>
      </c>
    </row>
    <row r="20" spans="1:5" ht="12.75">
      <c r="A20" s="30" t="s">
        <v>45</v>
      </c>
      <c r="E20" s="31" t="s">
        <v>566</v>
      </c>
    </row>
    <row r="21" spans="1:5" ht="38.25">
      <c r="A21" t="s">
        <v>46</v>
      </c>
      <c r="E21" s="29" t="s">
        <v>172</v>
      </c>
    </row>
    <row r="22" spans="1:16" ht="12.75">
      <c r="A22" s="18" t="s">
        <v>38</v>
      </c>
      <c s="23" t="s">
        <v>26</v>
      </c>
      <c s="23" t="s">
        <v>567</v>
      </c>
      <c s="18" t="s">
        <v>40</v>
      </c>
      <c s="24" t="s">
        <v>568</v>
      </c>
      <c s="25" t="s">
        <v>61</v>
      </c>
      <c s="26">
        <v>1971</v>
      </c>
      <c s="27">
        <v>0</v>
      </c>
      <c s="27">
        <f>ROUND(ROUND(H22,2)*ROUND(G22,3),2)</f>
      </c>
      <c r="O22">
        <f>(I22*21)/100</f>
      </c>
      <c t="s">
        <v>16</v>
      </c>
    </row>
    <row r="23" spans="1:5" ht="12.75">
      <c r="A23" s="28" t="s">
        <v>43</v>
      </c>
      <c r="E23" s="29" t="s">
        <v>40</v>
      </c>
    </row>
    <row r="24" spans="1:5" ht="12.75">
      <c r="A24" s="30" t="s">
        <v>45</v>
      </c>
      <c r="E24" s="31" t="s">
        <v>561</v>
      </c>
    </row>
    <row r="25" spans="1:5" ht="51">
      <c r="A25" t="s">
        <v>46</v>
      </c>
      <c r="E25" s="29" t="s">
        <v>569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570</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570</v>
      </c>
      <c s="5"/>
      <c s="14" t="s">
        <v>571</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0+I10+I14+I18+I22+I26+I30+I34+I38+I42+I46</f>
      </c>
      <c>
        <f>0+O10+O14+O18+O22+O26+O30+O34+O38+O42+O46</f>
      </c>
    </row>
    <row r="10" spans="1:16" ht="12.75">
      <c r="A10" s="18" t="s">
        <v>38</v>
      </c>
      <c s="23" t="s">
        <v>22</v>
      </c>
      <c s="23" t="s">
        <v>346</v>
      </c>
      <c s="18" t="s">
        <v>40</v>
      </c>
      <c s="24" t="s">
        <v>347</v>
      </c>
      <c s="25" t="s">
        <v>61</v>
      </c>
      <c s="26">
        <v>10428</v>
      </c>
      <c s="27">
        <v>0</v>
      </c>
      <c s="27">
        <f>ROUND(ROUND(H10,2)*ROUND(G10,3),2)</f>
      </c>
      <c r="O10">
        <f>(I10*21)/100</f>
      </c>
      <c t="s">
        <v>16</v>
      </c>
    </row>
    <row r="11" spans="1:5" ht="12.75">
      <c r="A11" s="28" t="s">
        <v>43</v>
      </c>
      <c r="E11" s="29" t="s">
        <v>40</v>
      </c>
    </row>
    <row r="12" spans="1:5" ht="12.75">
      <c r="A12" s="30" t="s">
        <v>45</v>
      </c>
      <c r="E12" s="31" t="s">
        <v>40</v>
      </c>
    </row>
    <row r="13" spans="1:5" ht="25.5">
      <c r="A13" t="s">
        <v>46</v>
      </c>
      <c r="E13" s="29" t="s">
        <v>349</v>
      </c>
    </row>
    <row r="14" spans="1:16" ht="12.75">
      <c r="A14" s="18" t="s">
        <v>38</v>
      </c>
      <c s="23" t="s">
        <v>16</v>
      </c>
      <c s="23" t="s">
        <v>350</v>
      </c>
      <c s="18" t="s">
        <v>40</v>
      </c>
      <c s="24" t="s">
        <v>351</v>
      </c>
      <c s="25" t="s">
        <v>61</v>
      </c>
      <c s="26">
        <v>31284</v>
      </c>
      <c s="27">
        <v>0</v>
      </c>
      <c s="27">
        <f>ROUND(ROUND(H14,2)*ROUND(G14,3),2)</f>
      </c>
      <c r="O14">
        <f>(I14*21)/100</f>
      </c>
      <c t="s">
        <v>16</v>
      </c>
    </row>
    <row r="15" spans="1:5" ht="12.75">
      <c r="A15" s="28" t="s">
        <v>43</v>
      </c>
      <c r="E15" s="29" t="s">
        <v>572</v>
      </c>
    </row>
    <row r="16" spans="1:5" ht="12.75">
      <c r="A16" s="30" t="s">
        <v>45</v>
      </c>
      <c r="E16" s="31" t="s">
        <v>573</v>
      </c>
    </row>
    <row r="17" spans="1:5" ht="38.25">
      <c r="A17" t="s">
        <v>46</v>
      </c>
      <c r="E17" s="29" t="s">
        <v>353</v>
      </c>
    </row>
    <row r="18" spans="1:16" ht="12.75">
      <c r="A18" s="18" t="s">
        <v>38</v>
      </c>
      <c s="23" t="s">
        <v>15</v>
      </c>
      <c s="23" t="s">
        <v>574</v>
      </c>
      <c s="18" t="s">
        <v>40</v>
      </c>
      <c s="24" t="s">
        <v>575</v>
      </c>
      <c s="25" t="s">
        <v>61</v>
      </c>
      <c s="26">
        <v>606</v>
      </c>
      <c s="27">
        <v>0</v>
      </c>
      <c s="27">
        <f>ROUND(ROUND(H18,2)*ROUND(G18,3),2)</f>
      </c>
      <c r="O18">
        <f>(I18*21)/100</f>
      </c>
      <c t="s">
        <v>16</v>
      </c>
    </row>
    <row r="19" spans="1:5" ht="12.75">
      <c r="A19" s="28" t="s">
        <v>43</v>
      </c>
      <c r="E19" s="29" t="s">
        <v>576</v>
      </c>
    </row>
    <row r="20" spans="1:5" ht="12.75">
      <c r="A20" s="30" t="s">
        <v>45</v>
      </c>
      <c r="E20" s="31" t="s">
        <v>40</v>
      </c>
    </row>
    <row r="21" spans="1:5" ht="25.5">
      <c r="A21" t="s">
        <v>46</v>
      </c>
      <c r="E21" s="29" t="s">
        <v>577</v>
      </c>
    </row>
    <row r="22" spans="1:16" ht="12.75">
      <c r="A22" s="18" t="s">
        <v>38</v>
      </c>
      <c s="23" t="s">
        <v>26</v>
      </c>
      <c s="23" t="s">
        <v>578</v>
      </c>
      <c s="18" t="s">
        <v>40</v>
      </c>
      <c s="24" t="s">
        <v>579</v>
      </c>
      <c s="25" t="s">
        <v>61</v>
      </c>
      <c s="26">
        <v>16551</v>
      </c>
      <c s="27">
        <v>0</v>
      </c>
      <c s="27">
        <f>ROUND(ROUND(H22,2)*ROUND(G22,3),2)</f>
      </c>
      <c r="O22">
        <f>(I22*21)/100</f>
      </c>
      <c t="s">
        <v>16</v>
      </c>
    </row>
    <row r="23" spans="1:5" ht="12.75">
      <c r="A23" s="28" t="s">
        <v>43</v>
      </c>
      <c r="E23" s="29" t="s">
        <v>580</v>
      </c>
    </row>
    <row r="24" spans="1:5" ht="12.75">
      <c r="A24" s="30" t="s">
        <v>45</v>
      </c>
      <c r="E24" s="31" t="s">
        <v>40</v>
      </c>
    </row>
    <row r="25" spans="1:5" ht="25.5">
      <c r="A25" t="s">
        <v>46</v>
      </c>
      <c r="E25" s="29" t="s">
        <v>581</v>
      </c>
    </row>
    <row r="26" spans="1:16" ht="12.75">
      <c r="A26" s="18" t="s">
        <v>38</v>
      </c>
      <c s="23" t="s">
        <v>28</v>
      </c>
      <c s="23" t="s">
        <v>582</v>
      </c>
      <c s="18" t="s">
        <v>40</v>
      </c>
      <c s="24" t="s">
        <v>583</v>
      </c>
      <c s="25" t="s">
        <v>61</v>
      </c>
      <c s="26">
        <v>606</v>
      </c>
      <c s="27">
        <v>0</v>
      </c>
      <c s="27">
        <f>ROUND(ROUND(H26,2)*ROUND(G26,3),2)</f>
      </c>
      <c r="O26">
        <f>(I26*21)/100</f>
      </c>
      <c t="s">
        <v>16</v>
      </c>
    </row>
    <row r="27" spans="1:5" ht="12.75">
      <c r="A27" s="28" t="s">
        <v>43</v>
      </c>
      <c r="E27" s="29" t="s">
        <v>40</v>
      </c>
    </row>
    <row r="28" spans="1:5" ht="12.75">
      <c r="A28" s="30" t="s">
        <v>45</v>
      </c>
      <c r="E28" s="31" t="s">
        <v>40</v>
      </c>
    </row>
    <row r="29" spans="1:5" ht="38.25">
      <c r="A29" t="s">
        <v>46</v>
      </c>
      <c r="E29" s="29" t="s">
        <v>584</v>
      </c>
    </row>
    <row r="30" spans="1:16" ht="12.75">
      <c r="A30" s="18" t="s">
        <v>38</v>
      </c>
      <c s="23" t="s">
        <v>30</v>
      </c>
      <c s="23" t="s">
        <v>585</v>
      </c>
      <c s="18" t="s">
        <v>40</v>
      </c>
      <c s="24" t="s">
        <v>586</v>
      </c>
      <c s="25" t="s">
        <v>61</v>
      </c>
      <c s="26">
        <v>606</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587</v>
      </c>
    </row>
    <row r="34" spans="1:16" ht="12.75">
      <c r="A34" s="18" t="s">
        <v>38</v>
      </c>
      <c s="23" t="s">
        <v>109</v>
      </c>
      <c s="23" t="s">
        <v>588</v>
      </c>
      <c s="18" t="s">
        <v>40</v>
      </c>
      <c s="24" t="s">
        <v>589</v>
      </c>
      <c s="25" t="s">
        <v>53</v>
      </c>
      <c s="26">
        <v>114</v>
      </c>
      <c s="27">
        <v>0</v>
      </c>
      <c s="27">
        <f>ROUND(ROUND(H34,2)*ROUND(G34,3),2)</f>
      </c>
      <c r="O34">
        <f>(I34*21)/100</f>
      </c>
      <c t="s">
        <v>16</v>
      </c>
    </row>
    <row r="35" spans="1:5" ht="12.75">
      <c r="A35" s="28" t="s">
        <v>43</v>
      </c>
      <c r="E35" s="29" t="s">
        <v>572</v>
      </c>
    </row>
    <row r="36" spans="1:5" ht="12.75">
      <c r="A36" s="30" t="s">
        <v>45</v>
      </c>
      <c r="E36" s="31" t="s">
        <v>590</v>
      </c>
    </row>
    <row r="37" spans="1:5" ht="38.25">
      <c r="A37" t="s">
        <v>46</v>
      </c>
      <c r="E37" s="29" t="s">
        <v>591</v>
      </c>
    </row>
    <row r="38" spans="1:16" ht="12.75">
      <c r="A38" s="18" t="s">
        <v>38</v>
      </c>
      <c s="23" t="s">
        <v>114</v>
      </c>
      <c s="23" t="s">
        <v>592</v>
      </c>
      <c s="18" t="s">
        <v>40</v>
      </c>
      <c s="24" t="s">
        <v>593</v>
      </c>
      <c s="25" t="s">
        <v>53</v>
      </c>
      <c s="26">
        <v>1090</v>
      </c>
      <c s="27">
        <v>0</v>
      </c>
      <c s="27">
        <f>ROUND(ROUND(H38,2)*ROUND(G38,3),2)</f>
      </c>
      <c r="O38">
        <f>(I38*21)/100</f>
      </c>
      <c t="s">
        <v>16</v>
      </c>
    </row>
    <row r="39" spans="1:5" ht="12.75">
      <c r="A39" s="28" t="s">
        <v>43</v>
      </c>
      <c r="E39" s="29" t="s">
        <v>40</v>
      </c>
    </row>
    <row r="40" spans="1:5" ht="12.75">
      <c r="A40" s="30" t="s">
        <v>45</v>
      </c>
      <c r="E40" s="31" t="s">
        <v>40</v>
      </c>
    </row>
    <row r="41" spans="1:5" ht="76.5">
      <c r="A41" t="s">
        <v>46</v>
      </c>
      <c r="E41" s="29" t="s">
        <v>594</v>
      </c>
    </row>
    <row r="42" spans="1:16" ht="25.5">
      <c r="A42" s="18" t="s">
        <v>38</v>
      </c>
      <c s="23" t="s">
        <v>33</v>
      </c>
      <c s="23" t="s">
        <v>595</v>
      </c>
      <c s="18" t="s">
        <v>40</v>
      </c>
      <c s="24" t="s">
        <v>596</v>
      </c>
      <c s="25" t="s">
        <v>53</v>
      </c>
      <c s="26">
        <v>38</v>
      </c>
      <c s="27">
        <v>0</v>
      </c>
      <c s="27">
        <f>ROUND(ROUND(H42,2)*ROUND(G42,3),2)</f>
      </c>
      <c r="O42">
        <f>(I42*21)/100</f>
      </c>
      <c t="s">
        <v>16</v>
      </c>
    </row>
    <row r="43" spans="1:5" ht="12.75">
      <c r="A43" s="28" t="s">
        <v>43</v>
      </c>
      <c r="E43" s="29" t="s">
        <v>40</v>
      </c>
    </row>
    <row r="44" spans="1:5" ht="12.75">
      <c r="A44" s="30" t="s">
        <v>45</v>
      </c>
      <c r="E44" s="31" t="s">
        <v>40</v>
      </c>
    </row>
    <row r="45" spans="1:5" ht="102">
      <c r="A45" t="s">
        <v>46</v>
      </c>
      <c r="E45" s="29" t="s">
        <v>597</v>
      </c>
    </row>
    <row r="46" spans="1:16" ht="12.75">
      <c r="A46" s="18" t="s">
        <v>38</v>
      </c>
      <c s="23" t="s">
        <v>35</v>
      </c>
      <c s="23" t="s">
        <v>598</v>
      </c>
      <c s="18" t="s">
        <v>40</v>
      </c>
      <c s="24" t="s">
        <v>599</v>
      </c>
      <c s="25" t="s">
        <v>75</v>
      </c>
      <c s="26">
        <v>38.4</v>
      </c>
      <c s="27">
        <v>0</v>
      </c>
      <c s="27">
        <f>ROUND(ROUND(H46,2)*ROUND(G46,3),2)</f>
      </c>
      <c r="O46">
        <f>(I46*21)/100</f>
      </c>
      <c t="s">
        <v>16</v>
      </c>
    </row>
    <row r="47" spans="1:5" ht="12.75">
      <c r="A47" s="28" t="s">
        <v>43</v>
      </c>
      <c r="E47" s="29" t="s">
        <v>600</v>
      </c>
    </row>
    <row r="48" spans="1:5" ht="12.75">
      <c r="A48" s="30" t="s">
        <v>45</v>
      </c>
      <c r="E48" s="31" t="s">
        <v>40</v>
      </c>
    </row>
    <row r="49" spans="1:5" ht="38.25">
      <c r="A49" t="s">
        <v>46</v>
      </c>
      <c r="E49" s="29" t="s">
        <v>601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56</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56</v>
      </c>
      <c s="5"/>
      <c s="14" t="s">
        <v>57</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0+I10+I14+I18+I22+I26+I30</f>
      </c>
      <c>
        <f>0+O10+O14+O18+O22+O26+O30</f>
      </c>
    </row>
    <row r="10" spans="1:16" ht="12.75">
      <c r="A10" s="18" t="s">
        <v>38</v>
      </c>
      <c s="23" t="s">
        <v>22</v>
      </c>
      <c s="23" t="s">
        <v>59</v>
      </c>
      <c s="18" t="s">
        <v>40</v>
      </c>
      <c s="24" t="s">
        <v>60</v>
      </c>
      <c s="25" t="s">
        <v>61</v>
      </c>
      <c s="26">
        <v>1001</v>
      </c>
      <c s="27">
        <v>0</v>
      </c>
      <c s="27">
        <f>ROUND(ROUND(H10,2)*ROUND(G10,3),2)</f>
      </c>
      <c r="O10">
        <f>(I10*21)/100</f>
      </c>
      <c t="s">
        <v>16</v>
      </c>
    </row>
    <row r="11" spans="1:5" ht="12.75">
      <c r="A11" s="28" t="s">
        <v>43</v>
      </c>
      <c r="E11" s="29" t="s">
        <v>62</v>
      </c>
    </row>
    <row r="12" spans="1:5" ht="12.75">
      <c r="A12" s="30" t="s">
        <v>45</v>
      </c>
      <c r="E12" s="31" t="s">
        <v>63</v>
      </c>
    </row>
    <row r="13" spans="1:5" ht="38.25">
      <c r="A13" t="s">
        <v>46</v>
      </c>
      <c r="E13" s="29" t="s">
        <v>64</v>
      </c>
    </row>
    <row r="14" spans="1:16" ht="12.75">
      <c r="A14" s="18" t="s">
        <v>38</v>
      </c>
      <c s="23" t="s">
        <v>16</v>
      </c>
      <c s="23" t="s">
        <v>65</v>
      </c>
      <c s="18" t="s">
        <v>40</v>
      </c>
      <c s="24" t="s">
        <v>66</v>
      </c>
      <c s="25" t="s">
        <v>53</v>
      </c>
      <c s="26">
        <v>13</v>
      </c>
      <c s="27">
        <v>0</v>
      </c>
      <c s="27">
        <f>ROUND(ROUND(H14,2)*ROUND(G14,3),2)</f>
      </c>
      <c r="O14">
        <f>(I14*21)/100</f>
      </c>
      <c t="s">
        <v>16</v>
      </c>
    </row>
    <row r="15" spans="1:5" ht="12.75">
      <c r="A15" s="28" t="s">
        <v>43</v>
      </c>
      <c r="E15" s="29" t="s">
        <v>67</v>
      </c>
    </row>
    <row r="16" spans="1:5" ht="12.75">
      <c r="A16" s="30" t="s">
        <v>45</v>
      </c>
      <c r="E16" s="31" t="s">
        <v>68</v>
      </c>
    </row>
    <row r="17" spans="1:5" ht="165.75">
      <c r="A17" t="s">
        <v>46</v>
      </c>
      <c r="E17" s="29" t="s">
        <v>69</v>
      </c>
    </row>
    <row r="18" spans="1:16" ht="12.75">
      <c r="A18" s="18" t="s">
        <v>38</v>
      </c>
      <c s="23" t="s">
        <v>15</v>
      </c>
      <c s="23" t="s">
        <v>70</v>
      </c>
      <c s="18" t="s">
        <v>40</v>
      </c>
      <c s="24" t="s">
        <v>71</v>
      </c>
      <c s="25" t="s">
        <v>53</v>
      </c>
      <c s="26">
        <v>3</v>
      </c>
      <c s="27">
        <v>0</v>
      </c>
      <c s="27">
        <f>ROUND(ROUND(H18,2)*ROUND(G18,3),2)</f>
      </c>
      <c r="O18">
        <f>(I18*21)/100</f>
      </c>
      <c t="s">
        <v>16</v>
      </c>
    </row>
    <row r="19" spans="1:5" ht="12.75">
      <c r="A19" s="28" t="s">
        <v>43</v>
      </c>
      <c r="E19" s="29" t="s">
        <v>67</v>
      </c>
    </row>
    <row r="20" spans="1:5" ht="12.75">
      <c r="A20" s="30" t="s">
        <v>45</v>
      </c>
      <c r="E20" s="31" t="s">
        <v>72</v>
      </c>
    </row>
    <row r="21" spans="1:5" ht="165.75">
      <c r="A21" t="s">
        <v>46</v>
      </c>
      <c r="E21" s="29" t="s">
        <v>69</v>
      </c>
    </row>
    <row r="22" spans="1:16" ht="12.75">
      <c r="A22" s="18" t="s">
        <v>38</v>
      </c>
      <c s="23" t="s">
        <v>26</v>
      </c>
      <c s="23" t="s">
        <v>73</v>
      </c>
      <c s="18" t="s">
        <v>40</v>
      </c>
      <c s="24" t="s">
        <v>74</v>
      </c>
      <c s="25" t="s">
        <v>75</v>
      </c>
      <c s="26">
        <v>394</v>
      </c>
      <c s="27">
        <v>0</v>
      </c>
      <c s="27">
        <f>ROUND(ROUND(H22,2)*ROUND(G22,3),2)</f>
      </c>
      <c r="O22">
        <f>(I22*21)/100</f>
      </c>
      <c t="s">
        <v>16</v>
      </c>
    </row>
    <row r="23" spans="1:5" ht="12.75">
      <c r="A23" s="28" t="s">
        <v>43</v>
      </c>
      <c r="E23" s="29" t="s">
        <v>40</v>
      </c>
    </row>
    <row r="24" spans="1:5" ht="12.75">
      <c r="A24" s="30" t="s">
        <v>45</v>
      </c>
      <c r="E24" s="31" t="s">
        <v>76</v>
      </c>
    </row>
    <row r="25" spans="1:5" ht="38.25">
      <c r="A25" t="s">
        <v>46</v>
      </c>
      <c r="E25" s="29" t="s">
        <v>77</v>
      </c>
    </row>
    <row r="26" spans="1:16" ht="12.75">
      <c r="A26" s="18" t="s">
        <v>38</v>
      </c>
      <c s="23" t="s">
        <v>28</v>
      </c>
      <c s="23" t="s">
        <v>78</v>
      </c>
      <c s="18" t="s">
        <v>40</v>
      </c>
      <c s="24" t="s">
        <v>79</v>
      </c>
      <c s="25" t="s">
        <v>75</v>
      </c>
      <c s="26">
        <v>59</v>
      </c>
      <c s="27">
        <v>0</v>
      </c>
      <c s="27">
        <f>ROUND(ROUND(H26,2)*ROUND(G26,3),2)</f>
      </c>
      <c r="O26">
        <f>(I26*21)/100</f>
      </c>
      <c t="s">
        <v>16</v>
      </c>
    </row>
    <row r="27" spans="1:5" ht="12.75">
      <c r="A27" s="28" t="s">
        <v>43</v>
      </c>
      <c r="E27" s="29" t="s">
        <v>40</v>
      </c>
    </row>
    <row r="28" spans="1:5" ht="12.75">
      <c r="A28" s="30" t="s">
        <v>45</v>
      </c>
      <c r="E28" s="31" t="s">
        <v>80</v>
      </c>
    </row>
    <row r="29" spans="1:5" ht="191.25">
      <c r="A29" t="s">
        <v>46</v>
      </c>
      <c r="E29" s="29" t="s">
        <v>81</v>
      </c>
    </row>
    <row r="30" spans="1:16" ht="12.75">
      <c r="A30" s="18" t="s">
        <v>38</v>
      </c>
      <c s="23" t="s">
        <v>30</v>
      </c>
      <c s="23" t="s">
        <v>82</v>
      </c>
      <c s="18" t="s">
        <v>40</v>
      </c>
      <c s="24" t="s">
        <v>83</v>
      </c>
      <c s="25" t="s">
        <v>75</v>
      </c>
      <c s="26">
        <v>59</v>
      </c>
      <c s="27">
        <v>0</v>
      </c>
      <c s="27">
        <f>ROUND(ROUND(H30,2)*ROUND(G30,3),2)</f>
      </c>
      <c r="O30">
        <f>(I30*21)/100</f>
      </c>
      <c t="s">
        <v>16</v>
      </c>
    </row>
    <row r="31" spans="1:5" ht="12.75">
      <c r="A31" s="28" t="s">
        <v>43</v>
      </c>
      <c r="E31" s="29" t="s">
        <v>40</v>
      </c>
    </row>
    <row r="32" spans="1:5" ht="12.75">
      <c r="A32" s="30" t="s">
        <v>45</v>
      </c>
      <c r="E32" s="31" t="s">
        <v>80</v>
      </c>
    </row>
    <row r="33" spans="1:5" ht="51">
      <c r="A33" t="s">
        <v>46</v>
      </c>
      <c r="E33" s="29" t="s">
        <v>84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0+O9+O22+O91+O104+O113+O126+O175+O180+O189</f>
      </c>
      <c t="s">
        <v>15</v>
      </c>
    </row>
    <row r="3" spans="1:16" ht="15" customHeight="1">
      <c r="A3" t="s">
        <v>1</v>
      </c>
      <c s="8" t="s">
        <v>3</v>
      </c>
      <c s="9" t="s">
        <v>4</v>
      </c>
      <c s="1"/>
      <c s="10" t="s">
        <v>5</v>
      </c>
      <c s="1"/>
      <c s="4"/>
      <c s="3" t="s">
        <v>85</v>
      </c>
      <c s="32">
        <f>0+I9+I22+I91+I104+I113+I126+I175+I180+I189</f>
      </c>
      <c r="O3" t="s">
        <v>12</v>
      </c>
      <c t="s">
        <v>16</v>
      </c>
    </row>
    <row r="4" spans="1:16" ht="15" customHeight="1">
      <c r="A4" t="s">
        <v>6</v>
      </c>
      <c s="8" t="s">
        <v>7</v>
      </c>
      <c s="9" t="s">
        <v>15</v>
      </c>
      <c s="1"/>
      <c s="10" t="s">
        <v>55</v>
      </c>
      <c s="1"/>
      <c s="1"/>
      <c s="7"/>
      <c s="7"/>
      <c r="O4" t="s">
        <v>13</v>
      </c>
      <c t="s">
        <v>16</v>
      </c>
    </row>
    <row r="5" spans="1:16" ht="12.75" customHeight="1">
      <c r="A5" t="s">
        <v>10</v>
      </c>
      <c s="12" t="s">
        <v>11</v>
      </c>
      <c s="13" t="s">
        <v>85</v>
      </c>
      <c s="5"/>
      <c s="14" t="s">
        <v>86</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f>
      </c>
      <c>
        <f>0+O10+O14+O18</f>
      </c>
    </row>
    <row r="10" spans="1:16" ht="12.75">
      <c r="A10" s="18" t="s">
        <v>38</v>
      </c>
      <c s="23" t="s">
        <v>22</v>
      </c>
      <c s="23" t="s">
        <v>87</v>
      </c>
      <c s="18" t="s">
        <v>22</v>
      </c>
      <c s="24" t="s">
        <v>88</v>
      </c>
      <c s="25" t="s">
        <v>89</v>
      </c>
      <c s="26">
        <v>12539</v>
      </c>
      <c s="27">
        <v>0</v>
      </c>
      <c s="27">
        <f>ROUND(ROUND(H10,2)*ROUND(G10,3),2)</f>
      </c>
      <c r="O10">
        <f>(I10*21)/100</f>
      </c>
      <c t="s">
        <v>16</v>
      </c>
    </row>
    <row r="11" spans="1:5" ht="25.5">
      <c r="A11" s="28" t="s">
        <v>43</v>
      </c>
      <c r="E11" s="29" t="s">
        <v>90</v>
      </c>
    </row>
    <row r="12" spans="1:5" ht="76.5">
      <c r="A12" s="30" t="s">
        <v>45</v>
      </c>
      <c r="E12" s="31" t="s">
        <v>91</v>
      </c>
    </row>
    <row r="13" spans="1:5" ht="25.5">
      <c r="A13" t="s">
        <v>46</v>
      </c>
      <c r="E13" s="29" t="s">
        <v>92</v>
      </c>
    </row>
    <row r="14" spans="1:16" ht="12.75">
      <c r="A14" s="18" t="s">
        <v>38</v>
      </c>
      <c s="23" t="s">
        <v>16</v>
      </c>
      <c s="23" t="s">
        <v>87</v>
      </c>
      <c s="18" t="s">
        <v>16</v>
      </c>
      <c s="24" t="s">
        <v>88</v>
      </c>
      <c s="25" t="s">
        <v>89</v>
      </c>
      <c s="26">
        <v>595.68</v>
      </c>
      <c s="27">
        <v>0</v>
      </c>
      <c s="27">
        <f>ROUND(ROUND(H14,2)*ROUND(G14,3),2)</f>
      </c>
      <c r="O14">
        <f>(I14*21)/100</f>
      </c>
      <c t="s">
        <v>16</v>
      </c>
    </row>
    <row r="15" spans="1:5" ht="25.5">
      <c r="A15" s="28" t="s">
        <v>43</v>
      </c>
      <c r="E15" s="29" t="s">
        <v>93</v>
      </c>
    </row>
    <row r="16" spans="1:5" ht="12.75">
      <c r="A16" s="30" t="s">
        <v>45</v>
      </c>
      <c r="E16" s="31" t="s">
        <v>94</v>
      </c>
    </row>
    <row r="17" spans="1:5" ht="25.5">
      <c r="A17" t="s">
        <v>46</v>
      </c>
      <c r="E17" s="29" t="s">
        <v>92</v>
      </c>
    </row>
    <row r="18" spans="1:16" ht="12.75">
      <c r="A18" s="18" t="s">
        <v>38</v>
      </c>
      <c s="23" t="s">
        <v>15</v>
      </c>
      <c s="23" t="s">
        <v>87</v>
      </c>
      <c s="18" t="s">
        <v>15</v>
      </c>
      <c s="24" t="s">
        <v>88</v>
      </c>
      <c s="25" t="s">
        <v>89</v>
      </c>
      <c s="26">
        <v>8</v>
      </c>
      <c s="27">
        <v>0</v>
      </c>
      <c s="27">
        <f>ROUND(ROUND(H18,2)*ROUND(G18,3),2)</f>
      </c>
      <c r="O18">
        <f>(I18*21)/100</f>
      </c>
      <c t="s">
        <v>16</v>
      </c>
    </row>
    <row r="19" spans="1:5" ht="25.5">
      <c r="A19" s="28" t="s">
        <v>43</v>
      </c>
      <c r="E19" s="29" t="s">
        <v>95</v>
      </c>
    </row>
    <row r="20" spans="1:5" ht="12.75">
      <c r="A20" s="30" t="s">
        <v>45</v>
      </c>
      <c r="E20" s="31" t="s">
        <v>96</v>
      </c>
    </row>
    <row r="21" spans="1:5" ht="25.5">
      <c r="A21" t="s">
        <v>46</v>
      </c>
      <c r="E21" s="29" t="s">
        <v>92</v>
      </c>
    </row>
    <row r="22" spans="1:18" ht="12.75" customHeight="1">
      <c r="A22" s="5" t="s">
        <v>36</v>
      </c>
      <c s="5"/>
      <c s="35" t="s">
        <v>22</v>
      </c>
      <c s="5"/>
      <c s="21" t="s">
        <v>58</v>
      </c>
      <c s="5"/>
      <c s="5"/>
      <c s="5"/>
      <c s="36">
        <f>0+Q22</f>
      </c>
      <c r="O22">
        <f>0+R22</f>
      </c>
      <c r="Q22">
        <f>0+I23+I27+I31+I35+I39+I43+I47+I51+I55+I59+I63+I67+I71+I75+I79+I83+I87</f>
      </c>
      <c>
        <f>0+O23+O27+O31+O35+O39+O43+O47+O51+O55+O59+O63+O67+O71+O75+O79+O83+O87</f>
      </c>
    </row>
    <row r="23" spans="1:16" ht="25.5">
      <c r="A23" s="18" t="s">
        <v>38</v>
      </c>
      <c s="23" t="s">
        <v>26</v>
      </c>
      <c s="23" t="s">
        <v>97</v>
      </c>
      <c s="18" t="s">
        <v>40</v>
      </c>
      <c s="24" t="s">
        <v>98</v>
      </c>
      <c s="25" t="s">
        <v>75</v>
      </c>
      <c s="26">
        <v>186.15</v>
      </c>
      <c s="27">
        <v>0</v>
      </c>
      <c s="27">
        <f>ROUND(ROUND(H23,2)*ROUND(G23,3),2)</f>
      </c>
      <c r="O23">
        <f>(I23*21)/100</f>
      </c>
      <c t="s">
        <v>16</v>
      </c>
    </row>
    <row r="24" spans="1:5" ht="12.75">
      <c r="A24" s="28" t="s">
        <v>43</v>
      </c>
      <c r="E24" s="29" t="s">
        <v>99</v>
      </c>
    </row>
    <row r="25" spans="1:5" ht="12.75">
      <c r="A25" s="30" t="s">
        <v>45</v>
      </c>
      <c r="E25" s="31" t="s">
        <v>100</v>
      </c>
    </row>
    <row r="26" spans="1:5" ht="12.75">
      <c r="A26" t="s">
        <v>46</v>
      </c>
      <c r="E26" s="29" t="s">
        <v>101</v>
      </c>
    </row>
    <row r="27" spans="1:16" ht="25.5">
      <c r="A27" s="18" t="s">
        <v>38</v>
      </c>
      <c s="23" t="s">
        <v>28</v>
      </c>
      <c s="23" t="s">
        <v>102</v>
      </c>
      <c s="18" t="s">
        <v>40</v>
      </c>
      <c s="24" t="s">
        <v>103</v>
      </c>
      <c s="25" t="s">
        <v>75</v>
      </c>
      <c s="26">
        <v>261.2</v>
      </c>
      <c s="27">
        <v>0</v>
      </c>
      <c s="27">
        <f>ROUND(ROUND(H27,2)*ROUND(G27,3),2)</f>
      </c>
      <c r="O27">
        <f>(I27*21)/100</f>
      </c>
      <c t="s">
        <v>16</v>
      </c>
    </row>
    <row r="28" spans="1:5" ht="12.75">
      <c r="A28" s="28" t="s">
        <v>43</v>
      </c>
      <c r="E28" s="29" t="s">
        <v>40</v>
      </c>
    </row>
    <row r="29" spans="1:5" ht="63.75">
      <c r="A29" s="30" t="s">
        <v>45</v>
      </c>
      <c r="E29" s="31" t="s">
        <v>104</v>
      </c>
    </row>
    <row r="30" spans="1:5" ht="63.75">
      <c r="A30" t="s">
        <v>46</v>
      </c>
      <c r="E30" s="29" t="s">
        <v>105</v>
      </c>
    </row>
    <row r="31" spans="1:16" ht="12.75">
      <c r="A31" s="18" t="s">
        <v>38</v>
      </c>
      <c s="23" t="s">
        <v>30</v>
      </c>
      <c s="23" t="s">
        <v>106</v>
      </c>
      <c s="18" t="s">
        <v>40</v>
      </c>
      <c s="24" t="s">
        <v>107</v>
      </c>
      <c s="25" t="s">
        <v>75</v>
      </c>
      <c s="26">
        <v>248.2</v>
      </c>
      <c s="27">
        <v>0</v>
      </c>
      <c s="27">
        <f>ROUND(ROUND(H31,2)*ROUND(G31,3),2)</f>
      </c>
      <c r="O31">
        <f>(I31*21)/100</f>
      </c>
      <c t="s">
        <v>16</v>
      </c>
    </row>
    <row r="32" spans="1:5" ht="12.75">
      <c r="A32" s="28" t="s">
        <v>43</v>
      </c>
      <c r="E32" s="29" t="s">
        <v>40</v>
      </c>
    </row>
    <row r="33" spans="1:5" ht="12.75">
      <c r="A33" s="30" t="s">
        <v>45</v>
      </c>
      <c r="E33" s="31" t="s">
        <v>108</v>
      </c>
    </row>
    <row r="34" spans="1:5" ht="63.75">
      <c r="A34" t="s">
        <v>46</v>
      </c>
      <c r="E34" s="29" t="s">
        <v>105</v>
      </c>
    </row>
    <row r="35" spans="1:16" ht="12.75">
      <c r="A35" s="18" t="s">
        <v>38</v>
      </c>
      <c s="23" t="s">
        <v>109</v>
      </c>
      <c s="23" t="s">
        <v>110</v>
      </c>
      <c s="18" t="s">
        <v>40</v>
      </c>
      <c s="24" t="s">
        <v>111</v>
      </c>
      <c s="25" t="s">
        <v>75</v>
      </c>
      <c s="26">
        <v>1297.69</v>
      </c>
      <c s="27">
        <v>0</v>
      </c>
      <c s="27">
        <f>ROUND(ROUND(H35,2)*ROUND(G35,3),2)</f>
      </c>
      <c r="O35">
        <f>(I35*21)/100</f>
      </c>
      <c t="s">
        <v>16</v>
      </c>
    </row>
    <row r="36" spans="1:5" ht="12.75">
      <c r="A36" s="28" t="s">
        <v>43</v>
      </c>
      <c r="E36" s="29" t="s">
        <v>67</v>
      </c>
    </row>
    <row r="37" spans="1:5" ht="114.75">
      <c r="A37" s="30" t="s">
        <v>45</v>
      </c>
      <c r="E37" s="31" t="s">
        <v>112</v>
      </c>
    </row>
    <row r="38" spans="1:5" ht="12.75">
      <c r="A38" t="s">
        <v>46</v>
      </c>
      <c r="E38" s="29" t="s">
        <v>113</v>
      </c>
    </row>
    <row r="39" spans="1:16" ht="12.75">
      <c r="A39" s="18" t="s">
        <v>38</v>
      </c>
      <c s="23" t="s">
        <v>114</v>
      </c>
      <c s="23" t="s">
        <v>73</v>
      </c>
      <c s="18" t="s">
        <v>40</v>
      </c>
      <c s="24" t="s">
        <v>74</v>
      </c>
      <c s="25" t="s">
        <v>75</v>
      </c>
      <c s="26">
        <v>1033</v>
      </c>
      <c s="27">
        <v>0</v>
      </c>
      <c s="27">
        <f>ROUND(ROUND(H39,2)*ROUND(G39,3),2)</f>
      </c>
      <c r="O39">
        <f>(I39*21)/100</f>
      </c>
      <c t="s">
        <v>16</v>
      </c>
    </row>
    <row r="40" spans="1:5" ht="12.75">
      <c r="A40" s="28" t="s">
        <v>43</v>
      </c>
      <c r="E40" s="29" t="s">
        <v>115</v>
      </c>
    </row>
    <row r="41" spans="1:5" ht="12.75">
      <c r="A41" s="30" t="s">
        <v>45</v>
      </c>
      <c r="E41" s="31" t="s">
        <v>116</v>
      </c>
    </row>
    <row r="42" spans="1:5" ht="38.25">
      <c r="A42" t="s">
        <v>46</v>
      </c>
      <c r="E42" s="29" t="s">
        <v>77</v>
      </c>
    </row>
    <row r="43" spans="1:16" ht="12.75">
      <c r="A43" s="18" t="s">
        <v>38</v>
      </c>
      <c s="23" t="s">
        <v>33</v>
      </c>
      <c s="23" t="s">
        <v>117</v>
      </c>
      <c s="18" t="s">
        <v>40</v>
      </c>
      <c s="24" t="s">
        <v>118</v>
      </c>
      <c s="25" t="s">
        <v>75</v>
      </c>
      <c s="26">
        <v>246</v>
      </c>
      <c s="27">
        <v>0</v>
      </c>
      <c s="27">
        <f>ROUND(ROUND(H43,2)*ROUND(G43,3),2)</f>
      </c>
      <c r="O43">
        <f>(I43*21)/100</f>
      </c>
      <c t="s">
        <v>16</v>
      </c>
    </row>
    <row r="44" spans="1:5" ht="12.75">
      <c r="A44" s="28" t="s">
        <v>43</v>
      </c>
      <c r="E44" s="29" t="s">
        <v>119</v>
      </c>
    </row>
    <row r="45" spans="1:5" ht="12.75">
      <c r="A45" s="30" t="s">
        <v>45</v>
      </c>
      <c r="E45" s="31" t="s">
        <v>120</v>
      </c>
    </row>
    <row r="46" spans="1:5" ht="38.25">
      <c r="A46" t="s">
        <v>46</v>
      </c>
      <c r="E46" s="29" t="s">
        <v>77</v>
      </c>
    </row>
    <row r="47" spans="1:16" ht="12.75">
      <c r="A47" s="18" t="s">
        <v>38</v>
      </c>
      <c s="23" t="s">
        <v>35</v>
      </c>
      <c s="23" t="s">
        <v>121</v>
      </c>
      <c s="18" t="s">
        <v>40</v>
      </c>
      <c s="24" t="s">
        <v>122</v>
      </c>
      <c s="25" t="s">
        <v>75</v>
      </c>
      <c s="26">
        <v>5495.75</v>
      </c>
      <c s="27">
        <v>0</v>
      </c>
      <c s="27">
        <f>ROUND(ROUND(H47,2)*ROUND(G47,3),2)</f>
      </c>
      <c r="O47">
        <f>(I47*21)/100</f>
      </c>
      <c t="s">
        <v>16</v>
      </c>
    </row>
    <row r="48" spans="1:5" ht="12.75">
      <c r="A48" s="28" t="s">
        <v>43</v>
      </c>
      <c r="E48" s="29" t="s">
        <v>40</v>
      </c>
    </row>
    <row r="49" spans="1:5" ht="76.5">
      <c r="A49" s="30" t="s">
        <v>45</v>
      </c>
      <c r="E49" s="31" t="s">
        <v>123</v>
      </c>
    </row>
    <row r="50" spans="1:5" ht="369.75">
      <c r="A50" t="s">
        <v>46</v>
      </c>
      <c r="E50" s="29" t="s">
        <v>124</v>
      </c>
    </row>
    <row r="51" spans="1:16" ht="12.75">
      <c r="A51" s="18" t="s">
        <v>38</v>
      </c>
      <c s="23" t="s">
        <v>125</v>
      </c>
      <c s="23" t="s">
        <v>126</v>
      </c>
      <c s="18" t="s">
        <v>40</v>
      </c>
      <c s="24" t="s">
        <v>127</v>
      </c>
      <c s="25" t="s">
        <v>75</v>
      </c>
      <c s="26">
        <v>76</v>
      </c>
      <c s="27">
        <v>0</v>
      </c>
      <c s="27">
        <f>ROUND(ROUND(H51,2)*ROUND(G51,3),2)</f>
      </c>
      <c r="O51">
        <f>(I51*21)/100</f>
      </c>
      <c t="s">
        <v>16</v>
      </c>
    </row>
    <row r="52" spans="1:5" ht="12.75">
      <c r="A52" s="28" t="s">
        <v>43</v>
      </c>
      <c r="E52" s="29" t="s">
        <v>40</v>
      </c>
    </row>
    <row r="53" spans="1:5" ht="12.75">
      <c r="A53" s="30" t="s">
        <v>45</v>
      </c>
      <c r="E53" s="31" t="s">
        <v>128</v>
      </c>
    </row>
    <row r="54" spans="1:5" ht="293.25">
      <c r="A54" t="s">
        <v>46</v>
      </c>
      <c r="E54" s="29" t="s">
        <v>129</v>
      </c>
    </row>
    <row r="55" spans="1:16" ht="12.75">
      <c r="A55" s="18" t="s">
        <v>38</v>
      </c>
      <c s="23" t="s">
        <v>130</v>
      </c>
      <c s="23" t="s">
        <v>131</v>
      </c>
      <c s="18" t="s">
        <v>40</v>
      </c>
      <c s="24" t="s">
        <v>132</v>
      </c>
      <c s="25" t="s">
        <v>75</v>
      </c>
      <c s="26">
        <v>190.6</v>
      </c>
      <c s="27">
        <v>0</v>
      </c>
      <c s="27">
        <f>ROUND(ROUND(H55,2)*ROUND(G55,3),2)</f>
      </c>
      <c r="O55">
        <f>(I55*21)/100</f>
      </c>
      <c t="s">
        <v>16</v>
      </c>
    </row>
    <row r="56" spans="1:5" ht="12.75">
      <c r="A56" s="28" t="s">
        <v>43</v>
      </c>
      <c r="E56" s="29" t="s">
        <v>40</v>
      </c>
    </row>
    <row r="57" spans="1:5" ht="51">
      <c r="A57" s="30" t="s">
        <v>45</v>
      </c>
      <c r="E57" s="31" t="s">
        <v>133</v>
      </c>
    </row>
    <row r="58" spans="1:5" ht="318.75">
      <c r="A58" t="s">
        <v>46</v>
      </c>
      <c r="E58" s="29" t="s">
        <v>134</v>
      </c>
    </row>
    <row r="59" spans="1:16" ht="12.75">
      <c r="A59" s="18" t="s">
        <v>38</v>
      </c>
      <c s="23" t="s">
        <v>135</v>
      </c>
      <c s="23" t="s">
        <v>136</v>
      </c>
      <c s="18" t="s">
        <v>22</v>
      </c>
      <c s="24" t="s">
        <v>137</v>
      </c>
      <c s="25" t="s">
        <v>75</v>
      </c>
      <c s="26">
        <v>982</v>
      </c>
      <c s="27">
        <v>0</v>
      </c>
      <c s="27">
        <f>ROUND(ROUND(H59,2)*ROUND(G59,3),2)</f>
      </c>
      <c r="O59">
        <f>(I59*21)/100</f>
      </c>
      <c t="s">
        <v>16</v>
      </c>
    </row>
    <row r="60" spans="1:5" ht="12.75">
      <c r="A60" s="28" t="s">
        <v>43</v>
      </c>
      <c r="E60" s="29" t="s">
        <v>138</v>
      </c>
    </row>
    <row r="61" spans="1:5" ht="38.25">
      <c r="A61" s="30" t="s">
        <v>45</v>
      </c>
      <c r="E61" s="31" t="s">
        <v>139</v>
      </c>
    </row>
    <row r="62" spans="1:5" ht="280.5">
      <c r="A62" t="s">
        <v>46</v>
      </c>
      <c r="E62" s="29" t="s">
        <v>140</v>
      </c>
    </row>
    <row r="63" spans="1:16" ht="12.75">
      <c r="A63" s="18" t="s">
        <v>38</v>
      </c>
      <c s="23" t="s">
        <v>141</v>
      </c>
      <c s="23" t="s">
        <v>78</v>
      </c>
      <c s="18" t="s">
        <v>40</v>
      </c>
      <c s="24" t="s">
        <v>79</v>
      </c>
      <c s="25" t="s">
        <v>75</v>
      </c>
      <c s="26">
        <v>6008.35</v>
      </c>
      <c s="27">
        <v>0</v>
      </c>
      <c s="27">
        <f>ROUND(ROUND(H63,2)*ROUND(G63,3),2)</f>
      </c>
      <c r="O63">
        <f>(I63*21)/100</f>
      </c>
      <c t="s">
        <v>16</v>
      </c>
    </row>
    <row r="64" spans="1:5" ht="12.75">
      <c r="A64" s="28" t="s">
        <v>43</v>
      </c>
      <c r="E64" s="29" t="s">
        <v>142</v>
      </c>
    </row>
    <row r="65" spans="1:5" ht="63.75">
      <c r="A65" s="30" t="s">
        <v>45</v>
      </c>
      <c r="E65" s="31" t="s">
        <v>143</v>
      </c>
    </row>
    <row r="66" spans="1:5" ht="191.25">
      <c r="A66" t="s">
        <v>46</v>
      </c>
      <c r="E66" s="29" t="s">
        <v>81</v>
      </c>
    </row>
    <row r="67" spans="1:16" ht="12.75">
      <c r="A67" s="18" t="s">
        <v>38</v>
      </c>
      <c s="23" t="s">
        <v>144</v>
      </c>
      <c s="23" t="s">
        <v>136</v>
      </c>
      <c s="18" t="s">
        <v>16</v>
      </c>
      <c s="24" t="s">
        <v>137</v>
      </c>
      <c s="25" t="s">
        <v>75</v>
      </c>
      <c s="26">
        <v>3355</v>
      </c>
      <c s="27">
        <v>0</v>
      </c>
      <c s="27">
        <f>ROUND(ROUND(H67,2)*ROUND(G67,3),2)</f>
      </c>
      <c r="O67">
        <f>(I67*21)/100</f>
      </c>
      <c t="s">
        <v>16</v>
      </c>
    </row>
    <row r="68" spans="1:5" ht="12.75">
      <c r="A68" s="28" t="s">
        <v>43</v>
      </c>
      <c r="E68" s="29" t="s">
        <v>145</v>
      </c>
    </row>
    <row r="69" spans="1:5" ht="12.75">
      <c r="A69" s="30" t="s">
        <v>45</v>
      </c>
      <c r="E69" s="31" t="s">
        <v>146</v>
      </c>
    </row>
    <row r="70" spans="1:5" ht="280.5">
      <c r="A70" t="s">
        <v>46</v>
      </c>
      <c r="E70" s="29" t="s">
        <v>140</v>
      </c>
    </row>
    <row r="71" spans="1:16" ht="12.75">
      <c r="A71" s="18" t="s">
        <v>38</v>
      </c>
      <c s="23" t="s">
        <v>147</v>
      </c>
      <c s="23" t="s">
        <v>148</v>
      </c>
      <c s="18" t="s">
        <v>40</v>
      </c>
      <c s="24" t="s">
        <v>149</v>
      </c>
      <c s="25" t="s">
        <v>75</v>
      </c>
      <c s="26">
        <v>1175</v>
      </c>
      <c s="27">
        <v>0</v>
      </c>
      <c s="27">
        <f>ROUND(ROUND(H71,2)*ROUND(G71,3),2)</f>
      </c>
      <c r="O71">
        <f>(I71*21)/100</f>
      </c>
      <c t="s">
        <v>16</v>
      </c>
    </row>
    <row r="72" spans="1:5" ht="12.75">
      <c r="A72" s="28" t="s">
        <v>43</v>
      </c>
      <c r="E72" s="29" t="s">
        <v>40</v>
      </c>
    </row>
    <row r="73" spans="1:5" ht="12.75">
      <c r="A73" s="30" t="s">
        <v>45</v>
      </c>
      <c r="E73" s="31" t="s">
        <v>150</v>
      </c>
    </row>
    <row r="74" spans="1:5" ht="242.25">
      <c r="A74" t="s">
        <v>46</v>
      </c>
      <c r="E74" s="29" t="s">
        <v>151</v>
      </c>
    </row>
    <row r="75" spans="1:16" ht="12.75">
      <c r="A75" s="18" t="s">
        <v>38</v>
      </c>
      <c s="23" t="s">
        <v>152</v>
      </c>
      <c s="23" t="s">
        <v>153</v>
      </c>
      <c s="18" t="s">
        <v>40</v>
      </c>
      <c s="24" t="s">
        <v>154</v>
      </c>
      <c s="25" t="s">
        <v>75</v>
      </c>
      <c s="26">
        <v>142</v>
      </c>
      <c s="27">
        <v>0</v>
      </c>
      <c s="27">
        <f>ROUND(ROUND(H75,2)*ROUND(G75,3),2)</f>
      </c>
      <c r="O75">
        <f>(I75*21)/100</f>
      </c>
      <c t="s">
        <v>16</v>
      </c>
    </row>
    <row r="76" spans="1:5" ht="12.75">
      <c r="A76" s="28" t="s">
        <v>43</v>
      </c>
      <c r="E76" s="29" t="s">
        <v>40</v>
      </c>
    </row>
    <row r="77" spans="1:5" ht="63.75">
      <c r="A77" s="30" t="s">
        <v>45</v>
      </c>
      <c r="E77" s="31" t="s">
        <v>155</v>
      </c>
    </row>
    <row r="78" spans="1:5" ht="293.25">
      <c r="A78" t="s">
        <v>46</v>
      </c>
      <c r="E78" s="29" t="s">
        <v>156</v>
      </c>
    </row>
    <row r="79" spans="1:16" ht="12.75">
      <c r="A79" s="18" t="s">
        <v>38</v>
      </c>
      <c s="23" t="s">
        <v>157</v>
      </c>
      <c s="23" t="s">
        <v>158</v>
      </c>
      <c s="18" t="s">
        <v>40</v>
      </c>
      <c s="24" t="s">
        <v>159</v>
      </c>
      <c s="25" t="s">
        <v>61</v>
      </c>
      <c s="26">
        <v>3149</v>
      </c>
      <c s="27">
        <v>0</v>
      </c>
      <c s="27">
        <f>ROUND(ROUND(H79,2)*ROUND(G79,3),2)</f>
      </c>
      <c r="O79">
        <f>(I79*21)/100</f>
      </c>
      <c t="s">
        <v>16</v>
      </c>
    </row>
    <row r="80" spans="1:5" ht="12.75">
      <c r="A80" s="28" t="s">
        <v>43</v>
      </c>
      <c r="E80" s="29" t="s">
        <v>160</v>
      </c>
    </row>
    <row r="81" spans="1:5" ht="12.75">
      <c r="A81" s="30" t="s">
        <v>45</v>
      </c>
      <c r="E81" s="31" t="s">
        <v>161</v>
      </c>
    </row>
    <row r="82" spans="1:5" ht="25.5">
      <c r="A82" t="s">
        <v>46</v>
      </c>
      <c r="E82" s="29" t="s">
        <v>162</v>
      </c>
    </row>
    <row r="83" spans="1:16" ht="12.75">
      <c r="A83" s="18" t="s">
        <v>38</v>
      </c>
      <c s="23" t="s">
        <v>163</v>
      </c>
      <c s="23" t="s">
        <v>164</v>
      </c>
      <c s="18" t="s">
        <v>40</v>
      </c>
      <c s="24" t="s">
        <v>165</v>
      </c>
      <c s="25" t="s">
        <v>75</v>
      </c>
      <c s="26">
        <v>998</v>
      </c>
      <c s="27">
        <v>0</v>
      </c>
      <c s="27">
        <f>ROUND(ROUND(H83,2)*ROUND(G83,3),2)</f>
      </c>
      <c r="O83">
        <f>(I83*21)/100</f>
      </c>
      <c t="s">
        <v>16</v>
      </c>
    </row>
    <row r="84" spans="1:5" ht="12.75">
      <c r="A84" s="28" t="s">
        <v>43</v>
      </c>
      <c r="E84" s="29" t="s">
        <v>40</v>
      </c>
    </row>
    <row r="85" spans="1:5" ht="12.75">
      <c r="A85" s="30" t="s">
        <v>45</v>
      </c>
      <c r="E85" s="31" t="s">
        <v>166</v>
      </c>
    </row>
    <row r="86" spans="1:5" ht="38.25">
      <c r="A86" t="s">
        <v>46</v>
      </c>
      <c r="E86" s="29" t="s">
        <v>167</v>
      </c>
    </row>
    <row r="87" spans="1:16" ht="12.75">
      <c r="A87" s="18" t="s">
        <v>38</v>
      </c>
      <c s="23" t="s">
        <v>168</v>
      </c>
      <c s="23" t="s">
        <v>169</v>
      </c>
      <c s="18" t="s">
        <v>40</v>
      </c>
      <c s="24" t="s">
        <v>170</v>
      </c>
      <c s="25" t="s">
        <v>75</v>
      </c>
      <c s="26">
        <v>35</v>
      </c>
      <c s="27">
        <v>0</v>
      </c>
      <c s="27">
        <f>ROUND(ROUND(H87,2)*ROUND(G87,3),2)</f>
      </c>
      <c r="O87">
        <f>(I87*21)/100</f>
      </c>
      <c t="s">
        <v>16</v>
      </c>
    </row>
    <row r="88" spans="1:5" ht="12.75">
      <c r="A88" s="28" t="s">
        <v>43</v>
      </c>
      <c r="E88" s="29" t="s">
        <v>40</v>
      </c>
    </row>
    <row r="89" spans="1:5" ht="12.75">
      <c r="A89" s="30" t="s">
        <v>45</v>
      </c>
      <c r="E89" s="31" t="s">
        <v>171</v>
      </c>
    </row>
    <row r="90" spans="1:5" ht="38.25">
      <c r="A90" t="s">
        <v>46</v>
      </c>
      <c r="E90" s="29" t="s">
        <v>172</v>
      </c>
    </row>
    <row r="91" spans="1:18" ht="12.75" customHeight="1">
      <c r="A91" s="5" t="s">
        <v>36</v>
      </c>
      <c s="5"/>
      <c s="35" t="s">
        <v>16</v>
      </c>
      <c s="5"/>
      <c s="21" t="s">
        <v>173</v>
      </c>
      <c s="5"/>
      <c s="5"/>
      <c s="5"/>
      <c s="36">
        <f>0+Q91</f>
      </c>
      <c r="O91">
        <f>0+R91</f>
      </c>
      <c r="Q91">
        <f>0+I92+I96+I100</f>
      </c>
      <c>
        <f>0+O92+O96+O100</f>
      </c>
    </row>
    <row r="92" spans="1:16" ht="12.75">
      <c r="A92" s="18" t="s">
        <v>38</v>
      </c>
      <c s="23" t="s">
        <v>174</v>
      </c>
      <c s="23" t="s">
        <v>175</v>
      </c>
      <c s="18" t="s">
        <v>40</v>
      </c>
      <c s="24" t="s">
        <v>176</v>
      </c>
      <c s="25" t="s">
        <v>177</v>
      </c>
      <c s="26">
        <v>2582</v>
      </c>
      <c s="27">
        <v>0</v>
      </c>
      <c s="27">
        <f>ROUND(ROUND(H92,2)*ROUND(G92,3),2)</f>
      </c>
      <c r="O92">
        <f>(I92*21)/100</f>
      </c>
      <c t="s">
        <v>16</v>
      </c>
    </row>
    <row r="93" spans="1:5" ht="12.75">
      <c r="A93" s="28" t="s">
        <v>43</v>
      </c>
      <c r="E93" s="29" t="s">
        <v>40</v>
      </c>
    </row>
    <row r="94" spans="1:5" ht="38.25">
      <c r="A94" s="30" t="s">
        <v>45</v>
      </c>
      <c r="E94" s="31" t="s">
        <v>178</v>
      </c>
    </row>
    <row r="95" spans="1:5" ht="165.75">
      <c r="A95" t="s">
        <v>46</v>
      </c>
      <c r="E95" s="29" t="s">
        <v>179</v>
      </c>
    </row>
    <row r="96" spans="1:16" ht="25.5">
      <c r="A96" s="18" t="s">
        <v>38</v>
      </c>
      <c s="23" t="s">
        <v>180</v>
      </c>
      <c s="23" t="s">
        <v>181</v>
      </c>
      <c s="18" t="s">
        <v>40</v>
      </c>
      <c s="24" t="s">
        <v>182</v>
      </c>
      <c s="25" t="s">
        <v>53</v>
      </c>
      <c s="26">
        <v>20</v>
      </c>
      <c s="27">
        <v>0</v>
      </c>
      <c s="27">
        <f>ROUND(ROUND(H96,2)*ROUND(G96,3),2)</f>
      </c>
      <c r="O96">
        <f>(I96*21)/100</f>
      </c>
      <c t="s">
        <v>16</v>
      </c>
    </row>
    <row r="97" spans="1:5" ht="12.75">
      <c r="A97" s="28" t="s">
        <v>43</v>
      </c>
      <c r="E97" s="29" t="s">
        <v>183</v>
      </c>
    </row>
    <row r="98" spans="1:5" ht="12.75">
      <c r="A98" s="30" t="s">
        <v>45</v>
      </c>
      <c r="E98" s="31" t="s">
        <v>40</v>
      </c>
    </row>
    <row r="99" spans="1:5" ht="63.75">
      <c r="A99" t="s">
        <v>46</v>
      </c>
      <c r="E99" s="29" t="s">
        <v>184</v>
      </c>
    </row>
    <row r="100" spans="1:16" ht="12.75">
      <c r="A100" s="18" t="s">
        <v>38</v>
      </c>
      <c s="23" t="s">
        <v>185</v>
      </c>
      <c s="23" t="s">
        <v>186</v>
      </c>
      <c s="18" t="s">
        <v>40</v>
      </c>
      <c s="24" t="s">
        <v>187</v>
      </c>
      <c s="25" t="s">
        <v>61</v>
      </c>
      <c s="26">
        <v>5164</v>
      </c>
      <c s="27">
        <v>0</v>
      </c>
      <c s="27">
        <f>ROUND(ROUND(H100,2)*ROUND(G100,3),2)</f>
      </c>
      <c r="O100">
        <f>(I100*21)/100</f>
      </c>
      <c t="s">
        <v>16</v>
      </c>
    </row>
    <row r="101" spans="1:5" ht="12.75">
      <c r="A101" s="28" t="s">
        <v>43</v>
      </c>
      <c r="E101" s="29" t="s">
        <v>188</v>
      </c>
    </row>
    <row r="102" spans="1:5" ht="38.25">
      <c r="A102" s="30" t="s">
        <v>45</v>
      </c>
      <c r="E102" s="31" t="s">
        <v>189</v>
      </c>
    </row>
    <row r="103" spans="1:5" ht="102">
      <c r="A103" t="s">
        <v>46</v>
      </c>
      <c r="E103" s="29" t="s">
        <v>190</v>
      </c>
    </row>
    <row r="104" spans="1:18" ht="12.75" customHeight="1">
      <c r="A104" s="5" t="s">
        <v>36</v>
      </c>
      <c s="5"/>
      <c s="35" t="s">
        <v>15</v>
      </c>
      <c s="5"/>
      <c s="21" t="s">
        <v>191</v>
      </c>
      <c s="5"/>
      <c s="5"/>
      <c s="5"/>
      <c s="36">
        <f>0+Q104</f>
      </c>
      <c r="O104">
        <f>0+R104</f>
      </c>
      <c r="Q104">
        <f>0+I105+I109</f>
      </c>
      <c>
        <f>0+O105+O109</f>
      </c>
    </row>
    <row r="105" spans="1:16" ht="12.75">
      <c r="A105" s="18" t="s">
        <v>38</v>
      </c>
      <c s="23" t="s">
        <v>192</v>
      </c>
      <c s="23" t="s">
        <v>193</v>
      </c>
      <c s="18" t="s">
        <v>40</v>
      </c>
      <c s="24" t="s">
        <v>194</v>
      </c>
      <c s="25" t="s">
        <v>75</v>
      </c>
      <c s="26">
        <v>3.2</v>
      </c>
      <c s="27">
        <v>0</v>
      </c>
      <c s="27">
        <f>ROUND(ROUND(H105,2)*ROUND(G105,3),2)</f>
      </c>
      <c r="O105">
        <f>(I105*21)/100</f>
      </c>
      <c t="s">
        <v>16</v>
      </c>
    </row>
    <row r="106" spans="1:5" ht="12.75">
      <c r="A106" s="28" t="s">
        <v>43</v>
      </c>
      <c r="E106" s="29" t="s">
        <v>40</v>
      </c>
    </row>
    <row r="107" spans="1:5" ht="12.75">
      <c r="A107" s="30" t="s">
        <v>45</v>
      </c>
      <c r="E107" s="31" t="s">
        <v>195</v>
      </c>
    </row>
    <row r="108" spans="1:5" ht="382.5">
      <c r="A108" t="s">
        <v>46</v>
      </c>
      <c r="E108" s="29" t="s">
        <v>196</v>
      </c>
    </row>
    <row r="109" spans="1:16" ht="12.75">
      <c r="A109" s="18" t="s">
        <v>38</v>
      </c>
      <c s="23" t="s">
        <v>197</v>
      </c>
      <c s="23" t="s">
        <v>198</v>
      </c>
      <c s="18" t="s">
        <v>40</v>
      </c>
      <c s="24" t="s">
        <v>199</v>
      </c>
      <c s="25" t="s">
        <v>89</v>
      </c>
      <c s="26">
        <v>0.576</v>
      </c>
      <c s="27">
        <v>0</v>
      </c>
      <c s="27">
        <f>ROUND(ROUND(H109,2)*ROUND(G109,3),2)</f>
      </c>
      <c r="O109">
        <f>(I109*21)/100</f>
      </c>
      <c t="s">
        <v>16</v>
      </c>
    </row>
    <row r="110" spans="1:5" ht="12.75">
      <c r="A110" s="28" t="s">
        <v>43</v>
      </c>
      <c r="E110" s="29" t="s">
        <v>40</v>
      </c>
    </row>
    <row r="111" spans="1:5" ht="12.75">
      <c r="A111" s="30" t="s">
        <v>45</v>
      </c>
      <c r="E111" s="31" t="s">
        <v>200</v>
      </c>
    </row>
    <row r="112" spans="1:5" ht="242.25">
      <c r="A112" t="s">
        <v>46</v>
      </c>
      <c r="E112" s="29" t="s">
        <v>201</v>
      </c>
    </row>
    <row r="113" spans="1:18" ht="12.75" customHeight="1">
      <c r="A113" s="5" t="s">
        <v>36</v>
      </c>
      <c s="5"/>
      <c s="35" t="s">
        <v>26</v>
      </c>
      <c s="5"/>
      <c s="21" t="s">
        <v>202</v>
      </c>
      <c s="5"/>
      <c s="5"/>
      <c s="5"/>
      <c s="36">
        <f>0+Q113</f>
      </c>
      <c r="O113">
        <f>0+R113</f>
      </c>
      <c r="Q113">
        <f>0+I114+I118+I122</f>
      </c>
      <c>
        <f>0+O114+O118+O122</f>
      </c>
    </row>
    <row r="114" spans="1:16" ht="12.75">
      <c r="A114" s="18" t="s">
        <v>38</v>
      </c>
      <c s="23" t="s">
        <v>203</v>
      </c>
      <c s="23" t="s">
        <v>204</v>
      </c>
      <c s="18" t="s">
        <v>40</v>
      </c>
      <c s="24" t="s">
        <v>205</v>
      </c>
      <c s="25" t="s">
        <v>75</v>
      </c>
      <c s="26">
        <v>9.55</v>
      </c>
      <c s="27">
        <v>0</v>
      </c>
      <c s="27">
        <f>ROUND(ROUND(H114,2)*ROUND(G114,3),2)</f>
      </c>
      <c r="O114">
        <f>(I114*21)/100</f>
      </c>
      <c t="s">
        <v>16</v>
      </c>
    </row>
    <row r="115" spans="1:5" ht="12.75">
      <c r="A115" s="28" t="s">
        <v>43</v>
      </c>
      <c r="E115" s="29" t="s">
        <v>40</v>
      </c>
    </row>
    <row r="116" spans="1:5" ht="63.75">
      <c r="A116" s="30" t="s">
        <v>45</v>
      </c>
      <c r="E116" s="31" t="s">
        <v>206</v>
      </c>
    </row>
    <row r="117" spans="1:5" ht="369.75">
      <c r="A117" t="s">
        <v>46</v>
      </c>
      <c r="E117" s="29" t="s">
        <v>207</v>
      </c>
    </row>
    <row r="118" spans="1:16" ht="12.75">
      <c r="A118" s="18" t="s">
        <v>38</v>
      </c>
      <c s="23" t="s">
        <v>208</v>
      </c>
      <c s="23" t="s">
        <v>209</v>
      </c>
      <c s="18" t="s">
        <v>40</v>
      </c>
      <c s="24" t="s">
        <v>210</v>
      </c>
      <c s="25" t="s">
        <v>75</v>
      </c>
      <c s="26">
        <v>14.1</v>
      </c>
      <c s="27">
        <v>0</v>
      </c>
      <c s="27">
        <f>ROUND(ROUND(H118,2)*ROUND(G118,3),2)</f>
      </c>
      <c r="O118">
        <f>(I118*21)/100</f>
      </c>
      <c t="s">
        <v>16</v>
      </c>
    </row>
    <row r="119" spans="1:5" ht="12.75">
      <c r="A119" s="28" t="s">
        <v>43</v>
      </c>
      <c r="E119" s="29" t="s">
        <v>40</v>
      </c>
    </row>
    <row r="120" spans="1:5" ht="63.75">
      <c r="A120" s="30" t="s">
        <v>45</v>
      </c>
      <c r="E120" s="31" t="s">
        <v>211</v>
      </c>
    </row>
    <row r="121" spans="1:5" ht="38.25">
      <c r="A121" t="s">
        <v>46</v>
      </c>
      <c r="E121" s="29" t="s">
        <v>212</v>
      </c>
    </row>
    <row r="122" spans="1:16" ht="12.75">
      <c r="A122" s="18" t="s">
        <v>38</v>
      </c>
      <c s="23" t="s">
        <v>213</v>
      </c>
      <c s="23" t="s">
        <v>214</v>
      </c>
      <c s="18" t="s">
        <v>40</v>
      </c>
      <c s="24" t="s">
        <v>215</v>
      </c>
      <c s="25" t="s">
        <v>75</v>
      </c>
      <c s="26">
        <v>14.887</v>
      </c>
      <c s="27">
        <v>0</v>
      </c>
      <c s="27">
        <f>ROUND(ROUND(H122,2)*ROUND(G122,3),2)</f>
      </c>
      <c r="O122">
        <f>(I122*21)/100</f>
      </c>
      <c t="s">
        <v>16</v>
      </c>
    </row>
    <row r="123" spans="1:5" ht="12.75">
      <c r="A123" s="28" t="s">
        <v>43</v>
      </c>
      <c r="E123" s="29" t="s">
        <v>40</v>
      </c>
    </row>
    <row r="124" spans="1:5" ht="76.5">
      <c r="A124" s="30" t="s">
        <v>45</v>
      </c>
      <c r="E124" s="31" t="s">
        <v>216</v>
      </c>
    </row>
    <row r="125" spans="1:5" ht="102">
      <c r="A125" t="s">
        <v>46</v>
      </c>
      <c r="E125" s="29" t="s">
        <v>217</v>
      </c>
    </row>
    <row r="126" spans="1:18" ht="12.75" customHeight="1">
      <c r="A126" s="5" t="s">
        <v>36</v>
      </c>
      <c s="5"/>
      <c s="35" t="s">
        <v>28</v>
      </c>
      <c s="5"/>
      <c s="21" t="s">
        <v>218</v>
      </c>
      <c s="5"/>
      <c s="5"/>
      <c s="5"/>
      <c s="36">
        <f>0+Q126</f>
      </c>
      <c r="O126">
        <f>0+R126</f>
      </c>
      <c r="Q126">
        <f>0+I127+I131+I135+I139+I143+I147+I151+I155+I159+I163+I167+I171</f>
      </c>
      <c>
        <f>0+O127+O131+O135+O139+O143+O147+O151+O155+O159+O163+O167+O171</f>
      </c>
    </row>
    <row r="127" spans="1:16" ht="12.75">
      <c r="A127" s="18" t="s">
        <v>38</v>
      </c>
      <c s="23" t="s">
        <v>219</v>
      </c>
      <c s="23" t="s">
        <v>220</v>
      </c>
      <c s="18" t="s">
        <v>40</v>
      </c>
      <c s="24" t="s">
        <v>221</v>
      </c>
      <c s="25" t="s">
        <v>61</v>
      </c>
      <c s="26">
        <v>3684.33</v>
      </c>
      <c s="27">
        <v>0</v>
      </c>
      <c s="27">
        <f>ROUND(ROUND(H127,2)*ROUND(G127,3),2)</f>
      </c>
      <c r="O127">
        <f>(I127*21)/100</f>
      </c>
      <c t="s">
        <v>16</v>
      </c>
    </row>
    <row r="128" spans="1:5" ht="12.75">
      <c r="A128" s="28" t="s">
        <v>43</v>
      </c>
      <c r="E128" s="29" t="s">
        <v>40</v>
      </c>
    </row>
    <row r="129" spans="1:5" ht="38.25">
      <c r="A129" s="30" t="s">
        <v>45</v>
      </c>
      <c r="E129" s="31" t="s">
        <v>222</v>
      </c>
    </row>
    <row r="130" spans="1:5" ht="51">
      <c r="A130" t="s">
        <v>46</v>
      </c>
      <c r="E130" s="29" t="s">
        <v>223</v>
      </c>
    </row>
    <row r="131" spans="1:16" ht="12.75">
      <c r="A131" s="18" t="s">
        <v>38</v>
      </c>
      <c s="23" t="s">
        <v>224</v>
      </c>
      <c s="23" t="s">
        <v>225</v>
      </c>
      <c s="18" t="s">
        <v>40</v>
      </c>
      <c s="24" t="s">
        <v>226</v>
      </c>
      <c s="25" t="s">
        <v>61</v>
      </c>
      <c s="26">
        <v>5857.14</v>
      </c>
      <c s="27">
        <v>0</v>
      </c>
      <c s="27">
        <f>ROUND(ROUND(H131,2)*ROUND(G131,3),2)</f>
      </c>
      <c r="O131">
        <f>(I131*21)/100</f>
      </c>
      <c t="s">
        <v>16</v>
      </c>
    </row>
    <row r="132" spans="1:5" ht="12.75">
      <c r="A132" s="28" t="s">
        <v>43</v>
      </c>
      <c r="E132" s="29" t="s">
        <v>40</v>
      </c>
    </row>
    <row r="133" spans="1:5" ht="38.25">
      <c r="A133" s="30" t="s">
        <v>45</v>
      </c>
      <c r="E133" s="31" t="s">
        <v>227</v>
      </c>
    </row>
    <row r="134" spans="1:5" ht="51">
      <c r="A134" t="s">
        <v>46</v>
      </c>
      <c r="E134" s="29" t="s">
        <v>223</v>
      </c>
    </row>
    <row r="135" spans="1:16" ht="12.75">
      <c r="A135" s="18" t="s">
        <v>38</v>
      </c>
      <c s="23" t="s">
        <v>228</v>
      </c>
      <c s="23" t="s">
        <v>229</v>
      </c>
      <c s="18" t="s">
        <v>40</v>
      </c>
      <c s="24" t="s">
        <v>230</v>
      </c>
      <c s="25" t="s">
        <v>61</v>
      </c>
      <c s="26">
        <v>3684.33</v>
      </c>
      <c s="27">
        <v>0</v>
      </c>
      <c s="27">
        <f>ROUND(ROUND(H135,2)*ROUND(G135,3),2)</f>
      </c>
      <c r="O135">
        <f>(I135*21)/100</f>
      </c>
      <c t="s">
        <v>16</v>
      </c>
    </row>
    <row r="136" spans="1:5" ht="12.75">
      <c r="A136" s="28" t="s">
        <v>43</v>
      </c>
      <c r="E136" s="29" t="s">
        <v>160</v>
      </c>
    </row>
    <row r="137" spans="1:5" ht="38.25">
      <c r="A137" s="30" t="s">
        <v>45</v>
      </c>
      <c r="E137" s="31" t="s">
        <v>231</v>
      </c>
    </row>
    <row r="138" spans="1:5" ht="51">
      <c r="A138" t="s">
        <v>46</v>
      </c>
      <c r="E138" s="29" t="s">
        <v>232</v>
      </c>
    </row>
    <row r="139" spans="1:16" ht="12.75">
      <c r="A139" s="18" t="s">
        <v>38</v>
      </c>
      <c s="23" t="s">
        <v>233</v>
      </c>
      <c s="23" t="s">
        <v>234</v>
      </c>
      <c s="18" t="s">
        <v>40</v>
      </c>
      <c s="24" t="s">
        <v>235</v>
      </c>
      <c s="25" t="s">
        <v>61</v>
      </c>
      <c s="26">
        <v>11269.23</v>
      </c>
      <c s="27">
        <v>0</v>
      </c>
      <c s="27">
        <f>ROUND(ROUND(H139,2)*ROUND(G139,3),2)</f>
      </c>
      <c r="O139">
        <f>(I139*21)/100</f>
      </c>
      <c t="s">
        <v>16</v>
      </c>
    </row>
    <row r="140" spans="1:5" ht="25.5">
      <c r="A140" s="28" t="s">
        <v>43</v>
      </c>
      <c r="E140" s="29" t="s">
        <v>236</v>
      </c>
    </row>
    <row r="141" spans="1:5" ht="51">
      <c r="A141" s="30" t="s">
        <v>45</v>
      </c>
      <c r="E141" s="31" t="s">
        <v>237</v>
      </c>
    </row>
    <row r="142" spans="1:5" ht="51">
      <c r="A142" t="s">
        <v>46</v>
      </c>
      <c r="E142" s="29" t="s">
        <v>232</v>
      </c>
    </row>
    <row r="143" spans="1:16" ht="12.75">
      <c r="A143" s="18" t="s">
        <v>38</v>
      </c>
      <c s="23" t="s">
        <v>238</v>
      </c>
      <c s="23" t="s">
        <v>239</v>
      </c>
      <c s="18" t="s">
        <v>40</v>
      </c>
      <c s="24" t="s">
        <v>240</v>
      </c>
      <c s="25" t="s">
        <v>61</v>
      </c>
      <c s="26">
        <v>11269.23</v>
      </c>
      <c s="27">
        <v>0</v>
      </c>
      <c s="27">
        <f>ROUND(ROUND(H143,2)*ROUND(G143,3),2)</f>
      </c>
      <c r="O143">
        <f>(I143*21)/100</f>
      </c>
      <c t="s">
        <v>16</v>
      </c>
    </row>
    <row r="144" spans="1:5" ht="25.5">
      <c r="A144" s="28" t="s">
        <v>43</v>
      </c>
      <c r="E144" s="29" t="s">
        <v>241</v>
      </c>
    </row>
    <row r="145" spans="1:5" ht="51">
      <c r="A145" s="30" t="s">
        <v>45</v>
      </c>
      <c r="E145" s="31" t="s">
        <v>237</v>
      </c>
    </row>
    <row r="146" spans="1:5" ht="51">
      <c r="A146" t="s">
        <v>46</v>
      </c>
      <c r="E146" s="29" t="s">
        <v>232</v>
      </c>
    </row>
    <row r="147" spans="1:16" ht="12.75">
      <c r="A147" s="18" t="s">
        <v>38</v>
      </c>
      <c s="23" t="s">
        <v>242</v>
      </c>
      <c s="23" t="s">
        <v>243</v>
      </c>
      <c s="18" t="s">
        <v>244</v>
      </c>
      <c s="24" t="s">
        <v>245</v>
      </c>
      <c s="25" t="s">
        <v>61</v>
      </c>
      <c s="26">
        <v>193</v>
      </c>
      <c s="27">
        <v>0</v>
      </c>
      <c s="27">
        <f>ROUND(ROUND(H147,2)*ROUND(G147,3),2)</f>
      </c>
      <c r="O147">
        <f>(I147*21)/100</f>
      </c>
      <c t="s">
        <v>16</v>
      </c>
    </row>
    <row r="148" spans="1:5" ht="12.75">
      <c r="A148" s="28" t="s">
        <v>43</v>
      </c>
      <c r="E148" s="29" t="s">
        <v>160</v>
      </c>
    </row>
    <row r="149" spans="1:5" ht="12.75">
      <c r="A149" s="30" t="s">
        <v>45</v>
      </c>
      <c r="E149" s="31" t="s">
        <v>246</v>
      </c>
    </row>
    <row r="150" spans="1:5" ht="140.25">
      <c r="A150" t="s">
        <v>46</v>
      </c>
      <c r="E150" s="29" t="s">
        <v>247</v>
      </c>
    </row>
    <row r="151" spans="1:16" ht="12.75">
      <c r="A151" s="18" t="s">
        <v>38</v>
      </c>
      <c s="23" t="s">
        <v>248</v>
      </c>
      <c s="23" t="s">
        <v>243</v>
      </c>
      <c s="18" t="s">
        <v>249</v>
      </c>
      <c s="24" t="s">
        <v>250</v>
      </c>
      <c s="25" t="s">
        <v>61</v>
      </c>
      <c s="26">
        <v>10748</v>
      </c>
      <c s="27">
        <v>0</v>
      </c>
      <c s="27">
        <f>ROUND(ROUND(H151,2)*ROUND(G151,3),2)</f>
      </c>
      <c r="O151">
        <f>(I151*21)/100</f>
      </c>
      <c t="s">
        <v>16</v>
      </c>
    </row>
    <row r="152" spans="1:5" ht="12.75">
      <c r="A152" s="28" t="s">
        <v>43</v>
      </c>
      <c r="E152" s="29" t="s">
        <v>160</v>
      </c>
    </row>
    <row r="153" spans="1:5" ht="38.25">
      <c r="A153" s="30" t="s">
        <v>45</v>
      </c>
      <c r="E153" s="31" t="s">
        <v>251</v>
      </c>
    </row>
    <row r="154" spans="1:5" ht="140.25">
      <c r="A154" t="s">
        <v>46</v>
      </c>
      <c r="E154" s="29" t="s">
        <v>247</v>
      </c>
    </row>
    <row r="155" spans="1:16" ht="12.75">
      <c r="A155" s="18" t="s">
        <v>38</v>
      </c>
      <c s="23" t="s">
        <v>252</v>
      </c>
      <c s="23" t="s">
        <v>253</v>
      </c>
      <c s="18" t="s">
        <v>40</v>
      </c>
      <c s="24" t="s">
        <v>254</v>
      </c>
      <c s="25" t="s">
        <v>61</v>
      </c>
      <c s="26">
        <v>11070.44</v>
      </c>
      <c s="27">
        <v>0</v>
      </c>
      <c s="27">
        <f>ROUND(ROUND(H155,2)*ROUND(G155,3),2)</f>
      </c>
      <c r="O155">
        <f>(I155*21)/100</f>
      </c>
      <c t="s">
        <v>16</v>
      </c>
    </row>
    <row r="156" spans="1:5" ht="12.75">
      <c r="A156" s="28" t="s">
        <v>43</v>
      </c>
      <c r="E156" s="29" t="s">
        <v>160</v>
      </c>
    </row>
    <row r="157" spans="1:5" ht="38.25">
      <c r="A157" s="30" t="s">
        <v>45</v>
      </c>
      <c r="E157" s="31" t="s">
        <v>255</v>
      </c>
    </row>
    <row r="158" spans="1:5" ht="140.25">
      <c r="A158" t="s">
        <v>46</v>
      </c>
      <c r="E158" s="29" t="s">
        <v>247</v>
      </c>
    </row>
    <row r="159" spans="1:16" ht="12.75">
      <c r="A159" s="18" t="s">
        <v>38</v>
      </c>
      <c s="23" t="s">
        <v>256</v>
      </c>
      <c s="23" t="s">
        <v>257</v>
      </c>
      <c s="18" t="s">
        <v>40</v>
      </c>
      <c s="24" t="s">
        <v>258</v>
      </c>
      <c s="25" t="s">
        <v>61</v>
      </c>
      <c s="26">
        <v>198.79</v>
      </c>
      <c s="27">
        <v>0</v>
      </c>
      <c s="27">
        <f>ROUND(ROUND(H159,2)*ROUND(G159,3),2)</f>
      </c>
      <c r="O159">
        <f>(I159*21)/100</f>
      </c>
      <c t="s">
        <v>16</v>
      </c>
    </row>
    <row r="160" spans="1:5" ht="12.75">
      <c r="A160" s="28" t="s">
        <v>43</v>
      </c>
      <c r="E160" s="29" t="s">
        <v>160</v>
      </c>
    </row>
    <row r="161" spans="1:5" ht="12.75">
      <c r="A161" s="30" t="s">
        <v>45</v>
      </c>
      <c r="E161" s="31" t="s">
        <v>259</v>
      </c>
    </row>
    <row r="162" spans="1:5" ht="140.25">
      <c r="A162" t="s">
        <v>46</v>
      </c>
      <c r="E162" s="29" t="s">
        <v>247</v>
      </c>
    </row>
    <row r="163" spans="1:16" ht="12.75">
      <c r="A163" s="18" t="s">
        <v>38</v>
      </c>
      <c s="23" t="s">
        <v>260</v>
      </c>
      <c s="23" t="s">
        <v>261</v>
      </c>
      <c s="18" t="s">
        <v>244</v>
      </c>
      <c s="24" t="s">
        <v>262</v>
      </c>
      <c s="25" t="s">
        <v>61</v>
      </c>
      <c s="26">
        <v>3162.92</v>
      </c>
      <c s="27">
        <v>0</v>
      </c>
      <c s="27">
        <f>ROUND(ROUND(H163,2)*ROUND(G163,3),2)</f>
      </c>
      <c r="O163">
        <f>(I163*21)/100</f>
      </c>
      <c t="s">
        <v>16</v>
      </c>
    </row>
    <row r="164" spans="1:5" ht="12.75">
      <c r="A164" s="28" t="s">
        <v>43</v>
      </c>
      <c r="E164" s="29" t="s">
        <v>160</v>
      </c>
    </row>
    <row r="165" spans="1:5" ht="12.75">
      <c r="A165" s="30" t="s">
        <v>45</v>
      </c>
      <c r="E165" s="31" t="s">
        <v>263</v>
      </c>
    </row>
    <row r="166" spans="1:5" ht="140.25">
      <c r="A166" t="s">
        <v>46</v>
      </c>
      <c r="E166" s="29" t="s">
        <v>247</v>
      </c>
    </row>
    <row r="167" spans="1:16" ht="12.75">
      <c r="A167" s="18" t="s">
        <v>38</v>
      </c>
      <c s="23" t="s">
        <v>264</v>
      </c>
      <c s="23" t="s">
        <v>261</v>
      </c>
      <c s="18" t="s">
        <v>249</v>
      </c>
      <c s="24" t="s">
        <v>265</v>
      </c>
      <c s="25" t="s">
        <v>61</v>
      </c>
      <c s="26">
        <v>206.51</v>
      </c>
      <c s="27">
        <v>0</v>
      </c>
      <c s="27">
        <f>ROUND(ROUND(H167,2)*ROUND(G167,3),2)</f>
      </c>
      <c r="O167">
        <f>(I167*21)/100</f>
      </c>
      <c t="s">
        <v>16</v>
      </c>
    </row>
    <row r="168" spans="1:5" ht="12.75">
      <c r="A168" s="28" t="s">
        <v>43</v>
      </c>
      <c r="E168" s="29" t="s">
        <v>160</v>
      </c>
    </row>
    <row r="169" spans="1:5" ht="12.75">
      <c r="A169" s="30" t="s">
        <v>45</v>
      </c>
      <c r="E169" s="31" t="s">
        <v>266</v>
      </c>
    </row>
    <row r="170" spans="1:5" ht="140.25">
      <c r="A170" t="s">
        <v>46</v>
      </c>
      <c r="E170" s="29" t="s">
        <v>247</v>
      </c>
    </row>
    <row r="171" spans="1:16" ht="12.75">
      <c r="A171" s="18" t="s">
        <v>38</v>
      </c>
      <c s="23" t="s">
        <v>267</v>
      </c>
      <c s="23" t="s">
        <v>268</v>
      </c>
      <c s="18" t="s">
        <v>40</v>
      </c>
      <c s="24" t="s">
        <v>269</v>
      </c>
      <c s="25" t="s">
        <v>177</v>
      </c>
      <c s="26">
        <v>263.5</v>
      </c>
      <c s="27">
        <v>0</v>
      </c>
      <c s="27">
        <f>ROUND(ROUND(H171,2)*ROUND(G171,3),2)</f>
      </c>
      <c r="O171">
        <f>(I171*21)/100</f>
      </c>
      <c t="s">
        <v>16</v>
      </c>
    </row>
    <row r="172" spans="1:5" ht="12.75">
      <c r="A172" s="28" t="s">
        <v>43</v>
      </c>
      <c r="E172" s="29" t="s">
        <v>40</v>
      </c>
    </row>
    <row r="173" spans="1:5" ht="63.75">
      <c r="A173" s="30" t="s">
        <v>45</v>
      </c>
      <c r="E173" s="31" t="s">
        <v>270</v>
      </c>
    </row>
    <row r="174" spans="1:5" ht="38.25">
      <c r="A174" t="s">
        <v>46</v>
      </c>
      <c r="E174" s="29" t="s">
        <v>271</v>
      </c>
    </row>
    <row r="175" spans="1:18" ht="12.75" customHeight="1">
      <c r="A175" s="5" t="s">
        <v>36</v>
      </c>
      <c s="5"/>
      <c s="35" t="s">
        <v>109</v>
      </c>
      <c s="5"/>
      <c s="21" t="s">
        <v>272</v>
      </c>
      <c s="5"/>
      <c s="5"/>
      <c s="5"/>
      <c s="36">
        <f>0+Q175</f>
      </c>
      <c r="O175">
        <f>0+R175</f>
      </c>
      <c r="Q175">
        <f>0+I176</f>
      </c>
      <c>
        <f>0+O176</f>
      </c>
    </row>
    <row r="176" spans="1:16" ht="12.75">
      <c r="A176" s="18" t="s">
        <v>38</v>
      </c>
      <c s="23" t="s">
        <v>273</v>
      </c>
      <c s="23" t="s">
        <v>274</v>
      </c>
      <c s="18" t="s">
        <v>40</v>
      </c>
      <c s="24" t="s">
        <v>275</v>
      </c>
      <c s="25" t="s">
        <v>61</v>
      </c>
      <c s="26">
        <v>7.29</v>
      </c>
      <c s="27">
        <v>0</v>
      </c>
      <c s="27">
        <f>ROUND(ROUND(H176,2)*ROUND(G176,3),2)</f>
      </c>
      <c r="O176">
        <f>(I176*21)/100</f>
      </c>
      <c t="s">
        <v>16</v>
      </c>
    </row>
    <row r="177" spans="1:5" ht="12.75">
      <c r="A177" s="28" t="s">
        <v>43</v>
      </c>
      <c r="E177" s="29" t="s">
        <v>40</v>
      </c>
    </row>
    <row r="178" spans="1:5" ht="12.75">
      <c r="A178" s="30" t="s">
        <v>45</v>
      </c>
      <c r="E178" s="31" t="s">
        <v>276</v>
      </c>
    </row>
    <row r="179" spans="1:5" ht="204">
      <c r="A179" t="s">
        <v>46</v>
      </c>
      <c r="E179" s="29" t="s">
        <v>277</v>
      </c>
    </row>
    <row r="180" spans="1:18" ht="12.75" customHeight="1">
      <c r="A180" s="5" t="s">
        <v>36</v>
      </c>
      <c s="5"/>
      <c s="35" t="s">
        <v>114</v>
      </c>
      <c s="5"/>
      <c s="21" t="s">
        <v>278</v>
      </c>
      <c s="5"/>
      <c s="5"/>
      <c s="5"/>
      <c s="36">
        <f>0+Q180</f>
      </c>
      <c r="O180">
        <f>0+R180</f>
      </c>
      <c r="Q180">
        <f>0+I181+I185</f>
      </c>
      <c>
        <f>0+O181+O185</f>
      </c>
    </row>
    <row r="181" spans="1:16" ht="12.75">
      <c r="A181" s="18" t="s">
        <v>38</v>
      </c>
      <c s="23" t="s">
        <v>279</v>
      </c>
      <c s="23" t="s">
        <v>280</v>
      </c>
      <c s="18" t="s">
        <v>40</v>
      </c>
      <c s="24" t="s">
        <v>281</v>
      </c>
      <c s="25" t="s">
        <v>177</v>
      </c>
      <c s="26">
        <v>25.5</v>
      </c>
      <c s="27">
        <v>0</v>
      </c>
      <c s="27">
        <f>ROUND(ROUND(H181,2)*ROUND(G181,3),2)</f>
      </c>
      <c r="O181">
        <f>(I181*21)/100</f>
      </c>
      <c t="s">
        <v>16</v>
      </c>
    </row>
    <row r="182" spans="1:5" ht="12.75">
      <c r="A182" s="28" t="s">
        <v>43</v>
      </c>
      <c r="E182" s="29" t="s">
        <v>282</v>
      </c>
    </row>
    <row r="183" spans="1:5" ht="12.75">
      <c r="A183" s="30" t="s">
        <v>45</v>
      </c>
      <c r="E183" s="31" t="s">
        <v>283</v>
      </c>
    </row>
    <row r="184" spans="1:5" ht="255">
      <c r="A184" t="s">
        <v>46</v>
      </c>
      <c r="E184" s="29" t="s">
        <v>284</v>
      </c>
    </row>
    <row r="185" spans="1:16" ht="12.75">
      <c r="A185" s="18" t="s">
        <v>38</v>
      </c>
      <c s="23" t="s">
        <v>285</v>
      </c>
      <c s="23" t="s">
        <v>286</v>
      </c>
      <c s="18" t="s">
        <v>40</v>
      </c>
      <c s="24" t="s">
        <v>287</v>
      </c>
      <c s="25" t="s">
        <v>53</v>
      </c>
      <c s="26">
        <v>8</v>
      </c>
      <c s="27">
        <v>0</v>
      </c>
      <c s="27">
        <f>ROUND(ROUND(H185,2)*ROUND(G185,3),2)</f>
      </c>
      <c r="O185">
        <f>(I185*21)/100</f>
      </c>
      <c t="s">
        <v>16</v>
      </c>
    </row>
    <row r="186" spans="1:5" ht="12.75">
      <c r="A186" s="28" t="s">
        <v>43</v>
      </c>
      <c r="E186" s="29" t="s">
        <v>40</v>
      </c>
    </row>
    <row r="187" spans="1:5" ht="12.75">
      <c r="A187" s="30" t="s">
        <v>45</v>
      </c>
      <c r="E187" s="31" t="s">
        <v>288</v>
      </c>
    </row>
    <row r="188" spans="1:5" ht="89.25">
      <c r="A188" t="s">
        <v>46</v>
      </c>
      <c r="E188" s="29" t="s">
        <v>289</v>
      </c>
    </row>
    <row r="189" spans="1:18" ht="12.75" customHeight="1">
      <c r="A189" s="5" t="s">
        <v>36</v>
      </c>
      <c s="5"/>
      <c s="35" t="s">
        <v>33</v>
      </c>
      <c s="5"/>
      <c s="21" t="s">
        <v>290</v>
      </c>
      <c s="5"/>
      <c s="5"/>
      <c s="5"/>
      <c s="36">
        <f>0+Q189</f>
      </c>
      <c r="O189">
        <f>0+R189</f>
      </c>
      <c r="Q189">
        <f>0+I190+I194+I198+I202+I206+I210+I214+I218+I222</f>
      </c>
      <c>
        <f>0+O190+O194+O198+O202+O206+O210+O214+O218+O222</f>
      </c>
    </row>
    <row r="190" spans="1:16" ht="25.5">
      <c r="A190" s="18" t="s">
        <v>38</v>
      </c>
      <c s="23" t="s">
        <v>291</v>
      </c>
      <c s="23" t="s">
        <v>292</v>
      </c>
      <c s="18" t="s">
        <v>40</v>
      </c>
      <c s="24" t="s">
        <v>293</v>
      </c>
      <c s="25" t="s">
        <v>177</v>
      </c>
      <c s="26">
        <v>443</v>
      </c>
      <c s="27">
        <v>0</v>
      </c>
      <c s="27">
        <f>ROUND(ROUND(H190,2)*ROUND(G190,3),2)</f>
      </c>
      <c r="O190">
        <f>(I190*21)/100</f>
      </c>
      <c t="s">
        <v>16</v>
      </c>
    </row>
    <row r="191" spans="1:5" ht="12.75">
      <c r="A191" s="28" t="s">
        <v>43</v>
      </c>
      <c r="E191" s="29" t="s">
        <v>40</v>
      </c>
    </row>
    <row r="192" spans="1:5" ht="76.5">
      <c r="A192" s="30" t="s">
        <v>45</v>
      </c>
      <c r="E192" s="31" t="s">
        <v>294</v>
      </c>
    </row>
    <row r="193" spans="1:5" ht="127.5">
      <c r="A193" t="s">
        <v>46</v>
      </c>
      <c r="E193" s="29" t="s">
        <v>295</v>
      </c>
    </row>
    <row r="194" spans="1:16" ht="12.75">
      <c r="A194" s="18" t="s">
        <v>38</v>
      </c>
      <c s="23" t="s">
        <v>296</v>
      </c>
      <c s="23" t="s">
        <v>297</v>
      </c>
      <c s="18" t="s">
        <v>40</v>
      </c>
      <c s="24" t="s">
        <v>298</v>
      </c>
      <c s="25" t="s">
        <v>177</v>
      </c>
      <c s="26">
        <v>52</v>
      </c>
      <c s="27">
        <v>0</v>
      </c>
      <c s="27">
        <f>ROUND(ROUND(H194,2)*ROUND(G194,3),2)</f>
      </c>
      <c r="O194">
        <f>(I194*21)/100</f>
      </c>
      <c t="s">
        <v>16</v>
      </c>
    </row>
    <row r="195" spans="1:5" ht="12.75">
      <c r="A195" s="28" t="s">
        <v>43</v>
      </c>
      <c r="E195" s="29" t="s">
        <v>40</v>
      </c>
    </row>
    <row r="196" spans="1:5" ht="25.5">
      <c r="A196" s="30" t="s">
        <v>45</v>
      </c>
      <c r="E196" s="31" t="s">
        <v>299</v>
      </c>
    </row>
    <row r="197" spans="1:5" ht="76.5">
      <c r="A197" t="s">
        <v>46</v>
      </c>
      <c r="E197" s="29" t="s">
        <v>300</v>
      </c>
    </row>
    <row r="198" spans="1:16" ht="12.75">
      <c r="A198" s="18" t="s">
        <v>38</v>
      </c>
      <c s="23" t="s">
        <v>301</v>
      </c>
      <c s="23" t="s">
        <v>302</v>
      </c>
      <c s="18" t="s">
        <v>40</v>
      </c>
      <c s="24" t="s">
        <v>303</v>
      </c>
      <c s="25" t="s">
        <v>53</v>
      </c>
      <c s="26">
        <v>79</v>
      </c>
      <c s="27">
        <v>0</v>
      </c>
      <c s="27">
        <f>ROUND(ROUND(H198,2)*ROUND(G198,3),2)</f>
      </c>
      <c r="O198">
        <f>(I198*21)/100</f>
      </c>
      <c t="s">
        <v>16</v>
      </c>
    </row>
    <row r="199" spans="1:5" ht="12.75">
      <c r="A199" s="28" t="s">
        <v>43</v>
      </c>
      <c r="E199" s="29" t="s">
        <v>40</v>
      </c>
    </row>
    <row r="200" spans="1:5" ht="12.75">
      <c r="A200" s="30" t="s">
        <v>45</v>
      </c>
      <c r="E200" s="31" t="s">
        <v>304</v>
      </c>
    </row>
    <row r="201" spans="1:5" ht="51">
      <c r="A201" t="s">
        <v>46</v>
      </c>
      <c r="E201" s="29" t="s">
        <v>305</v>
      </c>
    </row>
    <row r="202" spans="1:16" ht="12.75">
      <c r="A202" s="18" t="s">
        <v>38</v>
      </c>
      <c s="23" t="s">
        <v>306</v>
      </c>
      <c s="23" t="s">
        <v>307</v>
      </c>
      <c s="18" t="s">
        <v>40</v>
      </c>
      <c s="24" t="s">
        <v>308</v>
      </c>
      <c s="25" t="s">
        <v>53</v>
      </c>
      <c s="26">
        <v>3</v>
      </c>
      <c s="27">
        <v>0</v>
      </c>
      <c s="27">
        <f>ROUND(ROUND(H202,2)*ROUND(G202,3),2)</f>
      </c>
      <c r="O202">
        <f>(I202*21)/100</f>
      </c>
      <c t="s">
        <v>16</v>
      </c>
    </row>
    <row r="203" spans="1:5" ht="12.75">
      <c r="A203" s="28" t="s">
        <v>43</v>
      </c>
      <c r="E203" s="29" t="s">
        <v>40</v>
      </c>
    </row>
    <row r="204" spans="1:5" ht="12.75">
      <c r="A204" s="30" t="s">
        <v>45</v>
      </c>
      <c r="E204" s="31" t="s">
        <v>40</v>
      </c>
    </row>
    <row r="205" spans="1:5" ht="12.75">
      <c r="A205" t="s">
        <v>46</v>
      </c>
      <c r="E205" s="29" t="s">
        <v>309</v>
      </c>
    </row>
    <row r="206" spans="1:16" ht="12.75">
      <c r="A206" s="18" t="s">
        <v>38</v>
      </c>
      <c s="23" t="s">
        <v>310</v>
      </c>
      <c s="23" t="s">
        <v>311</v>
      </c>
      <c s="18" t="s">
        <v>40</v>
      </c>
      <c s="24" t="s">
        <v>312</v>
      </c>
      <c s="25" t="s">
        <v>177</v>
      </c>
      <c s="26">
        <v>38.2</v>
      </c>
      <c s="27">
        <v>0</v>
      </c>
      <c s="27">
        <f>ROUND(ROUND(H206,2)*ROUND(G206,3),2)</f>
      </c>
      <c r="O206">
        <f>(I206*21)/100</f>
      </c>
      <c t="s">
        <v>16</v>
      </c>
    </row>
    <row r="207" spans="1:5" ht="12.75">
      <c r="A207" s="28" t="s">
        <v>43</v>
      </c>
      <c r="E207" s="29" t="s">
        <v>40</v>
      </c>
    </row>
    <row r="208" spans="1:5" ht="51">
      <c r="A208" s="30" t="s">
        <v>45</v>
      </c>
      <c r="E208" s="31" t="s">
        <v>313</v>
      </c>
    </row>
    <row r="209" spans="1:5" ht="63.75">
      <c r="A209" t="s">
        <v>46</v>
      </c>
      <c r="E209" s="29" t="s">
        <v>314</v>
      </c>
    </row>
    <row r="210" spans="1:16" ht="12.75">
      <c r="A210" s="18" t="s">
        <v>38</v>
      </c>
      <c s="23" t="s">
        <v>315</v>
      </c>
      <c s="23" t="s">
        <v>316</v>
      </c>
      <c s="18" t="s">
        <v>40</v>
      </c>
      <c s="24" t="s">
        <v>317</v>
      </c>
      <c s="25" t="s">
        <v>177</v>
      </c>
      <c s="26">
        <v>263.5</v>
      </c>
      <c s="27">
        <v>0</v>
      </c>
      <c s="27">
        <f>ROUND(ROUND(H210,2)*ROUND(G210,3),2)</f>
      </c>
      <c r="O210">
        <f>(I210*21)/100</f>
      </c>
      <c t="s">
        <v>16</v>
      </c>
    </row>
    <row r="211" spans="1:5" ht="12.75">
      <c r="A211" s="28" t="s">
        <v>43</v>
      </c>
      <c r="E211" s="29" t="s">
        <v>40</v>
      </c>
    </row>
    <row r="212" spans="1:5" ht="63.75">
      <c r="A212" s="30" t="s">
        <v>45</v>
      </c>
      <c r="E212" s="31" t="s">
        <v>270</v>
      </c>
    </row>
    <row r="213" spans="1:5" ht="25.5">
      <c r="A213" t="s">
        <v>46</v>
      </c>
      <c r="E213" s="29" t="s">
        <v>318</v>
      </c>
    </row>
    <row r="214" spans="1:16" ht="12.75">
      <c r="A214" s="18" t="s">
        <v>38</v>
      </c>
      <c s="23" t="s">
        <v>319</v>
      </c>
      <c s="23" t="s">
        <v>320</v>
      </c>
      <c s="18" t="s">
        <v>40</v>
      </c>
      <c s="24" t="s">
        <v>321</v>
      </c>
      <c s="25" t="s">
        <v>177</v>
      </c>
      <c s="26">
        <v>146</v>
      </c>
      <c s="27">
        <v>0</v>
      </c>
      <c s="27">
        <f>ROUND(ROUND(H214,2)*ROUND(G214,3),2)</f>
      </c>
      <c r="O214">
        <f>(I214*21)/100</f>
      </c>
      <c t="s">
        <v>16</v>
      </c>
    </row>
    <row r="215" spans="1:5" ht="12.75">
      <c r="A215" s="28" t="s">
        <v>43</v>
      </c>
      <c r="E215" s="29" t="s">
        <v>40</v>
      </c>
    </row>
    <row r="216" spans="1:5" ht="38.25">
      <c r="A216" s="30" t="s">
        <v>45</v>
      </c>
      <c r="E216" s="31" t="s">
        <v>322</v>
      </c>
    </row>
    <row r="217" spans="1:5" ht="89.25">
      <c r="A217" t="s">
        <v>46</v>
      </c>
      <c r="E217" s="29" t="s">
        <v>323</v>
      </c>
    </row>
    <row r="218" spans="1:16" ht="12.75">
      <c r="A218" s="18" t="s">
        <v>38</v>
      </c>
      <c s="23" t="s">
        <v>324</v>
      </c>
      <c s="23" t="s">
        <v>325</v>
      </c>
      <c s="18" t="s">
        <v>40</v>
      </c>
      <c s="24" t="s">
        <v>326</v>
      </c>
      <c s="25" t="s">
        <v>75</v>
      </c>
      <c s="26">
        <v>3.2</v>
      </c>
      <c s="27">
        <v>0</v>
      </c>
      <c s="27">
        <f>ROUND(ROUND(H218,2)*ROUND(G218,3),2)</f>
      </c>
      <c r="O218">
        <f>(I218*21)/100</f>
      </c>
      <c t="s">
        <v>16</v>
      </c>
    </row>
    <row r="219" spans="1:5" ht="12.75">
      <c r="A219" s="28" t="s">
        <v>43</v>
      </c>
      <c r="E219" s="29" t="s">
        <v>40</v>
      </c>
    </row>
    <row r="220" spans="1:5" ht="12.75">
      <c r="A220" s="30" t="s">
        <v>45</v>
      </c>
      <c r="E220" s="31" t="s">
        <v>327</v>
      </c>
    </row>
    <row r="221" spans="1:5" ht="102">
      <c r="A221" t="s">
        <v>46</v>
      </c>
      <c r="E221" s="29" t="s">
        <v>328</v>
      </c>
    </row>
    <row r="222" spans="1:16" ht="12.75">
      <c r="A222" s="18" t="s">
        <v>38</v>
      </c>
      <c s="23" t="s">
        <v>329</v>
      </c>
      <c s="23" t="s">
        <v>330</v>
      </c>
      <c s="18" t="s">
        <v>40</v>
      </c>
      <c s="24" t="s">
        <v>331</v>
      </c>
      <c s="25" t="s">
        <v>177</v>
      </c>
      <c s="26">
        <v>11.2</v>
      </c>
      <c s="27">
        <v>0</v>
      </c>
      <c s="27">
        <f>ROUND(ROUND(H222,2)*ROUND(G222,3),2)</f>
      </c>
      <c r="O222">
        <f>(I222*21)/100</f>
      </c>
      <c t="s">
        <v>16</v>
      </c>
    </row>
    <row r="223" spans="1:5" ht="12.75">
      <c r="A223" s="28" t="s">
        <v>43</v>
      </c>
      <c r="E223" s="29" t="s">
        <v>332</v>
      </c>
    </row>
    <row r="224" spans="1:5" ht="12.75">
      <c r="A224" s="30" t="s">
        <v>45</v>
      </c>
      <c r="E224" s="31" t="s">
        <v>333</v>
      </c>
    </row>
    <row r="225" spans="1:5" ht="114.75">
      <c r="A225" t="s">
        <v>46</v>
      </c>
      <c r="E225" s="29" t="s">
        <v>334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0+O9+O14+O63+O68+O105</f>
      </c>
      <c t="s">
        <v>15</v>
      </c>
    </row>
    <row r="3" spans="1:16" ht="15" customHeight="1">
      <c r="A3" t="s">
        <v>1</v>
      </c>
      <c s="8" t="s">
        <v>3</v>
      </c>
      <c s="9" t="s">
        <v>4</v>
      </c>
      <c s="1"/>
      <c s="10" t="s">
        <v>5</v>
      </c>
      <c s="1"/>
      <c s="4"/>
      <c s="3" t="s">
        <v>335</v>
      </c>
      <c s="32">
        <f>0+I9+I14+I63+I68+I105</f>
      </c>
      <c r="O3" t="s">
        <v>12</v>
      </c>
      <c t="s">
        <v>16</v>
      </c>
    </row>
    <row r="4" spans="1:16" ht="15" customHeight="1">
      <c r="A4" t="s">
        <v>6</v>
      </c>
      <c s="8" t="s">
        <v>7</v>
      </c>
      <c s="9" t="s">
        <v>15</v>
      </c>
      <c s="1"/>
      <c s="10" t="s">
        <v>55</v>
      </c>
      <c s="1"/>
      <c s="1"/>
      <c s="7"/>
      <c s="7"/>
      <c r="O4" t="s">
        <v>13</v>
      </c>
      <c t="s">
        <v>16</v>
      </c>
    </row>
    <row r="5" spans="1:16" ht="12.75" customHeight="1">
      <c r="A5" t="s">
        <v>10</v>
      </c>
      <c s="12" t="s">
        <v>11</v>
      </c>
      <c s="13" t="s">
        <v>335</v>
      </c>
      <c s="5"/>
      <c s="14" t="s">
        <v>336</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87</v>
      </c>
      <c s="18" t="s">
        <v>22</v>
      </c>
      <c s="24" t="s">
        <v>88</v>
      </c>
      <c s="25" t="s">
        <v>89</v>
      </c>
      <c s="26">
        <v>26475.9</v>
      </c>
      <c s="27">
        <v>0</v>
      </c>
      <c s="27">
        <f>ROUND(ROUND(H10,2)*ROUND(G10,3),2)</f>
      </c>
      <c r="O10">
        <f>(I10*21)/100</f>
      </c>
      <c t="s">
        <v>16</v>
      </c>
    </row>
    <row r="11" spans="1:5" ht="25.5">
      <c r="A11" s="28" t="s">
        <v>43</v>
      </c>
      <c r="E11" s="29" t="s">
        <v>90</v>
      </c>
    </row>
    <row r="12" spans="1:5" ht="51">
      <c r="A12" s="30" t="s">
        <v>45</v>
      </c>
      <c r="E12" s="31" t="s">
        <v>337</v>
      </c>
    </row>
    <row r="13" spans="1:5" ht="25.5">
      <c r="A13" t="s">
        <v>46</v>
      </c>
      <c r="E13" s="29" t="s">
        <v>92</v>
      </c>
    </row>
    <row r="14" spans="1:18" ht="12.75" customHeight="1">
      <c r="A14" s="5" t="s">
        <v>36</v>
      </c>
      <c s="5"/>
      <c s="35" t="s">
        <v>22</v>
      </c>
      <c s="5"/>
      <c s="21" t="s">
        <v>58</v>
      </c>
      <c s="5"/>
      <c s="5"/>
      <c s="5"/>
      <c s="36">
        <f>0+Q14</f>
      </c>
      <c r="O14">
        <f>0+R14</f>
      </c>
      <c r="Q14">
        <f>0+I15+I19+I23+I27+I31+I35+I39+I43+I47+I51+I55+I59</f>
      </c>
      <c>
        <f>0+O15+O19+O23+O27+O31+O35+O39+O43+O47+O51+O55+O59</f>
      </c>
    </row>
    <row r="15" spans="1:16" ht="25.5">
      <c r="A15" s="18" t="s">
        <v>38</v>
      </c>
      <c s="23" t="s">
        <v>16</v>
      </c>
      <c s="23" t="s">
        <v>102</v>
      </c>
      <c s="18" t="s">
        <v>40</v>
      </c>
      <c s="24" t="s">
        <v>103</v>
      </c>
      <c s="25" t="s">
        <v>75</v>
      </c>
      <c s="26">
        <v>902.7</v>
      </c>
      <c s="27">
        <v>0</v>
      </c>
      <c s="27">
        <f>ROUND(ROUND(H15,2)*ROUND(G15,3),2)</f>
      </c>
      <c r="O15">
        <f>(I15*21)/100</f>
      </c>
      <c t="s">
        <v>16</v>
      </c>
    </row>
    <row r="16" spans="1:5" ht="12.75">
      <c r="A16" s="28" t="s">
        <v>43</v>
      </c>
      <c r="E16" s="29" t="s">
        <v>40</v>
      </c>
    </row>
    <row r="17" spans="1:5" ht="25.5">
      <c r="A17" s="30" t="s">
        <v>45</v>
      </c>
      <c r="E17" s="31" t="s">
        <v>338</v>
      </c>
    </row>
    <row r="18" spans="1:5" ht="63.75">
      <c r="A18" t="s">
        <v>46</v>
      </c>
      <c r="E18" s="29" t="s">
        <v>105</v>
      </c>
    </row>
    <row r="19" spans="1:16" ht="12.75">
      <c r="A19" s="18" t="s">
        <v>38</v>
      </c>
      <c s="23" t="s">
        <v>15</v>
      </c>
      <c s="23" t="s">
        <v>110</v>
      </c>
      <c s="18" t="s">
        <v>40</v>
      </c>
      <c s="24" t="s">
        <v>111</v>
      </c>
      <c s="25" t="s">
        <v>75</v>
      </c>
      <c s="26">
        <v>531</v>
      </c>
      <c s="27">
        <v>0</v>
      </c>
      <c s="27">
        <f>ROUND(ROUND(H19,2)*ROUND(G19,3),2)</f>
      </c>
      <c r="O19">
        <f>(I19*21)/100</f>
      </c>
      <c t="s">
        <v>16</v>
      </c>
    </row>
    <row r="20" spans="1:5" ht="12.75">
      <c r="A20" s="28" t="s">
        <v>43</v>
      </c>
      <c r="E20" s="29" t="s">
        <v>67</v>
      </c>
    </row>
    <row r="21" spans="1:5" ht="25.5">
      <c r="A21" s="30" t="s">
        <v>45</v>
      </c>
      <c r="E21" s="31" t="s">
        <v>339</v>
      </c>
    </row>
    <row r="22" spans="1:5" ht="12.75">
      <c r="A22" t="s">
        <v>46</v>
      </c>
      <c r="E22" s="29" t="s">
        <v>113</v>
      </c>
    </row>
    <row r="23" spans="1:16" ht="12.75">
      <c r="A23" s="18" t="s">
        <v>38</v>
      </c>
      <c s="23" t="s">
        <v>26</v>
      </c>
      <c s="23" t="s">
        <v>73</v>
      </c>
      <c s="18" t="s">
        <v>40</v>
      </c>
      <c s="24" t="s">
        <v>74</v>
      </c>
      <c s="25" t="s">
        <v>75</v>
      </c>
      <c s="26">
        <v>858</v>
      </c>
      <c s="27">
        <v>0</v>
      </c>
      <c s="27">
        <f>ROUND(ROUND(H23,2)*ROUND(G23,3),2)</f>
      </c>
      <c r="O23">
        <f>(I23*21)/100</f>
      </c>
      <c t="s">
        <v>16</v>
      </c>
    </row>
    <row r="24" spans="1:5" ht="12.75">
      <c r="A24" s="28" t="s">
        <v>43</v>
      </c>
      <c r="E24" s="29" t="s">
        <v>40</v>
      </c>
    </row>
    <row r="25" spans="1:5" ht="12.75">
      <c r="A25" s="30" t="s">
        <v>45</v>
      </c>
      <c r="E25" s="31" t="s">
        <v>340</v>
      </c>
    </row>
    <row r="26" spans="1:5" ht="38.25">
      <c r="A26" t="s">
        <v>46</v>
      </c>
      <c r="E26" s="29" t="s">
        <v>77</v>
      </c>
    </row>
    <row r="27" spans="1:16" ht="12.75">
      <c r="A27" s="18" t="s">
        <v>38</v>
      </c>
      <c s="23" t="s">
        <v>28</v>
      </c>
      <c s="23" t="s">
        <v>121</v>
      </c>
      <c s="18" t="s">
        <v>40</v>
      </c>
      <c s="24" t="s">
        <v>122</v>
      </c>
      <c s="25" t="s">
        <v>75</v>
      </c>
      <c s="26">
        <v>11477.25</v>
      </c>
      <c s="27">
        <v>0</v>
      </c>
      <c s="27">
        <f>ROUND(ROUND(H27,2)*ROUND(G27,3),2)</f>
      </c>
      <c r="O27">
        <f>(I27*21)/100</f>
      </c>
      <c t="s">
        <v>16</v>
      </c>
    </row>
    <row r="28" spans="1:5" ht="12.75">
      <c r="A28" s="28" t="s">
        <v>43</v>
      </c>
      <c r="E28" s="29" t="s">
        <v>40</v>
      </c>
    </row>
    <row r="29" spans="1:5" ht="63.75">
      <c r="A29" s="30" t="s">
        <v>45</v>
      </c>
      <c r="E29" s="31" t="s">
        <v>341</v>
      </c>
    </row>
    <row r="30" spans="1:5" ht="369.75">
      <c r="A30" t="s">
        <v>46</v>
      </c>
      <c r="E30" s="29" t="s">
        <v>124</v>
      </c>
    </row>
    <row r="31" spans="1:16" ht="12.75">
      <c r="A31" s="18" t="s">
        <v>38</v>
      </c>
      <c s="23" t="s">
        <v>109</v>
      </c>
      <c s="23" t="s">
        <v>136</v>
      </c>
      <c s="18" t="s">
        <v>22</v>
      </c>
      <c s="24" t="s">
        <v>137</v>
      </c>
      <c s="25" t="s">
        <v>75</v>
      </c>
      <c s="26">
        <v>8</v>
      </c>
      <c s="27">
        <v>0</v>
      </c>
      <c s="27">
        <f>ROUND(ROUND(H31,2)*ROUND(G31,3),2)</f>
      </c>
      <c r="O31">
        <f>(I31*21)/100</f>
      </c>
      <c t="s">
        <v>16</v>
      </c>
    </row>
    <row r="32" spans="1:5" ht="12.75">
      <c r="A32" s="28" t="s">
        <v>43</v>
      </c>
      <c r="E32" s="29" t="s">
        <v>138</v>
      </c>
    </row>
    <row r="33" spans="1:5" ht="25.5">
      <c r="A33" s="30" t="s">
        <v>45</v>
      </c>
      <c r="E33" s="31" t="s">
        <v>342</v>
      </c>
    </row>
    <row r="34" spans="1:5" ht="280.5">
      <c r="A34" t="s">
        <v>46</v>
      </c>
      <c r="E34" s="29" t="s">
        <v>140</v>
      </c>
    </row>
    <row r="35" spans="1:16" ht="12.75">
      <c r="A35" s="18" t="s">
        <v>38</v>
      </c>
      <c s="23" t="s">
        <v>114</v>
      </c>
      <c s="23" t="s">
        <v>78</v>
      </c>
      <c s="18" t="s">
        <v>40</v>
      </c>
      <c s="24" t="s">
        <v>79</v>
      </c>
      <c s="25" t="s">
        <v>75</v>
      </c>
      <c s="26">
        <v>11477.25</v>
      </c>
      <c s="27">
        <v>0</v>
      </c>
      <c s="27">
        <f>ROUND(ROUND(H35,2)*ROUND(G35,3),2)</f>
      </c>
      <c r="O35">
        <f>(I35*21)/100</f>
      </c>
      <c t="s">
        <v>16</v>
      </c>
    </row>
    <row r="36" spans="1:5" ht="12.75">
      <c r="A36" s="28" t="s">
        <v>43</v>
      </c>
      <c r="E36" s="29" t="s">
        <v>142</v>
      </c>
    </row>
    <row r="37" spans="1:5" ht="12.75">
      <c r="A37" s="30" t="s">
        <v>45</v>
      </c>
      <c r="E37" s="31" t="s">
        <v>343</v>
      </c>
    </row>
    <row r="38" spans="1:5" ht="191.25">
      <c r="A38" t="s">
        <v>46</v>
      </c>
      <c r="E38" s="29" t="s">
        <v>81</v>
      </c>
    </row>
    <row r="39" spans="1:16" ht="12.75">
      <c r="A39" s="18" t="s">
        <v>38</v>
      </c>
      <c s="23" t="s">
        <v>33</v>
      </c>
      <c s="23" t="s">
        <v>136</v>
      </c>
      <c s="18" t="s">
        <v>16</v>
      </c>
      <c s="24" t="s">
        <v>137</v>
      </c>
      <c s="25" t="s">
        <v>75</v>
      </c>
      <c s="26">
        <v>2213</v>
      </c>
      <c s="27">
        <v>0</v>
      </c>
      <c s="27">
        <f>ROUND(ROUND(H39,2)*ROUND(G39,3),2)</f>
      </c>
      <c r="O39">
        <f>(I39*21)/100</f>
      </c>
      <c t="s">
        <v>16</v>
      </c>
    </row>
    <row r="40" spans="1:5" ht="12.75">
      <c r="A40" s="28" t="s">
        <v>43</v>
      </c>
      <c r="E40" s="29" t="s">
        <v>145</v>
      </c>
    </row>
    <row r="41" spans="1:5" ht="12.75">
      <c r="A41" s="30" t="s">
        <v>45</v>
      </c>
      <c r="E41" s="31" t="s">
        <v>344</v>
      </c>
    </row>
    <row r="42" spans="1:5" ht="280.5">
      <c r="A42" t="s">
        <v>46</v>
      </c>
      <c r="E42" s="29" t="s">
        <v>140</v>
      </c>
    </row>
    <row r="43" spans="1:16" ht="12.75">
      <c r="A43" s="18" t="s">
        <v>38</v>
      </c>
      <c s="23" t="s">
        <v>35</v>
      </c>
      <c s="23" t="s">
        <v>148</v>
      </c>
      <c s="18" t="s">
        <v>40</v>
      </c>
      <c s="24" t="s">
        <v>149</v>
      </c>
      <c s="25" t="s">
        <v>75</v>
      </c>
      <c s="26">
        <v>532</v>
      </c>
      <c s="27">
        <v>0</v>
      </c>
      <c s="27">
        <f>ROUND(ROUND(H43,2)*ROUND(G43,3),2)</f>
      </c>
      <c r="O43">
        <f>(I43*21)/100</f>
      </c>
      <c t="s">
        <v>16</v>
      </c>
    </row>
    <row r="44" spans="1:5" ht="12.75">
      <c r="A44" s="28" t="s">
        <v>43</v>
      </c>
      <c r="E44" s="29" t="s">
        <v>40</v>
      </c>
    </row>
    <row r="45" spans="1:5" ht="12.75">
      <c r="A45" s="30" t="s">
        <v>45</v>
      </c>
      <c r="E45" s="31" t="s">
        <v>40</v>
      </c>
    </row>
    <row r="46" spans="1:5" ht="242.25">
      <c r="A46" t="s">
        <v>46</v>
      </c>
      <c r="E46" s="29" t="s">
        <v>151</v>
      </c>
    </row>
    <row r="47" spans="1:16" ht="12.75">
      <c r="A47" s="18" t="s">
        <v>38</v>
      </c>
      <c s="23" t="s">
        <v>345</v>
      </c>
      <c s="23" t="s">
        <v>158</v>
      </c>
      <c s="18" t="s">
        <v>40</v>
      </c>
      <c s="24" t="s">
        <v>159</v>
      </c>
      <c s="25" t="s">
        <v>61</v>
      </c>
      <c s="26">
        <v>2891</v>
      </c>
      <c s="27">
        <v>0</v>
      </c>
      <c s="27">
        <f>ROUND(ROUND(H47,2)*ROUND(G47,3),2)</f>
      </c>
      <c r="O47">
        <f>(I47*21)/100</f>
      </c>
      <c t="s">
        <v>16</v>
      </c>
    </row>
    <row r="48" spans="1:5" ht="12.75">
      <c r="A48" s="28" t="s">
        <v>43</v>
      </c>
      <c r="E48" s="29" t="s">
        <v>40</v>
      </c>
    </row>
    <row r="49" spans="1:5" ht="12.75">
      <c r="A49" s="30" t="s">
        <v>45</v>
      </c>
      <c r="E49" s="31" t="s">
        <v>40</v>
      </c>
    </row>
    <row r="50" spans="1:5" ht="25.5">
      <c r="A50" t="s">
        <v>46</v>
      </c>
      <c r="E50" s="29" t="s">
        <v>162</v>
      </c>
    </row>
    <row r="51" spans="1:16" ht="12.75">
      <c r="A51" s="18" t="s">
        <v>38</v>
      </c>
      <c s="23" t="s">
        <v>125</v>
      </c>
      <c s="23" t="s">
        <v>169</v>
      </c>
      <c s="18" t="s">
        <v>40</v>
      </c>
      <c s="24" t="s">
        <v>170</v>
      </c>
      <c s="25" t="s">
        <v>75</v>
      </c>
      <c s="26">
        <v>772</v>
      </c>
      <c s="27">
        <v>0</v>
      </c>
      <c s="27">
        <f>ROUND(ROUND(H51,2)*ROUND(G51,3),2)</f>
      </c>
      <c r="O51">
        <f>(I51*21)/100</f>
      </c>
      <c t="s">
        <v>16</v>
      </c>
    </row>
    <row r="52" spans="1:5" ht="12.75">
      <c r="A52" s="28" t="s">
        <v>43</v>
      </c>
      <c r="E52" s="29" t="s">
        <v>40</v>
      </c>
    </row>
    <row r="53" spans="1:5" ht="12.75">
      <c r="A53" s="30" t="s">
        <v>45</v>
      </c>
      <c r="E53" s="31" t="s">
        <v>40</v>
      </c>
    </row>
    <row r="54" spans="1:5" ht="38.25">
      <c r="A54" t="s">
        <v>46</v>
      </c>
      <c r="E54" s="29" t="s">
        <v>172</v>
      </c>
    </row>
    <row r="55" spans="1:16" ht="12.75">
      <c r="A55" s="18" t="s">
        <v>38</v>
      </c>
      <c s="23" t="s">
        <v>130</v>
      </c>
      <c s="23" t="s">
        <v>346</v>
      </c>
      <c s="18" t="s">
        <v>40</v>
      </c>
      <c s="24" t="s">
        <v>347</v>
      </c>
      <c s="25" t="s">
        <v>61</v>
      </c>
      <c s="26">
        <v>5147</v>
      </c>
      <c s="27">
        <v>0</v>
      </c>
      <c s="27">
        <f>ROUND(ROUND(H55,2)*ROUND(G55,3),2)</f>
      </c>
      <c r="O55">
        <f>(I55*21)/100</f>
      </c>
      <c t="s">
        <v>16</v>
      </c>
    </row>
    <row r="56" spans="1:5" ht="12.75">
      <c r="A56" s="28" t="s">
        <v>43</v>
      </c>
      <c r="E56" s="29" t="s">
        <v>40</v>
      </c>
    </row>
    <row r="57" spans="1:5" ht="12.75">
      <c r="A57" s="30" t="s">
        <v>45</v>
      </c>
      <c r="E57" s="31" t="s">
        <v>348</v>
      </c>
    </row>
    <row r="58" spans="1:5" ht="25.5">
      <c r="A58" t="s">
        <v>46</v>
      </c>
      <c r="E58" s="29" t="s">
        <v>349</v>
      </c>
    </row>
    <row r="59" spans="1:16" ht="12.75">
      <c r="A59" s="18" t="s">
        <v>38</v>
      </c>
      <c s="23" t="s">
        <v>135</v>
      </c>
      <c s="23" t="s">
        <v>350</v>
      </c>
      <c s="18" t="s">
        <v>40</v>
      </c>
      <c s="24" t="s">
        <v>351</v>
      </c>
      <c s="25" t="s">
        <v>61</v>
      </c>
      <c s="26">
        <v>15441</v>
      </c>
      <c s="27">
        <v>0</v>
      </c>
      <c s="27">
        <f>ROUND(ROUND(H59,2)*ROUND(G59,3),2)</f>
      </c>
      <c r="O59">
        <f>(I59*21)/100</f>
      </c>
      <c t="s">
        <v>16</v>
      </c>
    </row>
    <row r="60" spans="1:5" ht="12.75">
      <c r="A60" s="28" t="s">
        <v>43</v>
      </c>
      <c r="E60" s="29" t="s">
        <v>40</v>
      </c>
    </row>
    <row r="61" spans="1:5" ht="12.75">
      <c r="A61" s="30" t="s">
        <v>45</v>
      </c>
      <c r="E61" s="31" t="s">
        <v>352</v>
      </c>
    </row>
    <row r="62" spans="1:5" ht="38.25">
      <c r="A62" t="s">
        <v>46</v>
      </c>
      <c r="E62" s="29" t="s">
        <v>353</v>
      </c>
    </row>
    <row r="63" spans="1:18" ht="12.75" customHeight="1">
      <c r="A63" s="5" t="s">
        <v>36</v>
      </c>
      <c s="5"/>
      <c s="35" t="s">
        <v>16</v>
      </c>
      <c s="5"/>
      <c s="21" t="s">
        <v>173</v>
      </c>
      <c s="5"/>
      <c s="5"/>
      <c s="5"/>
      <c s="36">
        <f>0+Q63</f>
      </c>
      <c r="O63">
        <f>0+R63</f>
      </c>
      <c r="Q63">
        <f>0+I64</f>
      </c>
      <c>
        <f>0+O64</f>
      </c>
    </row>
    <row r="64" spans="1:16" ht="12.75">
      <c r="A64" s="18" t="s">
        <v>38</v>
      </c>
      <c s="23" t="s">
        <v>213</v>
      </c>
      <c s="23" t="s">
        <v>354</v>
      </c>
      <c s="18" t="s">
        <v>40</v>
      </c>
      <c s="24" t="s">
        <v>355</v>
      </c>
      <c s="25" t="s">
        <v>75</v>
      </c>
      <c s="26">
        <v>2013</v>
      </c>
      <c s="27">
        <v>0</v>
      </c>
      <c s="27">
        <f>ROUND(ROUND(H64,2)*ROUND(G64,3),2)</f>
      </c>
      <c r="O64">
        <f>(I64*21)/100</f>
      </c>
      <c t="s">
        <v>16</v>
      </c>
    </row>
    <row r="65" spans="1:5" ht="12.75">
      <c r="A65" s="28" t="s">
        <v>43</v>
      </c>
      <c r="E65" s="29" t="s">
        <v>40</v>
      </c>
    </row>
    <row r="66" spans="1:5" ht="12.75">
      <c r="A66" s="30" t="s">
        <v>45</v>
      </c>
      <c r="E66" s="31" t="s">
        <v>356</v>
      </c>
    </row>
    <row r="67" spans="1:5" ht="38.25">
      <c r="A67" t="s">
        <v>46</v>
      </c>
      <c r="E67" s="29" t="s">
        <v>357</v>
      </c>
    </row>
    <row r="68" spans="1:18" ht="12.75" customHeight="1">
      <c r="A68" s="5" t="s">
        <v>36</v>
      </c>
      <c s="5"/>
      <c s="35" t="s">
        <v>28</v>
      </c>
      <c s="5"/>
      <c s="21" t="s">
        <v>218</v>
      </c>
      <c s="5"/>
      <c s="5"/>
      <c s="5"/>
      <c s="36">
        <f>0+Q68</f>
      </c>
      <c r="O68">
        <f>0+R68</f>
      </c>
      <c r="Q68">
        <f>0+I69+I73+I77+I81+I85+I89+I93+I97+I101</f>
      </c>
      <c>
        <f>0+O69+O73+O77+O81+O85+O89+O93+O97+O101</f>
      </c>
    </row>
    <row r="69" spans="1:16" ht="12.75">
      <c r="A69" s="18" t="s">
        <v>38</v>
      </c>
      <c s="23" t="s">
        <v>141</v>
      </c>
      <c s="23" t="s">
        <v>358</v>
      </c>
      <c s="18" t="s">
        <v>40</v>
      </c>
      <c s="24" t="s">
        <v>359</v>
      </c>
      <c s="25" t="s">
        <v>61</v>
      </c>
      <c s="26">
        <v>4567.78</v>
      </c>
      <c s="27">
        <v>0</v>
      </c>
      <c s="27">
        <f>ROUND(ROUND(H69,2)*ROUND(G69,3),2)</f>
      </c>
      <c r="O69">
        <f>(I69*21)/100</f>
      </c>
      <c t="s">
        <v>16</v>
      </c>
    </row>
    <row r="70" spans="1:5" ht="12.75">
      <c r="A70" s="28" t="s">
        <v>43</v>
      </c>
      <c r="E70" s="29" t="s">
        <v>160</v>
      </c>
    </row>
    <row r="71" spans="1:5" ht="12.75">
      <c r="A71" s="30" t="s">
        <v>45</v>
      </c>
      <c r="E71" s="31" t="s">
        <v>360</v>
      </c>
    </row>
    <row r="72" spans="1:5" ht="51">
      <c r="A72" t="s">
        <v>46</v>
      </c>
      <c r="E72" s="29" t="s">
        <v>223</v>
      </c>
    </row>
    <row r="73" spans="1:16" ht="12.75">
      <c r="A73" s="18" t="s">
        <v>38</v>
      </c>
      <c s="23" t="s">
        <v>144</v>
      </c>
      <c s="23" t="s">
        <v>220</v>
      </c>
      <c s="18" t="s">
        <v>40</v>
      </c>
      <c s="24" t="s">
        <v>221</v>
      </c>
      <c s="25" t="s">
        <v>61</v>
      </c>
      <c s="26">
        <v>3295.74</v>
      </c>
      <c s="27">
        <v>0</v>
      </c>
      <c s="27">
        <f>ROUND(ROUND(H73,2)*ROUND(G73,3),2)</f>
      </c>
      <c r="O73">
        <f>(I73*21)/100</f>
      </c>
      <c t="s">
        <v>16</v>
      </c>
    </row>
    <row r="74" spans="1:5" ht="25.5">
      <c r="A74" s="28" t="s">
        <v>43</v>
      </c>
      <c r="E74" s="29" t="s">
        <v>361</v>
      </c>
    </row>
    <row r="75" spans="1:5" ht="12.75">
      <c r="A75" s="30" t="s">
        <v>45</v>
      </c>
      <c r="E75" s="31" t="s">
        <v>362</v>
      </c>
    </row>
    <row r="76" spans="1:5" ht="51">
      <c r="A76" t="s">
        <v>46</v>
      </c>
      <c r="E76" s="29" t="s">
        <v>223</v>
      </c>
    </row>
    <row r="77" spans="1:16" ht="12.75">
      <c r="A77" s="18" t="s">
        <v>38</v>
      </c>
      <c s="23" t="s">
        <v>147</v>
      </c>
      <c s="23" t="s">
        <v>229</v>
      </c>
      <c s="18" t="s">
        <v>40</v>
      </c>
      <c s="24" t="s">
        <v>230</v>
      </c>
      <c s="25" t="s">
        <v>61</v>
      </c>
      <c s="26">
        <v>3295.74</v>
      </c>
      <c s="27">
        <v>0</v>
      </c>
      <c s="27">
        <f>ROUND(ROUND(H77,2)*ROUND(G77,3),2)</f>
      </c>
      <c r="O77">
        <f>(I77*21)/100</f>
      </c>
      <c t="s">
        <v>16</v>
      </c>
    </row>
    <row r="78" spans="1:5" ht="25.5">
      <c r="A78" s="28" t="s">
        <v>43</v>
      </c>
      <c r="E78" s="29" t="s">
        <v>363</v>
      </c>
    </row>
    <row r="79" spans="1:5" ht="12.75">
      <c r="A79" s="30" t="s">
        <v>45</v>
      </c>
      <c r="E79" s="31" t="s">
        <v>362</v>
      </c>
    </row>
    <row r="80" spans="1:5" ht="51">
      <c r="A80" t="s">
        <v>46</v>
      </c>
      <c r="E80" s="29" t="s">
        <v>232</v>
      </c>
    </row>
    <row r="81" spans="1:16" ht="12.75">
      <c r="A81" s="18" t="s">
        <v>38</v>
      </c>
      <c s="23" t="s">
        <v>152</v>
      </c>
      <c s="23" t="s">
        <v>234</v>
      </c>
      <c s="18" t="s">
        <v>40</v>
      </c>
      <c s="24" t="s">
        <v>235</v>
      </c>
      <c s="25" t="s">
        <v>61</v>
      </c>
      <c s="26">
        <v>2977.73</v>
      </c>
      <c s="27">
        <v>0</v>
      </c>
      <c s="27">
        <f>ROUND(ROUND(H81,2)*ROUND(G81,3),2)</f>
      </c>
      <c r="O81">
        <f>(I81*21)/100</f>
      </c>
      <c t="s">
        <v>16</v>
      </c>
    </row>
    <row r="82" spans="1:5" ht="25.5">
      <c r="A82" s="28" t="s">
        <v>43</v>
      </c>
      <c r="E82" s="29" t="s">
        <v>364</v>
      </c>
    </row>
    <row r="83" spans="1:5" ht="25.5">
      <c r="A83" s="30" t="s">
        <v>45</v>
      </c>
      <c r="E83" s="31" t="s">
        <v>365</v>
      </c>
    </row>
    <row r="84" spans="1:5" ht="51">
      <c r="A84" t="s">
        <v>46</v>
      </c>
      <c r="E84" s="29" t="s">
        <v>232</v>
      </c>
    </row>
    <row r="85" spans="1:16" ht="12.75">
      <c r="A85" s="18" t="s">
        <v>38</v>
      </c>
      <c s="23" t="s">
        <v>157</v>
      </c>
      <c s="23" t="s">
        <v>239</v>
      </c>
      <c s="18" t="s">
        <v>40</v>
      </c>
      <c s="24" t="s">
        <v>240</v>
      </c>
      <c s="25" t="s">
        <v>61</v>
      </c>
      <c s="26">
        <v>3064.46</v>
      </c>
      <c s="27">
        <v>0</v>
      </c>
      <c s="27">
        <f>ROUND(ROUND(H85,2)*ROUND(G85,3),2)</f>
      </c>
      <c r="O85">
        <f>(I85*21)/100</f>
      </c>
      <c t="s">
        <v>16</v>
      </c>
    </row>
    <row r="86" spans="1:5" ht="25.5">
      <c r="A86" s="28" t="s">
        <v>43</v>
      </c>
      <c r="E86" s="29" t="s">
        <v>241</v>
      </c>
    </row>
    <row r="87" spans="1:5" ht="25.5">
      <c r="A87" s="30" t="s">
        <v>45</v>
      </c>
      <c r="E87" s="31" t="s">
        <v>366</v>
      </c>
    </row>
    <row r="88" spans="1:5" ht="51">
      <c r="A88" t="s">
        <v>46</v>
      </c>
      <c r="E88" s="29" t="s">
        <v>232</v>
      </c>
    </row>
    <row r="89" spans="1:16" ht="12.75">
      <c r="A89" s="18" t="s">
        <v>38</v>
      </c>
      <c s="23" t="s">
        <v>163</v>
      </c>
      <c s="23" t="s">
        <v>243</v>
      </c>
      <c s="18" t="s">
        <v>40</v>
      </c>
      <c s="24" t="s">
        <v>250</v>
      </c>
      <c s="25" t="s">
        <v>61</v>
      </c>
      <c s="26">
        <v>2891</v>
      </c>
      <c s="27">
        <v>0</v>
      </c>
      <c s="27">
        <f>ROUND(ROUND(H89,2)*ROUND(G89,3),2)</f>
      </c>
      <c r="O89">
        <f>(I89*21)/100</f>
      </c>
      <c t="s">
        <v>16</v>
      </c>
    </row>
    <row r="90" spans="1:5" ht="12.75">
      <c r="A90" s="28" t="s">
        <v>43</v>
      </c>
      <c r="E90" s="29" t="s">
        <v>160</v>
      </c>
    </row>
    <row r="91" spans="1:5" ht="12.75">
      <c r="A91" s="30" t="s">
        <v>45</v>
      </c>
      <c r="E91" s="31" t="s">
        <v>367</v>
      </c>
    </row>
    <row r="92" spans="1:5" ht="140.25">
      <c r="A92" t="s">
        <v>46</v>
      </c>
      <c r="E92" s="29" t="s">
        <v>247</v>
      </c>
    </row>
    <row r="93" spans="1:16" ht="12.75">
      <c r="A93" s="18" t="s">
        <v>38</v>
      </c>
      <c s="23" t="s">
        <v>168</v>
      </c>
      <c s="23" t="s">
        <v>257</v>
      </c>
      <c s="18" t="s">
        <v>40</v>
      </c>
      <c s="24" t="s">
        <v>368</v>
      </c>
      <c s="25" t="s">
        <v>61</v>
      </c>
      <c s="26">
        <v>2977.73</v>
      </c>
      <c s="27">
        <v>0</v>
      </c>
      <c s="27">
        <f>ROUND(ROUND(H93,2)*ROUND(G93,3),2)</f>
      </c>
      <c r="O93">
        <f>(I93*21)/100</f>
      </c>
      <c t="s">
        <v>16</v>
      </c>
    </row>
    <row r="94" spans="1:5" ht="12.75">
      <c r="A94" s="28" t="s">
        <v>43</v>
      </c>
      <c r="E94" s="29" t="s">
        <v>40</v>
      </c>
    </row>
    <row r="95" spans="1:5" ht="12.75">
      <c r="A95" s="30" t="s">
        <v>45</v>
      </c>
      <c r="E95" s="31" t="s">
        <v>369</v>
      </c>
    </row>
    <row r="96" spans="1:5" ht="140.25">
      <c r="A96" t="s">
        <v>46</v>
      </c>
      <c r="E96" s="29" t="s">
        <v>247</v>
      </c>
    </row>
    <row r="97" spans="1:16" ht="12.75">
      <c r="A97" s="18" t="s">
        <v>38</v>
      </c>
      <c s="23" t="s">
        <v>174</v>
      </c>
      <c s="23" t="s">
        <v>261</v>
      </c>
      <c s="18" t="s">
        <v>40</v>
      </c>
      <c s="24" t="s">
        <v>370</v>
      </c>
      <c s="25" t="s">
        <v>61</v>
      </c>
      <c s="26">
        <v>3064.46</v>
      </c>
      <c s="27">
        <v>0</v>
      </c>
      <c s="27">
        <f>ROUND(ROUND(H97,2)*ROUND(G97,3),2)</f>
      </c>
      <c r="O97">
        <f>(I97*21)/100</f>
      </c>
      <c t="s">
        <v>16</v>
      </c>
    </row>
    <row r="98" spans="1:5" ht="12.75">
      <c r="A98" s="28" t="s">
        <v>43</v>
      </c>
      <c r="E98" s="29" t="s">
        <v>40</v>
      </c>
    </row>
    <row r="99" spans="1:5" ht="12.75">
      <c r="A99" s="30" t="s">
        <v>45</v>
      </c>
      <c r="E99" s="31" t="s">
        <v>371</v>
      </c>
    </row>
    <row r="100" spans="1:5" ht="140.25">
      <c r="A100" t="s">
        <v>46</v>
      </c>
      <c r="E100" s="29" t="s">
        <v>247</v>
      </c>
    </row>
    <row r="101" spans="1:16" ht="12.75">
      <c r="A101" s="18" t="s">
        <v>38</v>
      </c>
      <c s="23" t="s">
        <v>180</v>
      </c>
      <c s="23" t="s">
        <v>268</v>
      </c>
      <c s="18" t="s">
        <v>40</v>
      </c>
      <c s="24" t="s">
        <v>269</v>
      </c>
      <c s="25" t="s">
        <v>177</v>
      </c>
      <c s="26">
        <v>12.8</v>
      </c>
      <c s="27">
        <v>0</v>
      </c>
      <c s="27">
        <f>ROUND(ROUND(H101,2)*ROUND(G101,3),2)</f>
      </c>
      <c r="O101">
        <f>(I101*21)/100</f>
      </c>
      <c t="s">
        <v>16</v>
      </c>
    </row>
    <row r="102" spans="1:5" ht="12.75">
      <c r="A102" s="28" t="s">
        <v>43</v>
      </c>
      <c r="E102" s="29" t="s">
        <v>40</v>
      </c>
    </row>
    <row r="103" spans="1:5" ht="12.75">
      <c r="A103" s="30" t="s">
        <v>45</v>
      </c>
      <c r="E103" s="31" t="s">
        <v>372</v>
      </c>
    </row>
    <row r="104" spans="1:5" ht="38.25">
      <c r="A104" t="s">
        <v>46</v>
      </c>
      <c r="E104" s="29" t="s">
        <v>271</v>
      </c>
    </row>
    <row r="105" spans="1:18" ht="12.75" customHeight="1">
      <c r="A105" s="5" t="s">
        <v>36</v>
      </c>
      <c s="5"/>
      <c s="35" t="s">
        <v>33</v>
      </c>
      <c s="5"/>
      <c s="21" t="s">
        <v>290</v>
      </c>
      <c s="5"/>
      <c s="5"/>
      <c s="5"/>
      <c s="36">
        <f>0+Q105</f>
      </c>
      <c r="O105">
        <f>0+R105</f>
      </c>
      <c r="Q105">
        <f>0+I106+I110+I114+I118+I122</f>
      </c>
      <c>
        <f>0+O106+O110+O114+O118+O122</f>
      </c>
    </row>
    <row r="106" spans="1:16" ht="25.5">
      <c r="A106" s="18" t="s">
        <v>38</v>
      </c>
      <c s="23" t="s">
        <v>185</v>
      </c>
      <c s="23" t="s">
        <v>373</v>
      </c>
      <c s="18" t="s">
        <v>40</v>
      </c>
      <c s="24" t="s">
        <v>374</v>
      </c>
      <c s="25" t="s">
        <v>177</v>
      </c>
      <c s="26">
        <v>352</v>
      </c>
      <c s="27">
        <v>0</v>
      </c>
      <c s="27">
        <f>ROUND(ROUND(H106,2)*ROUND(G106,3),2)</f>
      </c>
      <c r="O106">
        <f>(I106*21)/100</f>
      </c>
      <c t="s">
        <v>16</v>
      </c>
    </row>
    <row r="107" spans="1:5" ht="12.75">
      <c r="A107" s="28" t="s">
        <v>43</v>
      </c>
      <c r="E107" s="29" t="s">
        <v>67</v>
      </c>
    </row>
    <row r="108" spans="1:5" ht="25.5">
      <c r="A108" s="30" t="s">
        <v>45</v>
      </c>
      <c r="E108" s="31" t="s">
        <v>375</v>
      </c>
    </row>
    <row r="109" spans="1:5" ht="38.25">
      <c r="A109" t="s">
        <v>46</v>
      </c>
      <c r="E109" s="29" t="s">
        <v>376</v>
      </c>
    </row>
    <row r="110" spans="1:16" ht="25.5">
      <c r="A110" s="18" t="s">
        <v>38</v>
      </c>
      <c s="23" t="s">
        <v>192</v>
      </c>
      <c s="23" t="s">
        <v>292</v>
      </c>
      <c s="18" t="s">
        <v>40</v>
      </c>
      <c s="24" t="s">
        <v>293</v>
      </c>
      <c s="25" t="s">
        <v>177</v>
      </c>
      <c s="26">
        <v>576</v>
      </c>
      <c s="27">
        <v>0</v>
      </c>
      <c s="27">
        <f>ROUND(ROUND(H110,2)*ROUND(G110,3),2)</f>
      </c>
      <c r="O110">
        <f>(I110*21)/100</f>
      </c>
      <c t="s">
        <v>16</v>
      </c>
    </row>
    <row r="111" spans="1:5" ht="12.75">
      <c r="A111" s="28" t="s">
        <v>43</v>
      </c>
      <c r="E111" s="29" t="s">
        <v>40</v>
      </c>
    </row>
    <row r="112" spans="1:5" ht="25.5">
      <c r="A112" s="30" t="s">
        <v>45</v>
      </c>
      <c r="E112" s="31" t="s">
        <v>377</v>
      </c>
    </row>
    <row r="113" spans="1:5" ht="127.5">
      <c r="A113" t="s">
        <v>46</v>
      </c>
      <c r="E113" s="29" t="s">
        <v>295</v>
      </c>
    </row>
    <row r="114" spans="1:16" ht="12.75">
      <c r="A114" s="18" t="s">
        <v>38</v>
      </c>
      <c s="23" t="s">
        <v>197</v>
      </c>
      <c s="23" t="s">
        <v>302</v>
      </c>
      <c s="18" t="s">
        <v>40</v>
      </c>
      <c s="24" t="s">
        <v>303</v>
      </c>
      <c s="25" t="s">
        <v>53</v>
      </c>
      <c s="26">
        <v>59</v>
      </c>
      <c s="27">
        <v>0</v>
      </c>
      <c s="27">
        <f>ROUND(ROUND(H114,2)*ROUND(G114,3),2)</f>
      </c>
      <c r="O114">
        <f>(I114*21)/100</f>
      </c>
      <c t="s">
        <v>16</v>
      </c>
    </row>
    <row r="115" spans="1:5" ht="12.75">
      <c r="A115" s="28" t="s">
        <v>43</v>
      </c>
      <c r="E115" s="29" t="s">
        <v>40</v>
      </c>
    </row>
    <row r="116" spans="1:5" ht="12.75">
      <c r="A116" s="30" t="s">
        <v>45</v>
      </c>
      <c r="E116" s="31" t="s">
        <v>378</v>
      </c>
    </row>
    <row r="117" spans="1:5" ht="51">
      <c r="A117" t="s">
        <v>46</v>
      </c>
      <c r="E117" s="29" t="s">
        <v>305</v>
      </c>
    </row>
    <row r="118" spans="1:16" ht="12.75">
      <c r="A118" s="18" t="s">
        <v>38</v>
      </c>
      <c s="23" t="s">
        <v>203</v>
      </c>
      <c s="23" t="s">
        <v>307</v>
      </c>
      <c s="18" t="s">
        <v>40</v>
      </c>
      <c s="24" t="s">
        <v>308</v>
      </c>
      <c s="25" t="s">
        <v>53</v>
      </c>
      <c s="26">
        <v>8</v>
      </c>
      <c s="27">
        <v>0</v>
      </c>
      <c s="27">
        <f>ROUND(ROUND(H118,2)*ROUND(G118,3),2)</f>
      </c>
      <c r="O118">
        <f>(I118*21)/100</f>
      </c>
      <c t="s">
        <v>16</v>
      </c>
    </row>
    <row r="119" spans="1:5" ht="12.75">
      <c r="A119" s="28" t="s">
        <v>43</v>
      </c>
      <c r="E119" s="29" t="s">
        <v>40</v>
      </c>
    </row>
    <row r="120" spans="1:5" ht="12.75">
      <c r="A120" s="30" t="s">
        <v>45</v>
      </c>
      <c r="E120" s="31" t="s">
        <v>40</v>
      </c>
    </row>
    <row r="121" spans="1:5" ht="12.75">
      <c r="A121" t="s">
        <v>46</v>
      </c>
      <c r="E121" s="29" t="s">
        <v>309</v>
      </c>
    </row>
    <row r="122" spans="1:16" ht="12.75">
      <c r="A122" s="18" t="s">
        <v>38</v>
      </c>
      <c s="23" t="s">
        <v>208</v>
      </c>
      <c s="23" t="s">
        <v>316</v>
      </c>
      <c s="18" t="s">
        <v>40</v>
      </c>
      <c s="24" t="s">
        <v>317</v>
      </c>
      <c s="25" t="s">
        <v>177</v>
      </c>
      <c s="26">
        <v>12.8</v>
      </c>
      <c s="27">
        <v>0</v>
      </c>
      <c s="27">
        <f>ROUND(ROUND(H122,2)*ROUND(G122,3),2)</f>
      </c>
      <c r="O122">
        <f>(I122*21)/100</f>
      </c>
      <c t="s">
        <v>16</v>
      </c>
    </row>
    <row r="123" spans="1:5" ht="12.75">
      <c r="A123" s="28" t="s">
        <v>43</v>
      </c>
      <c r="E123" s="29" t="s">
        <v>40</v>
      </c>
    </row>
    <row r="124" spans="1:5" ht="12.75">
      <c r="A124" s="30" t="s">
        <v>45</v>
      </c>
      <c r="E124" s="31" t="s">
        <v>372</v>
      </c>
    </row>
    <row r="125" spans="1:5" ht="25.5">
      <c r="A125" t="s">
        <v>46</v>
      </c>
      <c r="E125" s="29" t="s">
        <v>318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0+O9+O14+O67+O76+O113</f>
      </c>
      <c t="s">
        <v>15</v>
      </c>
    </row>
    <row r="3" spans="1:16" ht="15" customHeight="1">
      <c r="A3" t="s">
        <v>1</v>
      </c>
      <c s="8" t="s">
        <v>3</v>
      </c>
      <c s="9" t="s">
        <v>4</v>
      </c>
      <c s="1"/>
      <c s="10" t="s">
        <v>5</v>
      </c>
      <c s="1"/>
      <c s="4"/>
      <c s="3" t="s">
        <v>379</v>
      </c>
      <c s="32">
        <f>0+I9+I14+I67+I76+I113</f>
      </c>
      <c r="O3" t="s">
        <v>12</v>
      </c>
      <c t="s">
        <v>16</v>
      </c>
    </row>
    <row r="4" spans="1:16" ht="15" customHeight="1">
      <c r="A4" t="s">
        <v>6</v>
      </c>
      <c s="8" t="s">
        <v>7</v>
      </c>
      <c s="9" t="s">
        <v>15</v>
      </c>
      <c s="1"/>
      <c s="10" t="s">
        <v>55</v>
      </c>
      <c s="1"/>
      <c s="1"/>
      <c s="7"/>
      <c s="7"/>
      <c r="O4" t="s">
        <v>13</v>
      </c>
      <c t="s">
        <v>16</v>
      </c>
    </row>
    <row r="5" spans="1:16" ht="12.75" customHeight="1">
      <c r="A5" t="s">
        <v>10</v>
      </c>
      <c s="12" t="s">
        <v>11</v>
      </c>
      <c s="13" t="s">
        <v>379</v>
      </c>
      <c s="5"/>
      <c s="14" t="s">
        <v>380</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87</v>
      </c>
      <c s="18" t="s">
        <v>22</v>
      </c>
      <c s="24" t="s">
        <v>88</v>
      </c>
      <c s="25" t="s">
        <v>89</v>
      </c>
      <c s="26">
        <v>508.68</v>
      </c>
      <c s="27">
        <v>0</v>
      </c>
      <c s="27">
        <f>ROUND(ROUND(H10,2)*ROUND(G10,3),2)</f>
      </c>
      <c r="O10">
        <f>(I10*21)/100</f>
      </c>
      <c t="s">
        <v>16</v>
      </c>
    </row>
    <row r="11" spans="1:5" ht="25.5">
      <c r="A11" s="28" t="s">
        <v>43</v>
      </c>
      <c r="E11" s="29" t="s">
        <v>90</v>
      </c>
    </row>
    <row r="12" spans="1:5" ht="51">
      <c r="A12" s="30" t="s">
        <v>45</v>
      </c>
      <c r="E12" s="31" t="s">
        <v>381</v>
      </c>
    </row>
    <row r="13" spans="1:5" ht="25.5">
      <c r="A13" t="s">
        <v>46</v>
      </c>
      <c r="E13" s="29" t="s">
        <v>92</v>
      </c>
    </row>
    <row r="14" spans="1:18" ht="12.75" customHeight="1">
      <c r="A14" s="5" t="s">
        <v>36</v>
      </c>
      <c s="5"/>
      <c s="35" t="s">
        <v>22</v>
      </c>
      <c s="5"/>
      <c s="21" t="s">
        <v>58</v>
      </c>
      <c s="5"/>
      <c s="5"/>
      <c s="5"/>
      <c s="36">
        <f>0+Q14</f>
      </c>
      <c r="O14">
        <f>0+R14</f>
      </c>
      <c r="Q14">
        <f>0+I15+I19+I23+I27+I31+I35+I39+I43+I47+I51+I55+I59+I63</f>
      </c>
      <c>
        <f>0+O15+O19+O23+O27+O31+O35+O39+O43+O47+O51+O55+O59+O63</f>
      </c>
    </row>
    <row r="15" spans="1:16" ht="25.5">
      <c r="A15" s="18" t="s">
        <v>38</v>
      </c>
      <c s="23" t="s">
        <v>16</v>
      </c>
      <c s="23" t="s">
        <v>102</v>
      </c>
      <c s="18" t="s">
        <v>40</v>
      </c>
      <c s="24" t="s">
        <v>103</v>
      </c>
      <c s="25" t="s">
        <v>75</v>
      </c>
      <c s="26">
        <v>72.08</v>
      </c>
      <c s="27">
        <v>0</v>
      </c>
      <c s="27">
        <f>ROUND(ROUND(H15,2)*ROUND(G15,3),2)</f>
      </c>
      <c r="O15">
        <f>(I15*21)/100</f>
      </c>
      <c t="s">
        <v>16</v>
      </c>
    </row>
    <row r="16" spans="1:5" ht="12.75">
      <c r="A16" s="28" t="s">
        <v>43</v>
      </c>
      <c r="E16" s="29" t="s">
        <v>40</v>
      </c>
    </row>
    <row r="17" spans="1:5" ht="25.5">
      <c r="A17" s="30" t="s">
        <v>45</v>
      </c>
      <c r="E17" s="31" t="s">
        <v>382</v>
      </c>
    </row>
    <row r="18" spans="1:5" ht="63.75">
      <c r="A18" t="s">
        <v>46</v>
      </c>
      <c r="E18" s="29" t="s">
        <v>105</v>
      </c>
    </row>
    <row r="19" spans="1:16" ht="12.75">
      <c r="A19" s="18" t="s">
        <v>38</v>
      </c>
      <c s="23" t="s">
        <v>15</v>
      </c>
      <c s="23" t="s">
        <v>110</v>
      </c>
      <c s="18" t="s">
        <v>40</v>
      </c>
      <c s="24" t="s">
        <v>111</v>
      </c>
      <c s="25" t="s">
        <v>75</v>
      </c>
      <c s="26">
        <v>42.4</v>
      </c>
      <c s="27">
        <v>0</v>
      </c>
      <c s="27">
        <f>ROUND(ROUND(H19,2)*ROUND(G19,3),2)</f>
      </c>
      <c r="O19">
        <f>(I19*21)/100</f>
      </c>
      <c t="s">
        <v>16</v>
      </c>
    </row>
    <row r="20" spans="1:5" ht="12.75">
      <c r="A20" s="28" t="s">
        <v>43</v>
      </c>
      <c r="E20" s="29" t="s">
        <v>67</v>
      </c>
    </row>
    <row r="21" spans="1:5" ht="25.5">
      <c r="A21" s="30" t="s">
        <v>45</v>
      </c>
      <c r="E21" s="31" t="s">
        <v>383</v>
      </c>
    </row>
    <row r="22" spans="1:5" ht="12.75">
      <c r="A22" t="s">
        <v>46</v>
      </c>
      <c r="E22" s="29" t="s">
        <v>113</v>
      </c>
    </row>
    <row r="23" spans="1:16" ht="12.75">
      <c r="A23" s="18" t="s">
        <v>38</v>
      </c>
      <c s="23" t="s">
        <v>26</v>
      </c>
      <c s="23" t="s">
        <v>73</v>
      </c>
      <c s="18" t="s">
        <v>40</v>
      </c>
      <c s="24" t="s">
        <v>74</v>
      </c>
      <c s="25" t="s">
        <v>75</v>
      </c>
      <c s="26">
        <v>21</v>
      </c>
      <c s="27">
        <v>0</v>
      </c>
      <c s="27">
        <f>ROUND(ROUND(H23,2)*ROUND(G23,3),2)</f>
      </c>
      <c r="O23">
        <f>(I23*21)/100</f>
      </c>
      <c t="s">
        <v>16</v>
      </c>
    </row>
    <row r="24" spans="1:5" ht="12.75">
      <c r="A24" s="28" t="s">
        <v>43</v>
      </c>
      <c r="E24" s="29" t="s">
        <v>40</v>
      </c>
    </row>
    <row r="25" spans="1:5" ht="12.75">
      <c r="A25" s="30" t="s">
        <v>45</v>
      </c>
      <c r="E25" s="31" t="s">
        <v>384</v>
      </c>
    </row>
    <row r="26" spans="1:5" ht="38.25">
      <c r="A26" t="s">
        <v>46</v>
      </c>
      <c r="E26" s="29" t="s">
        <v>77</v>
      </c>
    </row>
    <row r="27" spans="1:16" ht="12.75">
      <c r="A27" s="18" t="s">
        <v>38</v>
      </c>
      <c s="23" t="s">
        <v>28</v>
      </c>
      <c s="23" t="s">
        <v>121</v>
      </c>
      <c s="18" t="s">
        <v>40</v>
      </c>
      <c s="24" t="s">
        <v>122</v>
      </c>
      <c s="25" t="s">
        <v>75</v>
      </c>
      <c s="26">
        <v>161.26</v>
      </c>
      <c s="27">
        <v>0</v>
      </c>
      <c s="27">
        <f>ROUND(ROUND(H27,2)*ROUND(G27,3),2)</f>
      </c>
      <c r="O27">
        <f>(I27*21)/100</f>
      </c>
      <c t="s">
        <v>16</v>
      </c>
    </row>
    <row r="28" spans="1:5" ht="12.75">
      <c r="A28" s="28" t="s">
        <v>43</v>
      </c>
      <c r="E28" s="29" t="s">
        <v>40</v>
      </c>
    </row>
    <row r="29" spans="1:5" ht="63.75">
      <c r="A29" s="30" t="s">
        <v>45</v>
      </c>
      <c r="E29" s="31" t="s">
        <v>385</v>
      </c>
    </row>
    <row r="30" spans="1:5" ht="369.75">
      <c r="A30" t="s">
        <v>46</v>
      </c>
      <c r="E30" s="29" t="s">
        <v>124</v>
      </c>
    </row>
    <row r="31" spans="1:16" ht="12.75">
      <c r="A31" s="18" t="s">
        <v>38</v>
      </c>
      <c s="23" t="s">
        <v>109</v>
      </c>
      <c s="23" t="s">
        <v>136</v>
      </c>
      <c s="18" t="s">
        <v>22</v>
      </c>
      <c s="24" t="s">
        <v>137</v>
      </c>
      <c s="25" t="s">
        <v>75</v>
      </c>
      <c s="26">
        <v>3</v>
      </c>
      <c s="27">
        <v>0</v>
      </c>
      <c s="27">
        <f>ROUND(ROUND(H31,2)*ROUND(G31,3),2)</f>
      </c>
      <c r="O31">
        <f>(I31*21)/100</f>
      </c>
      <c t="s">
        <v>16</v>
      </c>
    </row>
    <row r="32" spans="1:5" ht="12.75">
      <c r="A32" s="28" t="s">
        <v>43</v>
      </c>
      <c r="E32" s="29" t="s">
        <v>40</v>
      </c>
    </row>
    <row r="33" spans="1:5" ht="25.5">
      <c r="A33" s="30" t="s">
        <v>45</v>
      </c>
      <c r="E33" s="31" t="s">
        <v>386</v>
      </c>
    </row>
    <row r="34" spans="1:5" ht="280.5">
      <c r="A34" t="s">
        <v>46</v>
      </c>
      <c r="E34" s="29" t="s">
        <v>140</v>
      </c>
    </row>
    <row r="35" spans="1:16" ht="12.75">
      <c r="A35" s="18" t="s">
        <v>38</v>
      </c>
      <c s="23" t="s">
        <v>114</v>
      </c>
      <c s="23" t="s">
        <v>78</v>
      </c>
      <c s="18" t="s">
        <v>40</v>
      </c>
      <c s="24" t="s">
        <v>79</v>
      </c>
      <c s="25" t="s">
        <v>75</v>
      </c>
      <c s="26">
        <v>161.26</v>
      </c>
      <c s="27">
        <v>0</v>
      </c>
      <c s="27">
        <f>ROUND(ROUND(H35,2)*ROUND(G35,3),2)</f>
      </c>
      <c r="O35">
        <f>(I35*21)/100</f>
      </c>
      <c t="s">
        <v>16</v>
      </c>
    </row>
    <row r="36" spans="1:5" ht="12.75">
      <c r="A36" s="28" t="s">
        <v>43</v>
      </c>
      <c r="E36" s="29" t="s">
        <v>142</v>
      </c>
    </row>
    <row r="37" spans="1:5" ht="12.75">
      <c r="A37" s="30" t="s">
        <v>45</v>
      </c>
      <c r="E37" s="31" t="s">
        <v>387</v>
      </c>
    </row>
    <row r="38" spans="1:5" ht="191.25">
      <c r="A38" t="s">
        <v>46</v>
      </c>
      <c r="E38" s="29" t="s">
        <v>81</v>
      </c>
    </row>
    <row r="39" spans="1:16" ht="12.75">
      <c r="A39" s="18" t="s">
        <v>38</v>
      </c>
      <c s="23" t="s">
        <v>33</v>
      </c>
      <c s="23" t="s">
        <v>136</v>
      </c>
      <c s="18" t="s">
        <v>16</v>
      </c>
      <c s="24" t="s">
        <v>137</v>
      </c>
      <c s="25" t="s">
        <v>75</v>
      </c>
      <c s="26">
        <v>119</v>
      </c>
      <c s="27">
        <v>0</v>
      </c>
      <c s="27">
        <f>ROUND(ROUND(H39,2)*ROUND(G39,3),2)</f>
      </c>
      <c r="O39">
        <f>(I39*21)/100</f>
      </c>
      <c t="s">
        <v>16</v>
      </c>
    </row>
    <row r="40" spans="1:5" ht="12.75">
      <c r="A40" s="28" t="s">
        <v>43</v>
      </c>
      <c r="E40" s="29" t="s">
        <v>145</v>
      </c>
    </row>
    <row r="41" spans="1:5" ht="12.75">
      <c r="A41" s="30" t="s">
        <v>45</v>
      </c>
      <c r="E41" s="31" t="s">
        <v>388</v>
      </c>
    </row>
    <row r="42" spans="1:5" ht="280.5">
      <c r="A42" t="s">
        <v>46</v>
      </c>
      <c r="E42" s="29" t="s">
        <v>140</v>
      </c>
    </row>
    <row r="43" spans="1:16" ht="12.75">
      <c r="A43" s="18" t="s">
        <v>38</v>
      </c>
      <c s="23" t="s">
        <v>35</v>
      </c>
      <c s="23" t="s">
        <v>148</v>
      </c>
      <c s="18" t="s">
        <v>40</v>
      </c>
      <c s="24" t="s">
        <v>149</v>
      </c>
      <c s="25" t="s">
        <v>75</v>
      </c>
      <c s="26">
        <v>25</v>
      </c>
      <c s="27">
        <v>0</v>
      </c>
      <c s="27">
        <f>ROUND(ROUND(H43,2)*ROUND(G43,3),2)</f>
      </c>
      <c r="O43">
        <f>(I43*21)/100</f>
      </c>
      <c t="s">
        <v>16</v>
      </c>
    </row>
    <row r="44" spans="1:5" ht="12.75">
      <c r="A44" s="28" t="s">
        <v>43</v>
      </c>
      <c r="E44" s="29" t="s">
        <v>40</v>
      </c>
    </row>
    <row r="45" spans="1:5" ht="12.75">
      <c r="A45" s="30" t="s">
        <v>45</v>
      </c>
      <c r="E45" s="31" t="s">
        <v>389</v>
      </c>
    </row>
    <row r="46" spans="1:5" ht="242.25">
      <c r="A46" t="s">
        <v>46</v>
      </c>
      <c r="E46" s="29" t="s">
        <v>151</v>
      </c>
    </row>
    <row r="47" spans="1:16" ht="12.75">
      <c r="A47" s="18" t="s">
        <v>38</v>
      </c>
      <c s="23" t="s">
        <v>345</v>
      </c>
      <c s="23" t="s">
        <v>158</v>
      </c>
      <c s="18" t="s">
        <v>40</v>
      </c>
      <c s="24" t="s">
        <v>159</v>
      </c>
      <c s="25" t="s">
        <v>61</v>
      </c>
      <c s="26">
        <v>226</v>
      </c>
      <c s="27">
        <v>0</v>
      </c>
      <c s="27">
        <f>ROUND(ROUND(H47,2)*ROUND(G47,3),2)</f>
      </c>
      <c r="O47">
        <f>(I47*21)/100</f>
      </c>
      <c t="s">
        <v>16</v>
      </c>
    </row>
    <row r="48" spans="1:5" ht="12.75">
      <c r="A48" s="28" t="s">
        <v>43</v>
      </c>
      <c r="E48" s="29" t="s">
        <v>40</v>
      </c>
    </row>
    <row r="49" spans="1:5" ht="12.75">
      <c r="A49" s="30" t="s">
        <v>45</v>
      </c>
      <c r="E49" s="31" t="s">
        <v>40</v>
      </c>
    </row>
    <row r="50" spans="1:5" ht="25.5">
      <c r="A50" t="s">
        <v>46</v>
      </c>
      <c r="E50" s="29" t="s">
        <v>162</v>
      </c>
    </row>
    <row r="51" spans="1:16" ht="12.75">
      <c r="A51" s="18" t="s">
        <v>38</v>
      </c>
      <c s="23" t="s">
        <v>125</v>
      </c>
      <c s="23" t="s">
        <v>164</v>
      </c>
      <c s="18" t="s">
        <v>40</v>
      </c>
      <c s="24" t="s">
        <v>165</v>
      </c>
      <c s="25" t="s">
        <v>75</v>
      </c>
      <c s="26">
        <v>73</v>
      </c>
      <c s="27">
        <v>0</v>
      </c>
      <c s="27">
        <f>ROUND(ROUND(H51,2)*ROUND(G51,3),2)</f>
      </c>
      <c r="O51">
        <f>(I51*21)/100</f>
      </c>
      <c t="s">
        <v>16</v>
      </c>
    </row>
    <row r="52" spans="1:5" ht="12.75">
      <c r="A52" s="28" t="s">
        <v>43</v>
      </c>
      <c r="E52" s="29" t="s">
        <v>40</v>
      </c>
    </row>
    <row r="53" spans="1:5" ht="12.75">
      <c r="A53" s="30" t="s">
        <v>45</v>
      </c>
      <c r="E53" s="31" t="s">
        <v>390</v>
      </c>
    </row>
    <row r="54" spans="1:5" ht="38.25">
      <c r="A54" t="s">
        <v>46</v>
      </c>
      <c r="E54" s="29" t="s">
        <v>167</v>
      </c>
    </row>
    <row r="55" spans="1:16" ht="12.75">
      <c r="A55" s="18" t="s">
        <v>38</v>
      </c>
      <c s="23" t="s">
        <v>130</v>
      </c>
      <c s="23" t="s">
        <v>169</v>
      </c>
      <c s="18" t="s">
        <v>40</v>
      </c>
      <c s="24" t="s">
        <v>170</v>
      </c>
      <c s="25" t="s">
        <v>75</v>
      </c>
      <c s="26">
        <v>3</v>
      </c>
      <c s="27">
        <v>0</v>
      </c>
      <c s="27">
        <f>ROUND(ROUND(H55,2)*ROUND(G55,3),2)</f>
      </c>
      <c r="O55">
        <f>(I55*21)/100</f>
      </c>
      <c t="s">
        <v>16</v>
      </c>
    </row>
    <row r="56" spans="1:5" ht="12.75">
      <c r="A56" s="28" t="s">
        <v>43</v>
      </c>
      <c r="E56" s="29" t="s">
        <v>40</v>
      </c>
    </row>
    <row r="57" spans="1:5" ht="12.75">
      <c r="A57" s="30" t="s">
        <v>45</v>
      </c>
      <c r="E57" s="31" t="s">
        <v>391</v>
      </c>
    </row>
    <row r="58" spans="1:5" ht="38.25">
      <c r="A58" t="s">
        <v>46</v>
      </c>
      <c r="E58" s="29" t="s">
        <v>172</v>
      </c>
    </row>
    <row r="59" spans="1:16" ht="12.75">
      <c r="A59" s="18" t="s">
        <v>38</v>
      </c>
      <c s="23" t="s">
        <v>135</v>
      </c>
      <c s="23" t="s">
        <v>346</v>
      </c>
      <c s="18" t="s">
        <v>40</v>
      </c>
      <c s="24" t="s">
        <v>347</v>
      </c>
      <c s="25" t="s">
        <v>61</v>
      </c>
      <c s="26">
        <v>487</v>
      </c>
      <c s="27">
        <v>0</v>
      </c>
      <c s="27">
        <f>ROUND(ROUND(H59,2)*ROUND(G59,3),2)</f>
      </c>
      <c r="O59">
        <f>(I59*21)/100</f>
      </c>
      <c t="s">
        <v>16</v>
      </c>
    </row>
    <row r="60" spans="1:5" ht="12.75">
      <c r="A60" s="28" t="s">
        <v>43</v>
      </c>
      <c r="E60" s="29" t="s">
        <v>40</v>
      </c>
    </row>
    <row r="61" spans="1:5" ht="12.75">
      <c r="A61" s="30" t="s">
        <v>45</v>
      </c>
      <c r="E61" s="31" t="s">
        <v>392</v>
      </c>
    </row>
    <row r="62" spans="1:5" ht="25.5">
      <c r="A62" t="s">
        <v>46</v>
      </c>
      <c r="E62" s="29" t="s">
        <v>349</v>
      </c>
    </row>
    <row r="63" spans="1:16" ht="12.75">
      <c r="A63" s="18" t="s">
        <v>38</v>
      </c>
      <c s="23" t="s">
        <v>141</v>
      </c>
      <c s="23" t="s">
        <v>350</v>
      </c>
      <c s="18" t="s">
        <v>40</v>
      </c>
      <c s="24" t="s">
        <v>351</v>
      </c>
      <c s="25" t="s">
        <v>61</v>
      </c>
      <c s="26">
        <v>1461</v>
      </c>
      <c s="27">
        <v>0</v>
      </c>
      <c s="27">
        <f>ROUND(ROUND(H63,2)*ROUND(G63,3),2)</f>
      </c>
      <c r="O63">
        <f>(I63*21)/100</f>
      </c>
      <c t="s">
        <v>16</v>
      </c>
    </row>
    <row r="64" spans="1:5" ht="12.75">
      <c r="A64" s="28" t="s">
        <v>43</v>
      </c>
      <c r="E64" s="29" t="s">
        <v>40</v>
      </c>
    </row>
    <row r="65" spans="1:5" ht="12.75">
      <c r="A65" s="30" t="s">
        <v>45</v>
      </c>
      <c r="E65" s="31" t="s">
        <v>393</v>
      </c>
    </row>
    <row r="66" spans="1:5" ht="38.25">
      <c r="A66" t="s">
        <v>46</v>
      </c>
      <c r="E66" s="29" t="s">
        <v>353</v>
      </c>
    </row>
    <row r="67" spans="1:18" ht="12.75" customHeight="1">
      <c r="A67" s="5" t="s">
        <v>36</v>
      </c>
      <c s="5"/>
      <c s="35" t="s">
        <v>16</v>
      </c>
      <c s="5"/>
      <c s="21" t="s">
        <v>173</v>
      </c>
      <c s="5"/>
      <c s="5"/>
      <c s="5"/>
      <c s="36">
        <f>0+Q67</f>
      </c>
      <c r="O67">
        <f>0+R67</f>
      </c>
      <c r="Q67">
        <f>0+I68+I72</f>
      </c>
      <c>
        <f>0+O68+O72</f>
      </c>
    </row>
    <row r="68" spans="1:16" ht="12.75">
      <c r="A68" s="18" t="s">
        <v>38</v>
      </c>
      <c s="23" t="s">
        <v>144</v>
      </c>
      <c s="23" t="s">
        <v>175</v>
      </c>
      <c s="18" t="s">
        <v>40</v>
      </c>
      <c s="24" t="s">
        <v>176</v>
      </c>
      <c s="25" t="s">
        <v>177</v>
      </c>
      <c s="26">
        <v>63</v>
      </c>
      <c s="27">
        <v>0</v>
      </c>
      <c s="27">
        <f>ROUND(ROUND(H68,2)*ROUND(G68,3),2)</f>
      </c>
      <c r="O68">
        <f>(I68*21)/100</f>
      </c>
      <c t="s">
        <v>16</v>
      </c>
    </row>
    <row r="69" spans="1:5" ht="12.75">
      <c r="A69" s="28" t="s">
        <v>43</v>
      </c>
      <c r="E69" s="29" t="s">
        <v>40</v>
      </c>
    </row>
    <row r="70" spans="1:5" ht="38.25">
      <c r="A70" s="30" t="s">
        <v>45</v>
      </c>
      <c r="E70" s="31" t="s">
        <v>394</v>
      </c>
    </row>
    <row r="71" spans="1:5" ht="165.75">
      <c r="A71" t="s">
        <v>46</v>
      </c>
      <c r="E71" s="29" t="s">
        <v>179</v>
      </c>
    </row>
    <row r="72" spans="1:16" ht="12.75">
      <c r="A72" s="18" t="s">
        <v>38</v>
      </c>
      <c s="23" t="s">
        <v>147</v>
      </c>
      <c s="23" t="s">
        <v>186</v>
      </c>
      <c s="18" t="s">
        <v>40</v>
      </c>
      <c s="24" t="s">
        <v>187</v>
      </c>
      <c s="25" t="s">
        <v>61</v>
      </c>
      <c s="26">
        <v>126</v>
      </c>
      <c s="27">
        <v>0</v>
      </c>
      <c s="27">
        <f>ROUND(ROUND(H72,2)*ROUND(G72,3),2)</f>
      </c>
      <c r="O72">
        <f>(I72*21)/100</f>
      </c>
      <c t="s">
        <v>16</v>
      </c>
    </row>
    <row r="73" spans="1:5" ht="12.75">
      <c r="A73" s="28" t="s">
        <v>43</v>
      </c>
      <c r="E73" s="29" t="s">
        <v>188</v>
      </c>
    </row>
    <row r="74" spans="1:5" ht="38.25">
      <c r="A74" s="30" t="s">
        <v>45</v>
      </c>
      <c r="E74" s="31" t="s">
        <v>395</v>
      </c>
    </row>
    <row r="75" spans="1:5" ht="102">
      <c r="A75" t="s">
        <v>46</v>
      </c>
      <c r="E75" s="29" t="s">
        <v>190</v>
      </c>
    </row>
    <row r="76" spans="1:18" ht="12.75" customHeight="1">
      <c r="A76" s="5" t="s">
        <v>36</v>
      </c>
      <c s="5"/>
      <c s="35" t="s">
        <v>28</v>
      </c>
      <c s="5"/>
      <c s="21" t="s">
        <v>218</v>
      </c>
      <c s="5"/>
      <c s="5"/>
      <c s="5"/>
      <c s="36">
        <f>0+Q76</f>
      </c>
      <c r="O76">
        <f>0+R76</f>
      </c>
      <c r="Q76">
        <f>0+I77+I81+I85+I89+I93+I97+I101+I105+I109</f>
      </c>
      <c>
        <f>0+O77+O81+O85+O89+O93+O97+O101+O105+O109</f>
      </c>
    </row>
    <row r="77" spans="1:16" ht="12.75">
      <c r="A77" s="18" t="s">
        <v>38</v>
      </c>
      <c s="23" t="s">
        <v>152</v>
      </c>
      <c s="23" t="s">
        <v>358</v>
      </c>
      <c s="18" t="s">
        <v>40</v>
      </c>
      <c s="24" t="s">
        <v>359</v>
      </c>
      <c s="25" t="s">
        <v>61</v>
      </c>
      <c s="26">
        <v>341.26</v>
      </c>
      <c s="27">
        <v>0</v>
      </c>
      <c s="27">
        <f>ROUND(ROUND(H77,2)*ROUND(G77,3),2)</f>
      </c>
      <c r="O77">
        <f>(I77*21)/100</f>
      </c>
      <c t="s">
        <v>16</v>
      </c>
    </row>
    <row r="78" spans="1:5" ht="12.75">
      <c r="A78" s="28" t="s">
        <v>43</v>
      </c>
      <c r="E78" s="29" t="s">
        <v>160</v>
      </c>
    </row>
    <row r="79" spans="1:5" ht="12.75">
      <c r="A79" s="30" t="s">
        <v>45</v>
      </c>
      <c r="E79" s="31" t="s">
        <v>396</v>
      </c>
    </row>
    <row r="80" spans="1:5" ht="51">
      <c r="A80" t="s">
        <v>46</v>
      </c>
      <c r="E80" s="29" t="s">
        <v>223</v>
      </c>
    </row>
    <row r="81" spans="1:16" ht="12.75">
      <c r="A81" s="18" t="s">
        <v>38</v>
      </c>
      <c s="23" t="s">
        <v>157</v>
      </c>
      <c s="23" t="s">
        <v>220</v>
      </c>
      <c s="18" t="s">
        <v>40</v>
      </c>
      <c s="24" t="s">
        <v>221</v>
      </c>
      <c s="25" t="s">
        <v>61</v>
      </c>
      <c s="26">
        <v>257.64</v>
      </c>
      <c s="27">
        <v>0</v>
      </c>
      <c s="27">
        <f>ROUND(ROUND(H81,2)*ROUND(G81,3),2)</f>
      </c>
      <c r="O81">
        <f>(I81*21)/100</f>
      </c>
      <c t="s">
        <v>16</v>
      </c>
    </row>
    <row r="82" spans="1:5" ht="25.5">
      <c r="A82" s="28" t="s">
        <v>43</v>
      </c>
      <c r="E82" s="29" t="s">
        <v>361</v>
      </c>
    </row>
    <row r="83" spans="1:5" ht="12.75">
      <c r="A83" s="30" t="s">
        <v>45</v>
      </c>
      <c r="E83" s="31" t="s">
        <v>397</v>
      </c>
    </row>
    <row r="84" spans="1:5" ht="51">
      <c r="A84" t="s">
        <v>46</v>
      </c>
      <c r="E84" s="29" t="s">
        <v>223</v>
      </c>
    </row>
    <row r="85" spans="1:16" ht="12.75">
      <c r="A85" s="18" t="s">
        <v>38</v>
      </c>
      <c s="23" t="s">
        <v>163</v>
      </c>
      <c s="23" t="s">
        <v>229</v>
      </c>
      <c s="18" t="s">
        <v>40</v>
      </c>
      <c s="24" t="s">
        <v>230</v>
      </c>
      <c s="25" t="s">
        <v>61</v>
      </c>
      <c s="26">
        <v>257.64</v>
      </c>
      <c s="27">
        <v>0</v>
      </c>
      <c s="27">
        <f>ROUND(ROUND(H85,2)*ROUND(G85,3),2)</f>
      </c>
      <c r="O85">
        <f>(I85*21)/100</f>
      </c>
      <c t="s">
        <v>16</v>
      </c>
    </row>
    <row r="86" spans="1:5" ht="25.5">
      <c r="A86" s="28" t="s">
        <v>43</v>
      </c>
      <c r="E86" s="29" t="s">
        <v>363</v>
      </c>
    </row>
    <row r="87" spans="1:5" ht="12.75">
      <c r="A87" s="30" t="s">
        <v>45</v>
      </c>
      <c r="E87" s="31" t="s">
        <v>397</v>
      </c>
    </row>
    <row r="88" spans="1:5" ht="51">
      <c r="A88" t="s">
        <v>46</v>
      </c>
      <c r="E88" s="29" t="s">
        <v>232</v>
      </c>
    </row>
    <row r="89" spans="1:16" ht="12.75">
      <c r="A89" s="18" t="s">
        <v>38</v>
      </c>
      <c s="23" t="s">
        <v>168</v>
      </c>
      <c s="23" t="s">
        <v>234</v>
      </c>
      <c s="18" t="s">
        <v>40</v>
      </c>
      <c s="24" t="s">
        <v>235</v>
      </c>
      <c s="25" t="s">
        <v>61</v>
      </c>
      <c s="26">
        <v>235.04</v>
      </c>
      <c s="27">
        <v>0</v>
      </c>
      <c s="27">
        <f>ROUND(ROUND(H89,2)*ROUND(G89,3),2)</f>
      </c>
      <c r="O89">
        <f>(I89*21)/100</f>
      </c>
      <c t="s">
        <v>16</v>
      </c>
    </row>
    <row r="90" spans="1:5" ht="25.5">
      <c r="A90" s="28" t="s">
        <v>43</v>
      </c>
      <c r="E90" s="29" t="s">
        <v>364</v>
      </c>
    </row>
    <row r="91" spans="1:5" ht="25.5">
      <c r="A91" s="30" t="s">
        <v>45</v>
      </c>
      <c r="E91" s="31" t="s">
        <v>398</v>
      </c>
    </row>
    <row r="92" spans="1:5" ht="51">
      <c r="A92" t="s">
        <v>46</v>
      </c>
      <c r="E92" s="29" t="s">
        <v>232</v>
      </c>
    </row>
    <row r="93" spans="1:16" ht="12.75">
      <c r="A93" s="18" t="s">
        <v>38</v>
      </c>
      <c s="23" t="s">
        <v>174</v>
      </c>
      <c s="23" t="s">
        <v>239</v>
      </c>
      <c s="18" t="s">
        <v>40</v>
      </c>
      <c s="24" t="s">
        <v>240</v>
      </c>
      <c s="25" t="s">
        <v>61</v>
      </c>
      <c s="26">
        <v>241.82</v>
      </c>
      <c s="27">
        <v>0</v>
      </c>
      <c s="27">
        <f>ROUND(ROUND(H93,2)*ROUND(G93,3),2)</f>
      </c>
      <c r="O93">
        <f>(I93*21)/100</f>
      </c>
      <c t="s">
        <v>16</v>
      </c>
    </row>
    <row r="94" spans="1:5" ht="25.5">
      <c r="A94" s="28" t="s">
        <v>43</v>
      </c>
      <c r="E94" s="29" t="s">
        <v>399</v>
      </c>
    </row>
    <row r="95" spans="1:5" ht="25.5">
      <c r="A95" s="30" t="s">
        <v>45</v>
      </c>
      <c r="E95" s="31" t="s">
        <v>400</v>
      </c>
    </row>
    <row r="96" spans="1:5" ht="51">
      <c r="A96" t="s">
        <v>46</v>
      </c>
      <c r="E96" s="29" t="s">
        <v>232</v>
      </c>
    </row>
    <row r="97" spans="1:16" ht="12.75">
      <c r="A97" s="18" t="s">
        <v>38</v>
      </c>
      <c s="23" t="s">
        <v>180</v>
      </c>
      <c s="23" t="s">
        <v>243</v>
      </c>
      <c s="18" t="s">
        <v>40</v>
      </c>
      <c s="24" t="s">
        <v>250</v>
      </c>
      <c s="25" t="s">
        <v>61</v>
      </c>
      <c s="26">
        <v>226</v>
      </c>
      <c s="27">
        <v>0</v>
      </c>
      <c s="27">
        <f>ROUND(ROUND(H97,2)*ROUND(G97,3),2)</f>
      </c>
      <c r="O97">
        <f>(I97*21)/100</f>
      </c>
      <c t="s">
        <v>16</v>
      </c>
    </row>
    <row r="98" spans="1:5" ht="12.75">
      <c r="A98" s="28" t="s">
        <v>43</v>
      </c>
      <c r="E98" s="29" t="s">
        <v>160</v>
      </c>
    </row>
    <row r="99" spans="1:5" ht="12.75">
      <c r="A99" s="30" t="s">
        <v>45</v>
      </c>
      <c r="E99" s="31" t="s">
        <v>401</v>
      </c>
    </row>
    <row r="100" spans="1:5" ht="140.25">
      <c r="A100" t="s">
        <v>46</v>
      </c>
      <c r="E100" s="29" t="s">
        <v>247</v>
      </c>
    </row>
    <row r="101" spans="1:16" ht="12.75">
      <c r="A101" s="18" t="s">
        <v>38</v>
      </c>
      <c s="23" t="s">
        <v>185</v>
      </c>
      <c s="23" t="s">
        <v>257</v>
      </c>
      <c s="18" t="s">
        <v>40</v>
      </c>
      <c s="24" t="s">
        <v>368</v>
      </c>
      <c s="25" t="s">
        <v>61</v>
      </c>
      <c s="26">
        <v>235.04</v>
      </c>
      <c s="27">
        <v>0</v>
      </c>
      <c s="27">
        <f>ROUND(ROUND(H101,2)*ROUND(G101,3),2)</f>
      </c>
      <c r="O101">
        <f>(I101*21)/100</f>
      </c>
      <c t="s">
        <v>16</v>
      </c>
    </row>
    <row r="102" spans="1:5" ht="12.75">
      <c r="A102" s="28" t="s">
        <v>43</v>
      </c>
      <c r="E102" s="29" t="s">
        <v>40</v>
      </c>
    </row>
    <row r="103" spans="1:5" ht="12.75">
      <c r="A103" s="30" t="s">
        <v>45</v>
      </c>
      <c r="E103" s="31" t="s">
        <v>402</v>
      </c>
    </row>
    <row r="104" spans="1:5" ht="140.25">
      <c r="A104" t="s">
        <v>46</v>
      </c>
      <c r="E104" s="29" t="s">
        <v>247</v>
      </c>
    </row>
    <row r="105" spans="1:16" ht="12.75">
      <c r="A105" s="18" t="s">
        <v>38</v>
      </c>
      <c s="23" t="s">
        <v>192</v>
      </c>
      <c s="23" t="s">
        <v>403</v>
      </c>
      <c s="18" t="s">
        <v>40</v>
      </c>
      <c s="24" t="s">
        <v>404</v>
      </c>
      <c s="25" t="s">
        <v>61</v>
      </c>
      <c s="26">
        <v>241.82</v>
      </c>
      <c s="27">
        <v>0</v>
      </c>
      <c s="27">
        <f>ROUND(ROUND(H105,2)*ROUND(G105,3),2)</f>
      </c>
      <c r="O105">
        <f>(I105*21)/100</f>
      </c>
      <c t="s">
        <v>16</v>
      </c>
    </row>
    <row r="106" spans="1:5" ht="12.75">
      <c r="A106" s="28" t="s">
        <v>43</v>
      </c>
      <c r="E106" s="29" t="s">
        <v>40</v>
      </c>
    </row>
    <row r="107" spans="1:5" ht="12.75">
      <c r="A107" s="30" t="s">
        <v>45</v>
      </c>
      <c r="E107" s="31" t="s">
        <v>405</v>
      </c>
    </row>
    <row r="108" spans="1:5" ht="140.25">
      <c r="A108" t="s">
        <v>46</v>
      </c>
      <c r="E108" s="29" t="s">
        <v>247</v>
      </c>
    </row>
    <row r="109" spans="1:16" ht="12.75">
      <c r="A109" s="18" t="s">
        <v>38</v>
      </c>
      <c s="23" t="s">
        <v>197</v>
      </c>
      <c s="23" t="s">
        <v>268</v>
      </c>
      <c s="18" t="s">
        <v>40</v>
      </c>
      <c s="24" t="s">
        <v>269</v>
      </c>
      <c s="25" t="s">
        <v>177</v>
      </c>
      <c s="26">
        <v>38</v>
      </c>
      <c s="27">
        <v>0</v>
      </c>
      <c s="27">
        <f>ROUND(ROUND(H109,2)*ROUND(G109,3),2)</f>
      </c>
      <c r="O109">
        <f>(I109*21)/100</f>
      </c>
      <c t="s">
        <v>16</v>
      </c>
    </row>
    <row r="110" spans="1:5" ht="12.75">
      <c r="A110" s="28" t="s">
        <v>43</v>
      </c>
      <c r="E110" s="29" t="s">
        <v>40</v>
      </c>
    </row>
    <row r="111" spans="1:5" ht="12.75">
      <c r="A111" s="30" t="s">
        <v>45</v>
      </c>
      <c r="E111" s="31" t="s">
        <v>406</v>
      </c>
    </row>
    <row r="112" spans="1:5" ht="38.25">
      <c r="A112" t="s">
        <v>46</v>
      </c>
      <c r="E112" s="29" t="s">
        <v>271</v>
      </c>
    </row>
    <row r="113" spans="1:18" ht="12.75" customHeight="1">
      <c r="A113" s="5" t="s">
        <v>36</v>
      </c>
      <c s="5"/>
      <c s="35" t="s">
        <v>33</v>
      </c>
      <c s="5"/>
      <c s="21" t="s">
        <v>290</v>
      </c>
      <c s="5"/>
      <c s="5"/>
      <c s="5"/>
      <c s="36">
        <f>0+Q113</f>
      </c>
      <c r="O113">
        <f>0+R113</f>
      </c>
      <c r="Q113">
        <f>0+I114+I118+I122+I126</f>
      </c>
      <c>
        <f>0+O114+O118+O122+O126</f>
      </c>
    </row>
    <row r="114" spans="1:16" ht="12.75">
      <c r="A114" s="18" t="s">
        <v>38</v>
      </c>
      <c s="23" t="s">
        <v>203</v>
      </c>
      <c s="23" t="s">
        <v>302</v>
      </c>
      <c s="18" t="s">
        <v>40</v>
      </c>
      <c s="24" t="s">
        <v>303</v>
      </c>
      <c s="25" t="s">
        <v>53</v>
      </c>
      <c s="26">
        <v>1</v>
      </c>
      <c s="27">
        <v>0</v>
      </c>
      <c s="27">
        <f>ROUND(ROUND(H114,2)*ROUND(G114,3),2)</f>
      </c>
      <c r="O114">
        <f>(I114*21)/100</f>
      </c>
      <c t="s">
        <v>16</v>
      </c>
    </row>
    <row r="115" spans="1:5" ht="12.75">
      <c r="A115" s="28" t="s">
        <v>43</v>
      </c>
      <c r="E115" s="29" t="s">
        <v>40</v>
      </c>
    </row>
    <row r="116" spans="1:5" ht="12.75">
      <c r="A116" s="30" t="s">
        <v>45</v>
      </c>
      <c r="E116" s="31" t="s">
        <v>407</v>
      </c>
    </row>
    <row r="117" spans="1:5" ht="51">
      <c r="A117" t="s">
        <v>46</v>
      </c>
      <c r="E117" s="29" t="s">
        <v>305</v>
      </c>
    </row>
    <row r="118" spans="1:16" ht="12.75">
      <c r="A118" s="18" t="s">
        <v>38</v>
      </c>
      <c s="23" t="s">
        <v>208</v>
      </c>
      <c s="23" t="s">
        <v>316</v>
      </c>
      <c s="18" t="s">
        <v>40</v>
      </c>
      <c s="24" t="s">
        <v>317</v>
      </c>
      <c s="25" t="s">
        <v>177</v>
      </c>
      <c s="26">
        <v>38</v>
      </c>
      <c s="27">
        <v>0</v>
      </c>
      <c s="27">
        <f>ROUND(ROUND(H118,2)*ROUND(G118,3),2)</f>
      </c>
      <c r="O118">
        <f>(I118*21)/100</f>
      </c>
      <c t="s">
        <v>16</v>
      </c>
    </row>
    <row r="119" spans="1:5" ht="12.75">
      <c r="A119" s="28" t="s">
        <v>43</v>
      </c>
      <c r="E119" s="29" t="s">
        <v>40</v>
      </c>
    </row>
    <row r="120" spans="1:5" ht="12.75">
      <c r="A120" s="30" t="s">
        <v>45</v>
      </c>
      <c r="E120" s="31" t="s">
        <v>406</v>
      </c>
    </row>
    <row r="121" spans="1:5" ht="25.5">
      <c r="A121" t="s">
        <v>46</v>
      </c>
      <c r="E121" s="29" t="s">
        <v>318</v>
      </c>
    </row>
    <row r="122" spans="1:16" ht="12.75">
      <c r="A122" s="18" t="s">
        <v>38</v>
      </c>
      <c s="23" t="s">
        <v>213</v>
      </c>
      <c s="23" t="s">
        <v>320</v>
      </c>
      <c s="18" t="s">
        <v>40</v>
      </c>
      <c s="24" t="s">
        <v>321</v>
      </c>
      <c s="25" t="s">
        <v>177</v>
      </c>
      <c s="26">
        <v>139</v>
      </c>
      <c s="27">
        <v>0</v>
      </c>
      <c s="27">
        <f>ROUND(ROUND(H122,2)*ROUND(G122,3),2)</f>
      </c>
      <c r="O122">
        <f>(I122*21)/100</f>
      </c>
      <c t="s">
        <v>16</v>
      </c>
    </row>
    <row r="123" spans="1:5" ht="12.75">
      <c r="A123" s="28" t="s">
        <v>43</v>
      </c>
      <c r="E123" s="29" t="s">
        <v>40</v>
      </c>
    </row>
    <row r="124" spans="1:5" ht="38.25">
      <c r="A124" s="30" t="s">
        <v>45</v>
      </c>
      <c r="E124" s="31" t="s">
        <v>408</v>
      </c>
    </row>
    <row r="125" spans="1:5" ht="89.25">
      <c r="A125" t="s">
        <v>46</v>
      </c>
      <c r="E125" s="29" t="s">
        <v>323</v>
      </c>
    </row>
    <row r="126" spans="1:16" ht="25.5">
      <c r="A126" s="18" t="s">
        <v>38</v>
      </c>
      <c s="23" t="s">
        <v>219</v>
      </c>
      <c s="23" t="s">
        <v>292</v>
      </c>
      <c s="18" t="s">
        <v>40</v>
      </c>
      <c s="24" t="s">
        <v>293</v>
      </c>
      <c s="25" t="s">
        <v>177</v>
      </c>
      <c s="26">
        <v>8.5</v>
      </c>
      <c s="27">
        <v>0</v>
      </c>
      <c s="27">
        <f>ROUND(ROUND(H126,2)*ROUND(G126,3),2)</f>
      </c>
      <c r="O126">
        <f>(I126*21)/100</f>
      </c>
      <c t="s">
        <v>16</v>
      </c>
    </row>
    <row r="127" spans="1:5" ht="12.75">
      <c r="A127" s="28" t="s">
        <v>43</v>
      </c>
      <c r="E127" s="29" t="s">
        <v>40</v>
      </c>
    </row>
    <row r="128" spans="1:5" ht="12.75">
      <c r="A128" s="30" t="s">
        <v>45</v>
      </c>
      <c r="E128" s="31" t="s">
        <v>409</v>
      </c>
    </row>
    <row r="129" spans="1:5" ht="127.5">
      <c r="A129" t="s">
        <v>46</v>
      </c>
      <c r="E129" s="29" t="s">
        <v>410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f>
      </c>
      <c t="s">
        <v>15</v>
      </c>
    </row>
    <row r="3" spans="1:16" ht="15" customHeight="1">
      <c r="A3" t="s">
        <v>1</v>
      </c>
      <c s="8" t="s">
        <v>3</v>
      </c>
      <c s="9" t="s">
        <v>4</v>
      </c>
      <c s="1"/>
      <c s="10" t="s">
        <v>5</v>
      </c>
      <c s="1"/>
      <c s="4"/>
      <c s="3" t="s">
        <v>411</v>
      </c>
      <c s="32">
        <f>0+I9+I14+I19</f>
      </c>
      <c r="O3" t="s">
        <v>12</v>
      </c>
      <c t="s">
        <v>16</v>
      </c>
    </row>
    <row r="4" spans="1:16" ht="15" customHeight="1">
      <c r="A4" t="s">
        <v>6</v>
      </c>
      <c s="8" t="s">
        <v>7</v>
      </c>
      <c s="9" t="s">
        <v>15</v>
      </c>
      <c s="1"/>
      <c s="10" t="s">
        <v>55</v>
      </c>
      <c s="1"/>
      <c s="1"/>
      <c s="7"/>
      <c s="7"/>
      <c r="O4" t="s">
        <v>13</v>
      </c>
      <c t="s">
        <v>16</v>
      </c>
    </row>
    <row r="5" spans="1:16" ht="12.75" customHeight="1">
      <c r="A5" t="s">
        <v>10</v>
      </c>
      <c s="12" t="s">
        <v>11</v>
      </c>
      <c s="13" t="s">
        <v>411</v>
      </c>
      <c s="5"/>
      <c s="14" t="s">
        <v>412</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87</v>
      </c>
      <c s="18" t="s">
        <v>22</v>
      </c>
      <c s="24" t="s">
        <v>88</v>
      </c>
      <c s="25" t="s">
        <v>89</v>
      </c>
      <c s="26">
        <v>6.6</v>
      </c>
      <c s="27">
        <v>0</v>
      </c>
      <c s="27">
        <f>ROUND(ROUND(H10,2)*ROUND(G10,3),2)</f>
      </c>
      <c r="O10">
        <f>(I10*21)/100</f>
      </c>
      <c t="s">
        <v>16</v>
      </c>
    </row>
    <row r="11" spans="1:5" ht="25.5">
      <c r="A11" s="28" t="s">
        <v>43</v>
      </c>
      <c r="E11" s="29" t="s">
        <v>95</v>
      </c>
    </row>
    <row r="12" spans="1:5" ht="12.75">
      <c r="A12" s="30" t="s">
        <v>45</v>
      </c>
      <c r="E12" s="31" t="s">
        <v>413</v>
      </c>
    </row>
    <row r="13" spans="1:5" ht="25.5">
      <c r="A13" t="s">
        <v>46</v>
      </c>
      <c r="E13" s="29" t="s">
        <v>92</v>
      </c>
    </row>
    <row r="14" spans="1:18" ht="12.75" customHeight="1">
      <c r="A14" s="5" t="s">
        <v>36</v>
      </c>
      <c s="5"/>
      <c s="35" t="s">
        <v>22</v>
      </c>
      <c s="5"/>
      <c s="21" t="s">
        <v>58</v>
      </c>
      <c s="5"/>
      <c s="5"/>
      <c s="5"/>
      <c s="36">
        <f>0+Q14</f>
      </c>
      <c r="O14">
        <f>0+R14</f>
      </c>
      <c r="Q14">
        <f>0+I15</f>
      </c>
      <c>
        <f>0+O15</f>
      </c>
    </row>
    <row r="15" spans="1:16" ht="12.75">
      <c r="A15" s="18" t="s">
        <v>38</v>
      </c>
      <c s="23" t="s">
        <v>16</v>
      </c>
      <c s="23" t="s">
        <v>414</v>
      </c>
      <c s="18" t="s">
        <v>40</v>
      </c>
      <c s="24" t="s">
        <v>415</v>
      </c>
      <c s="25" t="s">
        <v>177</v>
      </c>
      <c s="26">
        <v>22</v>
      </c>
      <c s="27">
        <v>0</v>
      </c>
      <c s="27">
        <f>ROUND(ROUND(H15,2)*ROUND(G15,3),2)</f>
      </c>
      <c r="O15">
        <f>(I15*21)/100</f>
      </c>
      <c t="s">
        <v>16</v>
      </c>
    </row>
    <row r="16" spans="1:5" ht="12.75">
      <c r="A16" s="28" t="s">
        <v>43</v>
      </c>
      <c r="E16" s="29" t="s">
        <v>40</v>
      </c>
    </row>
    <row r="17" spans="1:5" ht="12.75">
      <c r="A17" s="30" t="s">
        <v>45</v>
      </c>
      <c r="E17" s="31" t="s">
        <v>40</v>
      </c>
    </row>
    <row r="18" spans="1:5" ht="63.75">
      <c r="A18" t="s">
        <v>46</v>
      </c>
      <c r="E18" s="29" t="s">
        <v>105</v>
      </c>
    </row>
    <row r="19" spans="1:18" ht="12.75" customHeight="1">
      <c r="A19" s="5" t="s">
        <v>36</v>
      </c>
      <c s="5"/>
      <c s="35" t="s">
        <v>33</v>
      </c>
      <c s="5"/>
      <c s="21" t="s">
        <v>290</v>
      </c>
      <c s="5"/>
      <c s="5"/>
      <c s="5"/>
      <c s="36">
        <f>0+Q19</f>
      </c>
      <c r="O19">
        <f>0+R19</f>
      </c>
      <c r="Q19">
        <f>0+I20</f>
      </c>
      <c>
        <f>0+O20</f>
      </c>
    </row>
    <row r="20" spans="1:16" ht="12.75">
      <c r="A20" s="18" t="s">
        <v>38</v>
      </c>
      <c s="23" t="s">
        <v>15</v>
      </c>
      <c s="23" t="s">
        <v>416</v>
      </c>
      <c s="18" t="s">
        <v>40</v>
      </c>
      <c s="24" t="s">
        <v>417</v>
      </c>
      <c s="25" t="s">
        <v>177</v>
      </c>
      <c s="26">
        <v>50.2</v>
      </c>
      <c s="27">
        <v>0</v>
      </c>
      <c s="27">
        <f>ROUND(ROUND(H20,2)*ROUND(G20,3),2)</f>
      </c>
      <c r="O20">
        <f>(I20*21)/100</f>
      </c>
      <c t="s">
        <v>16</v>
      </c>
    </row>
    <row r="21" spans="1:5" ht="12.75">
      <c r="A21" s="28" t="s">
        <v>43</v>
      </c>
      <c r="E21" s="29" t="s">
        <v>40</v>
      </c>
    </row>
    <row r="22" spans="1:5" ht="12.75">
      <c r="A22" s="30" t="s">
        <v>45</v>
      </c>
      <c r="E22" s="31" t="s">
        <v>418</v>
      </c>
    </row>
    <row r="23" spans="1:5" ht="51">
      <c r="A23" t="s">
        <v>46</v>
      </c>
      <c r="E23" s="29" t="s">
        <v>419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0+O9+O18+O31+O52</f>
      </c>
      <c t="s">
        <v>15</v>
      </c>
    </row>
    <row r="3" spans="1:16" ht="15" customHeight="1">
      <c r="A3" t="s">
        <v>1</v>
      </c>
      <c s="8" t="s">
        <v>3</v>
      </c>
      <c s="9" t="s">
        <v>4</v>
      </c>
      <c s="1"/>
      <c s="10" t="s">
        <v>5</v>
      </c>
      <c s="1"/>
      <c s="4"/>
      <c s="3" t="s">
        <v>420</v>
      </c>
      <c s="32">
        <f>0+I9+I18+I31+I52</f>
      </c>
      <c r="O3" t="s">
        <v>12</v>
      </c>
      <c t="s">
        <v>16</v>
      </c>
    </row>
    <row r="4" spans="1:16" ht="15" customHeight="1">
      <c r="A4" t="s">
        <v>6</v>
      </c>
      <c s="8" t="s">
        <v>7</v>
      </c>
      <c s="9" t="s">
        <v>15</v>
      </c>
      <c s="1"/>
      <c s="10" t="s">
        <v>55</v>
      </c>
      <c s="1"/>
      <c s="1"/>
      <c s="7"/>
      <c s="7"/>
      <c r="O4" t="s">
        <v>13</v>
      </c>
      <c t="s">
        <v>16</v>
      </c>
    </row>
    <row r="5" spans="1:16" ht="12.75" customHeight="1">
      <c r="A5" t="s">
        <v>10</v>
      </c>
      <c s="12" t="s">
        <v>11</v>
      </c>
      <c s="13" t="s">
        <v>420</v>
      </c>
      <c s="5"/>
      <c s="14" t="s">
        <v>421</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f>
      </c>
      <c>
        <f>0+O10+O14</f>
      </c>
    </row>
    <row r="10" spans="1:16" ht="12.75">
      <c r="A10" s="18" t="s">
        <v>38</v>
      </c>
      <c s="23" t="s">
        <v>22</v>
      </c>
      <c s="23" t="s">
        <v>87</v>
      </c>
      <c s="18" t="s">
        <v>22</v>
      </c>
      <c s="24" t="s">
        <v>88</v>
      </c>
      <c s="25" t="s">
        <v>89</v>
      </c>
      <c s="26">
        <v>20.16</v>
      </c>
      <c s="27">
        <v>0</v>
      </c>
      <c s="27">
        <f>ROUND(ROUND(H10,2)*ROUND(G10,3),2)</f>
      </c>
      <c r="O10">
        <f>(I10*21)/100</f>
      </c>
      <c t="s">
        <v>16</v>
      </c>
    </row>
    <row r="11" spans="1:5" ht="25.5">
      <c r="A11" s="28" t="s">
        <v>43</v>
      </c>
      <c r="E11" s="29" t="s">
        <v>90</v>
      </c>
    </row>
    <row r="12" spans="1:5" ht="12.75">
      <c r="A12" s="30" t="s">
        <v>45</v>
      </c>
      <c r="E12" s="31" t="s">
        <v>422</v>
      </c>
    </row>
    <row r="13" spans="1:5" ht="25.5">
      <c r="A13" t="s">
        <v>46</v>
      </c>
      <c r="E13" s="29" t="s">
        <v>92</v>
      </c>
    </row>
    <row r="14" spans="1:16" ht="12.75">
      <c r="A14" s="18" t="s">
        <v>38</v>
      </c>
      <c s="23" t="s">
        <v>16</v>
      </c>
      <c s="23" t="s">
        <v>87</v>
      </c>
      <c s="18" t="s">
        <v>16</v>
      </c>
      <c s="24" t="s">
        <v>88</v>
      </c>
      <c s="25" t="s">
        <v>89</v>
      </c>
      <c s="26">
        <v>11.18</v>
      </c>
      <c s="27">
        <v>0</v>
      </c>
      <c s="27">
        <f>ROUND(ROUND(H14,2)*ROUND(G14,3),2)</f>
      </c>
      <c r="O14">
        <f>(I14*21)/100</f>
      </c>
      <c t="s">
        <v>16</v>
      </c>
    </row>
    <row r="15" spans="1:5" ht="25.5">
      <c r="A15" s="28" t="s">
        <v>43</v>
      </c>
      <c r="E15" s="29" t="s">
        <v>423</v>
      </c>
    </row>
    <row r="16" spans="1:5" ht="12.75">
      <c r="A16" s="30" t="s">
        <v>45</v>
      </c>
      <c r="E16" s="31" t="s">
        <v>424</v>
      </c>
    </row>
    <row r="17" spans="1:5" ht="25.5">
      <c r="A17" t="s">
        <v>46</v>
      </c>
      <c r="E17" s="29" t="s">
        <v>92</v>
      </c>
    </row>
    <row r="18" spans="1:18" ht="12.75" customHeight="1">
      <c r="A18" s="5" t="s">
        <v>36</v>
      </c>
      <c s="5"/>
      <c s="35" t="s">
        <v>22</v>
      </c>
      <c s="5"/>
      <c s="21" t="s">
        <v>58</v>
      </c>
      <c s="5"/>
      <c s="5"/>
      <c s="5"/>
      <c s="36">
        <f>0+Q18</f>
      </c>
      <c r="O18">
        <f>0+R18</f>
      </c>
      <c r="Q18">
        <f>0+I19+I23+I27</f>
      </c>
      <c>
        <f>0+O19+O23+O27</f>
      </c>
    </row>
    <row r="19" spans="1:16" ht="25.5">
      <c r="A19" s="18" t="s">
        <v>38</v>
      </c>
      <c s="23" t="s">
        <v>15</v>
      </c>
      <c s="23" t="s">
        <v>425</v>
      </c>
      <c s="18" t="s">
        <v>40</v>
      </c>
      <c s="24" t="s">
        <v>426</v>
      </c>
      <c s="25" t="s">
        <v>75</v>
      </c>
      <c s="26">
        <v>5.082</v>
      </c>
      <c s="27">
        <v>0</v>
      </c>
      <c s="27">
        <f>ROUND(ROUND(H19,2)*ROUND(G19,3),2)</f>
      </c>
      <c r="O19">
        <f>(I19*21)/100</f>
      </c>
      <c t="s">
        <v>16</v>
      </c>
    </row>
    <row r="20" spans="1:5" ht="12.75">
      <c r="A20" s="28" t="s">
        <v>43</v>
      </c>
      <c r="E20" s="29" t="s">
        <v>40</v>
      </c>
    </row>
    <row r="21" spans="1:5" ht="12.75">
      <c r="A21" s="30" t="s">
        <v>45</v>
      </c>
      <c r="E21" s="31" t="s">
        <v>427</v>
      </c>
    </row>
    <row r="22" spans="1:5" ht="63.75">
      <c r="A22" t="s">
        <v>46</v>
      </c>
      <c r="E22" s="29" t="s">
        <v>105</v>
      </c>
    </row>
    <row r="23" spans="1:16" ht="12.75">
      <c r="A23" s="18" t="s">
        <v>38</v>
      </c>
      <c s="23" t="s">
        <v>26</v>
      </c>
      <c s="23" t="s">
        <v>131</v>
      </c>
      <c s="18" t="s">
        <v>40</v>
      </c>
      <c s="24" t="s">
        <v>132</v>
      </c>
      <c s="25" t="s">
        <v>75</v>
      </c>
      <c s="26">
        <v>9.6</v>
      </c>
      <c s="27">
        <v>0</v>
      </c>
      <c s="27">
        <f>ROUND(ROUND(H23,2)*ROUND(G23,3),2)</f>
      </c>
      <c r="O23">
        <f>(I23*21)/100</f>
      </c>
      <c t="s">
        <v>16</v>
      </c>
    </row>
    <row r="24" spans="1:5" ht="12.75">
      <c r="A24" s="28" t="s">
        <v>43</v>
      </c>
      <c r="E24" s="29" t="s">
        <v>428</v>
      </c>
    </row>
    <row r="25" spans="1:5" ht="38.25">
      <c r="A25" s="30" t="s">
        <v>45</v>
      </c>
      <c r="E25" s="31" t="s">
        <v>429</v>
      </c>
    </row>
    <row r="26" spans="1:5" ht="318.75">
      <c r="A26" t="s">
        <v>46</v>
      </c>
      <c r="E26" s="29" t="s">
        <v>134</v>
      </c>
    </row>
    <row r="27" spans="1:16" ht="12.75">
      <c r="A27" s="18" t="s">
        <v>38</v>
      </c>
      <c s="23" t="s">
        <v>28</v>
      </c>
      <c s="23" t="s">
        <v>78</v>
      </c>
      <c s="18" t="s">
        <v>40</v>
      </c>
      <c s="24" t="s">
        <v>79</v>
      </c>
      <c s="25" t="s">
        <v>75</v>
      </c>
      <c s="26">
        <v>9.6</v>
      </c>
      <c s="27">
        <v>0</v>
      </c>
      <c s="27">
        <f>ROUND(ROUND(H27,2)*ROUND(G27,3),2)</f>
      </c>
      <c r="O27">
        <f>(I27*21)/100</f>
      </c>
      <c t="s">
        <v>16</v>
      </c>
    </row>
    <row r="28" spans="1:5" ht="12.75">
      <c r="A28" s="28" t="s">
        <v>43</v>
      </c>
      <c r="E28" s="29" t="s">
        <v>40</v>
      </c>
    </row>
    <row r="29" spans="1:5" ht="12.75">
      <c r="A29" s="30" t="s">
        <v>45</v>
      </c>
      <c r="E29" s="31" t="s">
        <v>430</v>
      </c>
    </row>
    <row r="30" spans="1:5" ht="191.25">
      <c r="A30" t="s">
        <v>46</v>
      </c>
      <c r="E30" s="29" t="s">
        <v>81</v>
      </c>
    </row>
    <row r="31" spans="1:18" ht="12.75" customHeight="1">
      <c r="A31" s="5" t="s">
        <v>36</v>
      </c>
      <c s="5"/>
      <c s="35" t="s">
        <v>28</v>
      </c>
      <c s="5"/>
      <c s="21" t="s">
        <v>218</v>
      </c>
      <c s="5"/>
      <c s="5"/>
      <c s="5"/>
      <c s="36">
        <f>0+Q31</f>
      </c>
      <c r="O31">
        <f>0+R31</f>
      </c>
      <c r="Q31">
        <f>0+I32+I36+I40+I44+I48</f>
      </c>
      <c>
        <f>0+O32+O36+O40+O44+O48</f>
      </c>
    </row>
    <row r="32" spans="1:16" ht="12.75">
      <c r="A32" s="18" t="s">
        <v>38</v>
      </c>
      <c s="23" t="s">
        <v>30</v>
      </c>
      <c s="23" t="s">
        <v>358</v>
      </c>
      <c s="18" t="s">
        <v>40</v>
      </c>
      <c s="24" t="s">
        <v>359</v>
      </c>
      <c s="25" t="s">
        <v>61</v>
      </c>
      <c s="26">
        <v>57.8</v>
      </c>
      <c s="27">
        <v>0</v>
      </c>
      <c s="27">
        <f>ROUND(ROUND(H32,2)*ROUND(G32,3),2)</f>
      </c>
      <c r="O32">
        <f>(I32*21)/100</f>
      </c>
      <c t="s">
        <v>16</v>
      </c>
    </row>
    <row r="33" spans="1:5" ht="12.75">
      <c r="A33" s="28" t="s">
        <v>43</v>
      </c>
      <c r="E33" s="29" t="s">
        <v>160</v>
      </c>
    </row>
    <row r="34" spans="1:5" ht="38.25">
      <c r="A34" s="30" t="s">
        <v>45</v>
      </c>
      <c r="E34" s="31" t="s">
        <v>431</v>
      </c>
    </row>
    <row r="35" spans="1:5" ht="51">
      <c r="A35" t="s">
        <v>46</v>
      </c>
      <c r="E35" s="29" t="s">
        <v>223</v>
      </c>
    </row>
    <row r="36" spans="1:16" ht="12.75">
      <c r="A36" s="18" t="s">
        <v>38</v>
      </c>
      <c s="23" t="s">
        <v>109</v>
      </c>
      <c s="23" t="s">
        <v>432</v>
      </c>
      <c s="18" t="s">
        <v>40</v>
      </c>
      <c s="24" t="s">
        <v>433</v>
      </c>
      <c s="25" t="s">
        <v>61</v>
      </c>
      <c s="26">
        <v>57.8</v>
      </c>
      <c s="27">
        <v>0</v>
      </c>
      <c s="27">
        <f>ROUND(ROUND(H36,2)*ROUND(G36,3),2)</f>
      </c>
      <c r="O36">
        <f>(I36*21)/100</f>
      </c>
      <c t="s">
        <v>16</v>
      </c>
    </row>
    <row r="37" spans="1:5" ht="25.5">
      <c r="A37" s="28" t="s">
        <v>43</v>
      </c>
      <c r="E37" s="29" t="s">
        <v>434</v>
      </c>
    </row>
    <row r="38" spans="1:5" ht="38.25">
      <c r="A38" s="30" t="s">
        <v>45</v>
      </c>
      <c r="E38" s="31" t="s">
        <v>431</v>
      </c>
    </row>
    <row r="39" spans="1:5" ht="51">
      <c r="A39" t="s">
        <v>46</v>
      </c>
      <c r="E39" s="29" t="s">
        <v>232</v>
      </c>
    </row>
    <row r="40" spans="1:16" ht="12.75">
      <c r="A40" s="18" t="s">
        <v>38</v>
      </c>
      <c s="23" t="s">
        <v>114</v>
      </c>
      <c s="23" t="s">
        <v>234</v>
      </c>
      <c s="18" t="s">
        <v>40</v>
      </c>
      <c s="24" t="s">
        <v>235</v>
      </c>
      <c s="25" t="s">
        <v>61</v>
      </c>
      <c s="26">
        <v>57.8</v>
      </c>
      <c s="27">
        <v>0</v>
      </c>
      <c s="27">
        <f>ROUND(ROUND(H40,2)*ROUND(G40,3),2)</f>
      </c>
      <c r="O40">
        <f>(I40*21)/100</f>
      </c>
      <c t="s">
        <v>16</v>
      </c>
    </row>
    <row r="41" spans="1:5" ht="25.5">
      <c r="A41" s="28" t="s">
        <v>43</v>
      </c>
      <c r="E41" s="29" t="s">
        <v>435</v>
      </c>
    </row>
    <row r="42" spans="1:5" ht="38.25">
      <c r="A42" s="30" t="s">
        <v>45</v>
      </c>
      <c r="E42" s="31" t="s">
        <v>431</v>
      </c>
    </row>
    <row r="43" spans="1:5" ht="51">
      <c r="A43" t="s">
        <v>46</v>
      </c>
      <c r="E43" s="29" t="s">
        <v>232</v>
      </c>
    </row>
    <row r="44" spans="1:16" ht="12.75">
      <c r="A44" s="18" t="s">
        <v>38</v>
      </c>
      <c s="23" t="s">
        <v>33</v>
      </c>
      <c s="23" t="s">
        <v>436</v>
      </c>
      <c s="18" t="s">
        <v>40</v>
      </c>
      <c s="24" t="s">
        <v>437</v>
      </c>
      <c s="25" t="s">
        <v>61</v>
      </c>
      <c s="26">
        <v>57.8</v>
      </c>
      <c s="27">
        <v>0</v>
      </c>
      <c s="27">
        <f>ROUND(ROUND(H44,2)*ROUND(G44,3),2)</f>
      </c>
      <c r="O44">
        <f>(I44*21)/100</f>
      </c>
      <c t="s">
        <v>16</v>
      </c>
    </row>
    <row r="45" spans="1:5" ht="12.75">
      <c r="A45" s="28" t="s">
        <v>43</v>
      </c>
      <c r="E45" s="29" t="s">
        <v>160</v>
      </c>
    </row>
    <row r="46" spans="1:5" ht="38.25">
      <c r="A46" s="30" t="s">
        <v>45</v>
      </c>
      <c r="E46" s="31" t="s">
        <v>431</v>
      </c>
    </row>
    <row r="47" spans="1:5" ht="140.25">
      <c r="A47" t="s">
        <v>46</v>
      </c>
      <c r="E47" s="29" t="s">
        <v>247</v>
      </c>
    </row>
    <row r="48" spans="1:16" ht="12.75">
      <c r="A48" s="18" t="s">
        <v>38</v>
      </c>
      <c s="23" t="s">
        <v>35</v>
      </c>
      <c s="23" t="s">
        <v>438</v>
      </c>
      <c s="18" t="s">
        <v>40</v>
      </c>
      <c s="24" t="s">
        <v>439</v>
      </c>
      <c s="25" t="s">
        <v>61</v>
      </c>
      <c s="26">
        <v>57.8</v>
      </c>
      <c s="27">
        <v>0</v>
      </c>
      <c s="27">
        <f>ROUND(ROUND(H48,2)*ROUND(G48,3),2)</f>
      </c>
      <c r="O48">
        <f>(I48*21)/100</f>
      </c>
      <c t="s">
        <v>16</v>
      </c>
    </row>
    <row r="49" spans="1:5" ht="12.75">
      <c r="A49" s="28" t="s">
        <v>43</v>
      </c>
      <c r="E49" s="29" t="s">
        <v>160</v>
      </c>
    </row>
    <row r="50" spans="1:5" ht="38.25">
      <c r="A50" s="30" t="s">
        <v>45</v>
      </c>
      <c r="E50" s="31" t="s">
        <v>431</v>
      </c>
    </row>
    <row r="51" spans="1:5" ht="140.25">
      <c r="A51" t="s">
        <v>46</v>
      </c>
      <c r="E51" s="29" t="s">
        <v>247</v>
      </c>
    </row>
    <row r="52" spans="1:18" ht="12.75" customHeight="1">
      <c r="A52" s="5" t="s">
        <v>36</v>
      </c>
      <c s="5"/>
      <c s="35" t="s">
        <v>33</v>
      </c>
      <c s="5"/>
      <c s="21" t="s">
        <v>290</v>
      </c>
      <c s="5"/>
      <c s="5"/>
      <c s="5"/>
      <c s="36">
        <f>0+Q52</f>
      </c>
      <c r="O52">
        <f>0+R52</f>
      </c>
      <c r="Q52">
        <f>0+I53</f>
      </c>
      <c>
        <f>0+O53</f>
      </c>
    </row>
    <row r="53" spans="1:16" ht="12.75">
      <c r="A53" s="18" t="s">
        <v>38</v>
      </c>
      <c s="23" t="s">
        <v>345</v>
      </c>
      <c s="23" t="s">
        <v>416</v>
      </c>
      <c s="18" t="s">
        <v>40</v>
      </c>
      <c s="24" t="s">
        <v>417</v>
      </c>
      <c s="25" t="s">
        <v>177</v>
      </c>
      <c s="26">
        <v>25</v>
      </c>
      <c s="27">
        <v>0</v>
      </c>
      <c s="27">
        <f>ROUND(ROUND(H53,2)*ROUND(G53,3),2)</f>
      </c>
      <c r="O53">
        <f>(I53*21)/100</f>
      </c>
      <c t="s">
        <v>16</v>
      </c>
    </row>
    <row r="54" spans="1:5" ht="12.75">
      <c r="A54" s="28" t="s">
        <v>43</v>
      </c>
      <c r="E54" s="29" t="s">
        <v>40</v>
      </c>
    </row>
    <row r="55" spans="1:5" ht="38.25">
      <c r="A55" s="30" t="s">
        <v>45</v>
      </c>
      <c r="E55" s="31" t="s">
        <v>440</v>
      </c>
    </row>
    <row r="56" spans="1:5" ht="51">
      <c r="A56" t="s">
        <v>46</v>
      </c>
      <c r="E56" s="29" t="s">
        <v>419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441</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441</v>
      </c>
      <c s="5"/>
      <c s="14" t="s">
        <v>442</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33</v>
      </c>
      <c s="19"/>
      <c s="21" t="s">
        <v>290</v>
      </c>
      <c s="19"/>
      <c s="19"/>
      <c s="19"/>
      <c s="22">
        <f>0+Q9</f>
      </c>
      <c r="O9">
        <f>0+R9</f>
      </c>
      <c r="Q9">
        <f>0+I10+I14+I18+I22+I26+I30+I34+I38+I42+I46+I50+I54+I58+I62+I66</f>
      </c>
      <c>
        <f>0+O10+O14+O18+O22+O26+O30+O34+O38+O42+O46+O50+O54+O58+O62+O66</f>
      </c>
    </row>
    <row r="10" spans="1:16" ht="25.5">
      <c r="A10" s="18" t="s">
        <v>38</v>
      </c>
      <c s="23" t="s">
        <v>30</v>
      </c>
      <c s="23" t="s">
        <v>443</v>
      </c>
      <c s="18" t="s">
        <v>40</v>
      </c>
      <c s="24" t="s">
        <v>444</v>
      </c>
      <c s="25" t="s">
        <v>53</v>
      </c>
      <c s="26">
        <v>41</v>
      </c>
      <c s="27">
        <v>0</v>
      </c>
      <c s="27">
        <f>ROUND(ROUND(H10,2)*ROUND(G10,3),2)</f>
      </c>
      <c r="O10">
        <f>(I10*21)/100</f>
      </c>
      <c t="s">
        <v>16</v>
      </c>
    </row>
    <row r="11" spans="1:5" ht="12.75">
      <c r="A11" s="28" t="s">
        <v>43</v>
      </c>
      <c r="E11" s="29" t="s">
        <v>40</v>
      </c>
    </row>
    <row r="12" spans="1:5" ht="267.75">
      <c r="A12" s="30" t="s">
        <v>45</v>
      </c>
      <c r="E12" s="31" t="s">
        <v>445</v>
      </c>
    </row>
    <row r="13" spans="1:5" ht="63.75">
      <c r="A13" t="s">
        <v>46</v>
      </c>
      <c r="E13" s="29" t="s">
        <v>446</v>
      </c>
    </row>
    <row r="14" spans="1:16" ht="12.75">
      <c r="A14" s="18" t="s">
        <v>38</v>
      </c>
      <c s="23" t="s">
        <v>109</v>
      </c>
      <c s="23" t="s">
        <v>447</v>
      </c>
      <c s="18" t="s">
        <v>40</v>
      </c>
      <c s="24" t="s">
        <v>448</v>
      </c>
      <c s="25" t="s">
        <v>53</v>
      </c>
      <c s="26">
        <v>41</v>
      </c>
      <c s="27">
        <v>0</v>
      </c>
      <c s="27">
        <f>ROUND(ROUND(H14,2)*ROUND(G14,3),2)</f>
      </c>
      <c r="O14">
        <f>(I14*21)/100</f>
      </c>
      <c t="s">
        <v>16</v>
      </c>
    </row>
    <row r="15" spans="1:5" ht="12.75">
      <c r="A15" s="28" t="s">
        <v>43</v>
      </c>
      <c r="E15" s="29" t="s">
        <v>40</v>
      </c>
    </row>
    <row r="16" spans="1:5" ht="12.75">
      <c r="A16" s="30" t="s">
        <v>45</v>
      </c>
      <c r="E16" s="31" t="s">
        <v>40</v>
      </c>
    </row>
    <row r="17" spans="1:5" ht="25.5">
      <c r="A17" t="s">
        <v>46</v>
      </c>
      <c r="E17" s="29" t="s">
        <v>449</v>
      </c>
    </row>
    <row r="18" spans="1:16" ht="12.75">
      <c r="A18" s="18" t="s">
        <v>38</v>
      </c>
      <c s="23" t="s">
        <v>114</v>
      </c>
      <c s="23" t="s">
        <v>450</v>
      </c>
      <c s="18" t="s">
        <v>40</v>
      </c>
      <c s="24" t="s">
        <v>451</v>
      </c>
      <c s="25" t="s">
        <v>452</v>
      </c>
      <c s="26">
        <v>4920</v>
      </c>
      <c s="27">
        <v>0</v>
      </c>
      <c s="27">
        <f>ROUND(ROUND(H18,2)*ROUND(G18,3),2)</f>
      </c>
      <c r="O18">
        <f>(I18*21)/100</f>
      </c>
      <c t="s">
        <v>16</v>
      </c>
    </row>
    <row r="19" spans="1:5" ht="12.75">
      <c r="A19" s="28" t="s">
        <v>43</v>
      </c>
      <c r="E19" s="29" t="s">
        <v>40</v>
      </c>
    </row>
    <row r="20" spans="1:5" ht="12.75">
      <c r="A20" s="30" t="s">
        <v>45</v>
      </c>
      <c r="E20" s="31" t="s">
        <v>453</v>
      </c>
    </row>
    <row r="21" spans="1:5" ht="25.5">
      <c r="A21" t="s">
        <v>46</v>
      </c>
      <c r="E21" s="29" t="s">
        <v>454</v>
      </c>
    </row>
    <row r="22" spans="1:16" ht="25.5">
      <c r="A22" s="18" t="s">
        <v>38</v>
      </c>
      <c s="23" t="s">
        <v>33</v>
      </c>
      <c s="23" t="s">
        <v>455</v>
      </c>
      <c s="18" t="s">
        <v>40</v>
      </c>
      <c s="24" t="s">
        <v>456</v>
      </c>
      <c s="25" t="s">
        <v>53</v>
      </c>
      <c s="26">
        <v>7</v>
      </c>
      <c s="27">
        <v>0</v>
      </c>
      <c s="27">
        <f>ROUND(ROUND(H22,2)*ROUND(G22,3),2)</f>
      </c>
      <c r="O22">
        <f>(I22*21)/100</f>
      </c>
      <c t="s">
        <v>16</v>
      </c>
    </row>
    <row r="23" spans="1:5" ht="12.75">
      <c r="A23" s="28" t="s">
        <v>43</v>
      </c>
      <c r="E23" s="29" t="s">
        <v>40</v>
      </c>
    </row>
    <row r="24" spans="1:5" ht="12.75">
      <c r="A24" s="30" t="s">
        <v>45</v>
      </c>
      <c r="E24" s="31" t="s">
        <v>457</v>
      </c>
    </row>
    <row r="25" spans="1:5" ht="63.75">
      <c r="A25" t="s">
        <v>46</v>
      </c>
      <c r="E25" s="29" t="s">
        <v>446</v>
      </c>
    </row>
    <row r="26" spans="1:16" ht="12.75">
      <c r="A26" s="18" t="s">
        <v>38</v>
      </c>
      <c s="23" t="s">
        <v>35</v>
      </c>
      <c s="23" t="s">
        <v>458</v>
      </c>
      <c s="18" t="s">
        <v>40</v>
      </c>
      <c s="24" t="s">
        <v>459</v>
      </c>
      <c s="25" t="s">
        <v>53</v>
      </c>
      <c s="26">
        <v>7</v>
      </c>
      <c s="27">
        <v>0</v>
      </c>
      <c s="27">
        <f>ROUND(ROUND(H26,2)*ROUND(G26,3),2)</f>
      </c>
      <c r="O26">
        <f>(I26*21)/100</f>
      </c>
      <c t="s">
        <v>16</v>
      </c>
    </row>
    <row r="27" spans="1:5" ht="12.75">
      <c r="A27" s="28" t="s">
        <v>43</v>
      </c>
      <c r="E27" s="29" t="s">
        <v>40</v>
      </c>
    </row>
    <row r="28" spans="1:5" ht="12.75">
      <c r="A28" s="30" t="s">
        <v>45</v>
      </c>
      <c r="E28" s="31" t="s">
        <v>40</v>
      </c>
    </row>
    <row r="29" spans="1:5" ht="25.5">
      <c r="A29" t="s">
        <v>46</v>
      </c>
      <c r="E29" s="29" t="s">
        <v>449</v>
      </c>
    </row>
    <row r="30" spans="1:16" ht="12.75">
      <c r="A30" s="18" t="s">
        <v>38</v>
      </c>
      <c s="23" t="s">
        <v>345</v>
      </c>
      <c s="23" t="s">
        <v>460</v>
      </c>
      <c s="18" t="s">
        <v>40</v>
      </c>
      <c s="24" t="s">
        <v>461</v>
      </c>
      <c s="25" t="s">
        <v>452</v>
      </c>
      <c s="26">
        <v>840</v>
      </c>
      <c s="27">
        <v>0</v>
      </c>
      <c s="27">
        <f>ROUND(ROUND(H30,2)*ROUND(G30,3),2)</f>
      </c>
      <c r="O30">
        <f>(I30*21)/100</f>
      </c>
      <c t="s">
        <v>16</v>
      </c>
    </row>
    <row r="31" spans="1:5" ht="12.75">
      <c r="A31" s="28" t="s">
        <v>43</v>
      </c>
      <c r="E31" s="29" t="s">
        <v>40</v>
      </c>
    </row>
    <row r="32" spans="1:5" ht="12.75">
      <c r="A32" s="30" t="s">
        <v>45</v>
      </c>
      <c r="E32" s="31" t="s">
        <v>462</v>
      </c>
    </row>
    <row r="33" spans="1:5" ht="25.5">
      <c r="A33" t="s">
        <v>46</v>
      </c>
      <c r="E33" s="29" t="s">
        <v>454</v>
      </c>
    </row>
    <row r="34" spans="1:16" ht="12.75">
      <c r="A34" s="18" t="s">
        <v>38</v>
      </c>
      <c s="23" t="s">
        <v>125</v>
      </c>
      <c s="23" t="s">
        <v>463</v>
      </c>
      <c s="18" t="s">
        <v>40</v>
      </c>
      <c s="24" t="s">
        <v>464</v>
      </c>
      <c s="25" t="s">
        <v>53</v>
      </c>
      <c s="26">
        <v>4</v>
      </c>
      <c s="27">
        <v>0</v>
      </c>
      <c s="27">
        <f>ROUND(ROUND(H34,2)*ROUND(G34,3),2)</f>
      </c>
      <c r="O34">
        <f>(I34*21)/100</f>
      </c>
      <c t="s">
        <v>16</v>
      </c>
    </row>
    <row r="35" spans="1:5" ht="12.75">
      <c r="A35" s="28" t="s">
        <v>43</v>
      </c>
      <c r="E35" s="29" t="s">
        <v>40</v>
      </c>
    </row>
    <row r="36" spans="1:5" ht="12.75">
      <c r="A36" s="30" t="s">
        <v>45</v>
      </c>
      <c r="E36" s="31" t="s">
        <v>40</v>
      </c>
    </row>
    <row r="37" spans="1:5" ht="76.5">
      <c r="A37" t="s">
        <v>46</v>
      </c>
      <c r="E37" s="29" t="s">
        <v>465</v>
      </c>
    </row>
    <row r="38" spans="1:16" ht="12.75">
      <c r="A38" s="18" t="s">
        <v>38</v>
      </c>
      <c s="23" t="s">
        <v>130</v>
      </c>
      <c s="23" t="s">
        <v>466</v>
      </c>
      <c s="18" t="s">
        <v>40</v>
      </c>
      <c s="24" t="s">
        <v>467</v>
      </c>
      <c s="25" t="s">
        <v>53</v>
      </c>
      <c s="26">
        <v>4</v>
      </c>
      <c s="27">
        <v>0</v>
      </c>
      <c s="27">
        <f>ROUND(ROUND(H38,2)*ROUND(G38,3),2)</f>
      </c>
      <c r="O38">
        <f>(I38*21)/100</f>
      </c>
      <c t="s">
        <v>16</v>
      </c>
    </row>
    <row r="39" spans="1:5" ht="12.75">
      <c r="A39" s="28" t="s">
        <v>43</v>
      </c>
      <c r="E39" s="29" t="s">
        <v>40</v>
      </c>
    </row>
    <row r="40" spans="1:5" ht="12.75">
      <c r="A40" s="30" t="s">
        <v>45</v>
      </c>
      <c r="E40" s="31" t="s">
        <v>40</v>
      </c>
    </row>
    <row r="41" spans="1:5" ht="25.5">
      <c r="A41" t="s">
        <v>46</v>
      </c>
      <c r="E41" s="29" t="s">
        <v>468</v>
      </c>
    </row>
    <row r="42" spans="1:16" ht="12.75">
      <c r="A42" s="18" t="s">
        <v>38</v>
      </c>
      <c s="23" t="s">
        <v>135</v>
      </c>
      <c s="23" t="s">
        <v>469</v>
      </c>
      <c s="18" t="s">
        <v>40</v>
      </c>
      <c s="24" t="s">
        <v>470</v>
      </c>
      <c s="25" t="s">
        <v>452</v>
      </c>
      <c s="26">
        <v>480</v>
      </c>
      <c s="27">
        <v>0</v>
      </c>
      <c s="27">
        <f>ROUND(ROUND(H42,2)*ROUND(G42,3),2)</f>
      </c>
      <c r="O42">
        <f>(I42*21)/100</f>
      </c>
      <c t="s">
        <v>16</v>
      </c>
    </row>
    <row r="43" spans="1:5" ht="12.75">
      <c r="A43" s="28" t="s">
        <v>43</v>
      </c>
      <c r="E43" s="29" t="s">
        <v>40</v>
      </c>
    </row>
    <row r="44" spans="1:5" ht="12.75">
      <c r="A44" s="30" t="s">
        <v>45</v>
      </c>
      <c r="E44" s="31" t="s">
        <v>471</v>
      </c>
    </row>
    <row r="45" spans="1:5" ht="25.5">
      <c r="A45" t="s">
        <v>46</v>
      </c>
      <c r="E45" s="29" t="s">
        <v>472</v>
      </c>
    </row>
    <row r="46" spans="1:16" ht="12.75">
      <c r="A46" s="18" t="s">
        <v>38</v>
      </c>
      <c s="23" t="s">
        <v>141</v>
      </c>
      <c s="23" t="s">
        <v>473</v>
      </c>
      <c s="18" t="s">
        <v>40</v>
      </c>
      <c s="24" t="s">
        <v>474</v>
      </c>
      <c s="25" t="s">
        <v>53</v>
      </c>
      <c s="26">
        <v>5</v>
      </c>
      <c s="27">
        <v>0</v>
      </c>
      <c s="27">
        <f>ROUND(ROUND(H46,2)*ROUND(G46,3),2)</f>
      </c>
      <c r="O46">
        <f>(I46*21)/100</f>
      </c>
      <c t="s">
        <v>16</v>
      </c>
    </row>
    <row r="47" spans="1:5" ht="12.75">
      <c r="A47" s="28" t="s">
        <v>43</v>
      </c>
      <c r="E47" s="29" t="s">
        <v>40</v>
      </c>
    </row>
    <row r="48" spans="1:5" ht="12.75">
      <c r="A48" s="30" t="s">
        <v>45</v>
      </c>
      <c r="E48" s="31" t="s">
        <v>40</v>
      </c>
    </row>
    <row r="49" spans="1:5" ht="76.5">
      <c r="A49" t="s">
        <v>46</v>
      </c>
      <c r="E49" s="29" t="s">
        <v>465</v>
      </c>
    </row>
    <row r="50" spans="1:16" ht="12.75">
      <c r="A50" s="18" t="s">
        <v>38</v>
      </c>
      <c s="23" t="s">
        <v>144</v>
      </c>
      <c s="23" t="s">
        <v>475</v>
      </c>
      <c s="18" t="s">
        <v>40</v>
      </c>
      <c s="24" t="s">
        <v>476</v>
      </c>
      <c s="25" t="s">
        <v>53</v>
      </c>
      <c s="26">
        <v>5</v>
      </c>
      <c s="27">
        <v>0</v>
      </c>
      <c s="27">
        <f>ROUND(ROUND(H50,2)*ROUND(G50,3),2)</f>
      </c>
      <c r="O50">
        <f>(I50*21)/100</f>
      </c>
      <c t="s">
        <v>16</v>
      </c>
    </row>
    <row r="51" spans="1:5" ht="12.75">
      <c r="A51" s="28" t="s">
        <v>43</v>
      </c>
      <c r="E51" s="29" t="s">
        <v>40</v>
      </c>
    </row>
    <row r="52" spans="1:5" ht="12.75">
      <c r="A52" s="30" t="s">
        <v>45</v>
      </c>
      <c r="E52" s="31" t="s">
        <v>40</v>
      </c>
    </row>
    <row r="53" spans="1:5" ht="25.5">
      <c r="A53" t="s">
        <v>46</v>
      </c>
      <c r="E53" s="29" t="s">
        <v>468</v>
      </c>
    </row>
    <row r="54" spans="1:16" ht="12.75">
      <c r="A54" s="18" t="s">
        <v>38</v>
      </c>
      <c s="23" t="s">
        <v>147</v>
      </c>
      <c s="23" t="s">
        <v>477</v>
      </c>
      <c s="18" t="s">
        <v>40</v>
      </c>
      <c s="24" t="s">
        <v>478</v>
      </c>
      <c s="25" t="s">
        <v>452</v>
      </c>
      <c s="26">
        <v>600</v>
      </c>
      <c s="27">
        <v>0</v>
      </c>
      <c s="27">
        <f>ROUND(ROUND(H54,2)*ROUND(G54,3),2)</f>
      </c>
      <c r="O54">
        <f>(I54*21)/100</f>
      </c>
      <c t="s">
        <v>16</v>
      </c>
    </row>
    <row r="55" spans="1:5" ht="12.75">
      <c r="A55" s="28" t="s">
        <v>43</v>
      </c>
      <c r="E55" s="29" t="s">
        <v>40</v>
      </c>
    </row>
    <row r="56" spans="1:5" ht="12.75">
      <c r="A56" s="30" t="s">
        <v>45</v>
      </c>
      <c r="E56" s="31" t="s">
        <v>479</v>
      </c>
    </row>
    <row r="57" spans="1:5" ht="25.5">
      <c r="A57" t="s">
        <v>46</v>
      </c>
      <c r="E57" s="29" t="s">
        <v>472</v>
      </c>
    </row>
    <row r="58" spans="1:16" ht="12.75">
      <c r="A58" s="18" t="s">
        <v>38</v>
      </c>
      <c s="23" t="s">
        <v>168</v>
      </c>
      <c s="23" t="s">
        <v>480</v>
      </c>
      <c s="18" t="s">
        <v>40</v>
      </c>
      <c s="24" t="s">
        <v>481</v>
      </c>
      <c s="25" t="s">
        <v>53</v>
      </c>
      <c s="26">
        <v>5</v>
      </c>
      <c s="27">
        <v>0</v>
      </c>
      <c s="27">
        <f>ROUND(ROUND(H58,2)*ROUND(G58,3),2)</f>
      </c>
      <c r="O58">
        <f>(I58*21)/100</f>
      </c>
      <c t="s">
        <v>16</v>
      </c>
    </row>
    <row r="59" spans="1:5" ht="12.75">
      <c r="A59" s="28" t="s">
        <v>43</v>
      </c>
      <c r="E59" s="29" t="s">
        <v>40</v>
      </c>
    </row>
    <row r="60" spans="1:5" ht="12.75">
      <c r="A60" s="30" t="s">
        <v>45</v>
      </c>
      <c r="E60" s="31" t="s">
        <v>40</v>
      </c>
    </row>
    <row r="61" spans="1:5" ht="63.75">
      <c r="A61" t="s">
        <v>46</v>
      </c>
      <c r="E61" s="29" t="s">
        <v>482</v>
      </c>
    </row>
    <row r="62" spans="1:16" ht="12.75">
      <c r="A62" s="18" t="s">
        <v>38</v>
      </c>
      <c s="23" t="s">
        <v>174</v>
      </c>
      <c s="23" t="s">
        <v>483</v>
      </c>
      <c s="18" t="s">
        <v>40</v>
      </c>
      <c s="24" t="s">
        <v>484</v>
      </c>
      <c s="25" t="s">
        <v>53</v>
      </c>
      <c s="26">
        <v>5</v>
      </c>
      <c s="27">
        <v>0</v>
      </c>
      <c s="27">
        <f>ROUND(ROUND(H62,2)*ROUND(G62,3),2)</f>
      </c>
      <c r="O62">
        <f>(I62*21)/100</f>
      </c>
      <c t="s">
        <v>16</v>
      </c>
    </row>
    <row r="63" spans="1:5" ht="12.75">
      <c r="A63" s="28" t="s">
        <v>43</v>
      </c>
      <c r="E63" s="29" t="s">
        <v>40</v>
      </c>
    </row>
    <row r="64" spans="1:5" ht="12.75">
      <c r="A64" s="30" t="s">
        <v>45</v>
      </c>
      <c r="E64" s="31" t="s">
        <v>40</v>
      </c>
    </row>
    <row r="65" spans="1:5" ht="25.5">
      <c r="A65" t="s">
        <v>46</v>
      </c>
      <c r="E65" s="29" t="s">
        <v>468</v>
      </c>
    </row>
    <row r="66" spans="1:16" ht="12.75">
      <c r="A66" s="18" t="s">
        <v>38</v>
      </c>
      <c s="23" t="s">
        <v>180</v>
      </c>
      <c s="23" t="s">
        <v>485</v>
      </c>
      <c s="18" t="s">
        <v>40</v>
      </c>
      <c s="24" t="s">
        <v>486</v>
      </c>
      <c s="25" t="s">
        <v>452</v>
      </c>
      <c s="26">
        <v>600</v>
      </c>
      <c s="27">
        <v>0</v>
      </c>
      <c s="27">
        <f>ROUND(ROUND(H66,2)*ROUND(G66,3),2)</f>
      </c>
      <c r="O66">
        <f>(I66*21)/100</f>
      </c>
      <c t="s">
        <v>16</v>
      </c>
    </row>
    <row r="67" spans="1:5" ht="12.75">
      <c r="A67" s="28" t="s">
        <v>43</v>
      </c>
      <c r="E67" s="29" t="s">
        <v>40</v>
      </c>
    </row>
    <row r="68" spans="1:5" ht="12.75">
      <c r="A68" s="30" t="s">
        <v>45</v>
      </c>
      <c r="E68" s="31" t="s">
        <v>479</v>
      </c>
    </row>
    <row r="69" spans="1:5" ht="25.5">
      <c r="A69" t="s">
        <v>46</v>
      </c>
      <c r="E69" s="29" t="s">
        <v>472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487</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487</v>
      </c>
      <c s="5"/>
      <c s="14" t="s">
        <v>488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33</v>
      </c>
      <c s="19"/>
      <c s="21" t="s">
        <v>290</v>
      </c>
      <c s="19"/>
      <c s="19"/>
      <c s="19"/>
      <c s="22">
        <f>0+Q9</f>
      </c>
      <c r="O9">
        <f>0+R9</f>
      </c>
      <c r="Q9">
        <f>0+I10+I14+I18+I22+I26+I30+I34+I38</f>
      </c>
      <c>
        <f>0+O10+O14+O18+O22+O26+O30+O34+O38</f>
      </c>
    </row>
    <row r="10" spans="1:16" ht="12.75">
      <c r="A10" s="18" t="s">
        <v>38</v>
      </c>
      <c s="23" t="s">
        <v>22</v>
      </c>
      <c s="23" t="s">
        <v>302</v>
      </c>
      <c s="18" t="s">
        <v>40</v>
      </c>
      <c s="24" t="s">
        <v>303</v>
      </c>
      <c s="25" t="s">
        <v>53</v>
      </c>
      <c s="26">
        <v>10</v>
      </c>
      <c s="27">
        <v>0</v>
      </c>
      <c s="27">
        <f>ROUND(ROUND(H10,2)*ROUND(G10,3),2)</f>
      </c>
      <c r="O10">
        <f>(I10*21)/100</f>
      </c>
      <c t="s">
        <v>16</v>
      </c>
    </row>
    <row r="11" spans="1:5" ht="12.75">
      <c r="A11" s="28" t="s">
        <v>43</v>
      </c>
      <c r="E11" s="29" t="s">
        <v>40</v>
      </c>
    </row>
    <row r="12" spans="1:5" ht="12.75">
      <c r="A12" s="30" t="s">
        <v>45</v>
      </c>
      <c r="E12" s="31" t="s">
        <v>489</v>
      </c>
    </row>
    <row r="13" spans="1:5" ht="51">
      <c r="A13" t="s">
        <v>46</v>
      </c>
      <c r="E13" s="29" t="s">
        <v>305</v>
      </c>
    </row>
    <row r="14" spans="1:16" ht="12.75">
      <c r="A14" s="18" t="s">
        <v>38</v>
      </c>
      <c s="23" t="s">
        <v>16</v>
      </c>
      <c s="23" t="s">
        <v>490</v>
      </c>
      <c s="18" t="s">
        <v>40</v>
      </c>
      <c s="24" t="s">
        <v>491</v>
      </c>
      <c s="25" t="s">
        <v>53</v>
      </c>
      <c s="26">
        <v>4</v>
      </c>
      <c s="27">
        <v>0</v>
      </c>
      <c s="27">
        <f>ROUND(ROUND(H14,2)*ROUND(G14,3),2)</f>
      </c>
      <c r="O14">
        <f>(I14*21)/100</f>
      </c>
      <c t="s">
        <v>16</v>
      </c>
    </row>
    <row r="15" spans="1:5" ht="12.75">
      <c r="A15" s="28" t="s">
        <v>43</v>
      </c>
      <c r="E15" s="29" t="s">
        <v>67</v>
      </c>
    </row>
    <row r="16" spans="1:5" ht="38.25">
      <c r="A16" s="30" t="s">
        <v>45</v>
      </c>
      <c r="E16" s="31" t="s">
        <v>492</v>
      </c>
    </row>
    <row r="17" spans="1:5" ht="25.5">
      <c r="A17" t="s">
        <v>46</v>
      </c>
      <c r="E17" s="29" t="s">
        <v>493</v>
      </c>
    </row>
    <row r="18" spans="1:16" ht="12.75">
      <c r="A18" s="18" t="s">
        <v>38</v>
      </c>
      <c s="23" t="s">
        <v>15</v>
      </c>
      <c s="23" t="s">
        <v>494</v>
      </c>
      <c s="18" t="s">
        <v>40</v>
      </c>
      <c s="24" t="s">
        <v>495</v>
      </c>
      <c s="25" t="s">
        <v>53</v>
      </c>
      <c s="26">
        <v>10</v>
      </c>
      <c s="27">
        <v>0</v>
      </c>
      <c s="27">
        <f>ROUND(ROUND(H18,2)*ROUND(G18,3),2)</f>
      </c>
      <c r="O18">
        <f>(I18*21)/100</f>
      </c>
      <c t="s">
        <v>16</v>
      </c>
    </row>
    <row r="19" spans="1:5" ht="12.75">
      <c r="A19" s="28" t="s">
        <v>43</v>
      </c>
      <c r="E19" s="29" t="s">
        <v>40</v>
      </c>
    </row>
    <row r="20" spans="1:5" ht="76.5">
      <c r="A20" s="30" t="s">
        <v>45</v>
      </c>
      <c r="E20" s="31" t="s">
        <v>496</v>
      </c>
    </row>
    <row r="21" spans="1:5" ht="25.5">
      <c r="A21" t="s">
        <v>46</v>
      </c>
      <c r="E21" s="29" t="s">
        <v>497</v>
      </c>
    </row>
    <row r="22" spans="1:16" ht="12.75">
      <c r="A22" s="18" t="s">
        <v>38</v>
      </c>
      <c s="23" t="s">
        <v>26</v>
      </c>
      <c s="23" t="s">
        <v>498</v>
      </c>
      <c s="18" t="s">
        <v>40</v>
      </c>
      <c s="24" t="s">
        <v>499</v>
      </c>
      <c s="25" t="s">
        <v>53</v>
      </c>
      <c s="26">
        <v>7</v>
      </c>
      <c s="27">
        <v>0</v>
      </c>
      <c s="27">
        <f>ROUND(ROUND(H22,2)*ROUND(G22,3),2)</f>
      </c>
      <c r="O22">
        <f>(I22*21)/100</f>
      </c>
      <c t="s">
        <v>16</v>
      </c>
    </row>
    <row r="23" spans="1:5" ht="12.75">
      <c r="A23" s="28" t="s">
        <v>43</v>
      </c>
      <c r="E23" s="29" t="s">
        <v>67</v>
      </c>
    </row>
    <row r="24" spans="1:5" ht="63.75">
      <c r="A24" s="30" t="s">
        <v>45</v>
      </c>
      <c r="E24" s="31" t="s">
        <v>500</v>
      </c>
    </row>
    <row r="25" spans="1:5" ht="25.5">
      <c r="A25" t="s">
        <v>46</v>
      </c>
      <c r="E25" s="29" t="s">
        <v>449</v>
      </c>
    </row>
    <row r="26" spans="1:16" ht="12.75">
      <c r="A26" s="18" t="s">
        <v>38</v>
      </c>
      <c s="23" t="s">
        <v>28</v>
      </c>
      <c s="23" t="s">
        <v>501</v>
      </c>
      <c s="18" t="s">
        <v>40</v>
      </c>
      <c s="24" t="s">
        <v>502</v>
      </c>
      <c s="25" t="s">
        <v>53</v>
      </c>
      <c s="26">
        <v>3</v>
      </c>
      <c s="27">
        <v>0</v>
      </c>
      <c s="27">
        <f>ROUND(ROUND(H26,2)*ROUND(G26,3),2)</f>
      </c>
      <c r="O26">
        <f>(I26*21)/100</f>
      </c>
      <c t="s">
        <v>16</v>
      </c>
    </row>
    <row r="27" spans="1:5" ht="12.75">
      <c r="A27" s="28" t="s">
        <v>43</v>
      </c>
      <c r="E27" s="29" t="s">
        <v>40</v>
      </c>
    </row>
    <row r="28" spans="1:5" ht="51">
      <c r="A28" s="30" t="s">
        <v>45</v>
      </c>
      <c r="E28" s="31" t="s">
        <v>503</v>
      </c>
    </row>
    <row r="29" spans="1:5" ht="25.5">
      <c r="A29" t="s">
        <v>46</v>
      </c>
      <c r="E29" s="29" t="s">
        <v>497</v>
      </c>
    </row>
    <row r="30" spans="1:16" ht="12.75">
      <c r="A30" s="18" t="s">
        <v>38</v>
      </c>
      <c s="23" t="s">
        <v>30</v>
      </c>
      <c s="23" t="s">
        <v>504</v>
      </c>
      <c s="18" t="s">
        <v>40</v>
      </c>
      <c s="24" t="s">
        <v>505</v>
      </c>
      <c s="25" t="s">
        <v>53</v>
      </c>
      <c s="26">
        <v>3</v>
      </c>
      <c s="27">
        <v>0</v>
      </c>
      <c s="27">
        <f>ROUND(ROUND(H30,2)*ROUND(G30,3),2)</f>
      </c>
      <c r="O30">
        <f>(I30*21)/100</f>
      </c>
      <c t="s">
        <v>16</v>
      </c>
    </row>
    <row r="31" spans="1:5" ht="12.75">
      <c r="A31" s="28" t="s">
        <v>43</v>
      </c>
      <c r="E31" s="29" t="s">
        <v>40</v>
      </c>
    </row>
    <row r="32" spans="1:5" ht="51">
      <c r="A32" s="30" t="s">
        <v>45</v>
      </c>
      <c r="E32" s="31" t="s">
        <v>503</v>
      </c>
    </row>
    <row r="33" spans="1:5" ht="25.5">
      <c r="A33" t="s">
        <v>46</v>
      </c>
      <c r="E33" s="29" t="s">
        <v>449</v>
      </c>
    </row>
    <row r="34" spans="1:16" ht="12.75">
      <c r="A34" s="18" t="s">
        <v>38</v>
      </c>
      <c s="23" t="s">
        <v>109</v>
      </c>
      <c s="23" t="s">
        <v>506</v>
      </c>
      <c s="18" t="s">
        <v>40</v>
      </c>
      <c s="24" t="s">
        <v>507</v>
      </c>
      <c s="25" t="s">
        <v>53</v>
      </c>
      <c s="26">
        <v>3</v>
      </c>
      <c s="27">
        <v>0</v>
      </c>
      <c s="27">
        <f>ROUND(ROUND(H34,2)*ROUND(G34,3),2)</f>
      </c>
      <c r="O34">
        <f>(I34*21)/100</f>
      </c>
      <c t="s">
        <v>16</v>
      </c>
    </row>
    <row r="35" spans="1:5" ht="12.75">
      <c r="A35" s="28" t="s">
        <v>43</v>
      </c>
      <c r="E35" s="29" t="s">
        <v>40</v>
      </c>
    </row>
    <row r="36" spans="1:5" ht="12.75">
      <c r="A36" s="30" t="s">
        <v>45</v>
      </c>
      <c r="E36" s="31" t="s">
        <v>40</v>
      </c>
    </row>
    <row r="37" spans="1:5" ht="25.5">
      <c r="A37" t="s">
        <v>46</v>
      </c>
      <c r="E37" s="29" t="s">
        <v>508</v>
      </c>
    </row>
    <row r="38" spans="1:16" ht="25.5">
      <c r="A38" s="18" t="s">
        <v>38</v>
      </c>
      <c s="23" t="s">
        <v>114</v>
      </c>
      <c s="23" t="s">
        <v>509</v>
      </c>
      <c s="18" t="s">
        <v>40</v>
      </c>
      <c s="24" t="s">
        <v>510</v>
      </c>
      <c s="25" t="s">
        <v>61</v>
      </c>
      <c s="26">
        <v>1224.7</v>
      </c>
      <c s="27">
        <v>0</v>
      </c>
      <c s="27">
        <f>ROUND(ROUND(H38,2)*ROUND(G38,3),2)</f>
      </c>
      <c r="O38">
        <f>(I38*21)/100</f>
      </c>
      <c t="s">
        <v>16</v>
      </c>
    </row>
    <row r="39" spans="1:5" ht="12.75">
      <c r="A39" s="28" t="s">
        <v>43</v>
      </c>
      <c r="E39" s="29" t="s">
        <v>40</v>
      </c>
    </row>
    <row r="40" spans="1:5" ht="140.25">
      <c r="A40" s="30" t="s">
        <v>45</v>
      </c>
      <c r="E40" s="31" t="s">
        <v>511</v>
      </c>
    </row>
    <row r="41" spans="1:5" ht="38.25">
      <c r="A41" t="s">
        <v>46</v>
      </c>
      <c r="E41" s="29" t="s">
        <v>512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