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cechova.marcela" reservationPassword="0"/>
  <workbookPr/>
  <bookViews>
    <workbookView xWindow="240" yWindow="120" windowWidth="14940" windowHeight="9225" activeTab="0"/>
  </bookViews>
  <sheets>
    <sheet name="SO 000_Ostatní" sheetId="1" r:id="rId1"/>
    <sheet name="SO 000_Vedlejší" sheetId="2" r:id="rId2"/>
    <sheet name="SO 022" sheetId="3" r:id="rId3"/>
    <sheet name="SO 102.1" sheetId="4" r:id="rId4"/>
    <sheet name="SO 102.2" sheetId="5" r:id="rId5"/>
    <sheet name="SO 104" sheetId="6" r:id="rId6"/>
    <sheet name="SO 181_181.1" sheetId="7" r:id="rId7"/>
    <sheet name="SO 181_181.2" sheetId="8" r:id="rId8"/>
    <sheet name="SO 181_181.3" sheetId="9" r:id="rId9"/>
    <sheet name="SO 402" sheetId="10" r:id="rId10"/>
  </sheets>
  <definedNames/>
  <calcPr/>
  <webPublishing/>
</workbook>
</file>

<file path=xl/sharedStrings.xml><?xml version="1.0" encoding="utf-8"?>
<sst xmlns="http://schemas.openxmlformats.org/spreadsheetml/2006/main" count="3521" uniqueCount="764">
  <si>
    <t>ASPE10</t>
  </si>
  <si>
    <t>S</t>
  </si>
  <si>
    <t>Soupis prací objektu</t>
  </si>
  <si>
    <t xml:space="preserve">Stavba: </t>
  </si>
  <si>
    <t>L-21-086-100</t>
  </si>
  <si>
    <t>II/395 Zastávka – hr. kraje,  II. úsek</t>
  </si>
  <si>
    <t>O</t>
  </si>
  <si>
    <t>Objekt:</t>
  </si>
  <si>
    <t>SO 000</t>
  </si>
  <si>
    <t>Ostatní a vedlejší náklady</t>
  </si>
  <si>
    <t>O1</t>
  </si>
  <si>
    <t>Rozpočet:</t>
  </si>
  <si>
    <t>0,00</t>
  </si>
  <si>
    <t>15,00</t>
  </si>
  <si>
    <t>21,00</t>
  </si>
  <si>
    <t>1</t>
  </si>
  <si>
    <t>3</t>
  </si>
  <si>
    <t>2</t>
  </si>
  <si>
    <t>Ostatní</t>
  </si>
  <si>
    <t>náklady</t>
  </si>
  <si>
    <t>Typ</t>
  </si>
  <si>
    <t>0</t>
  </si>
  <si>
    <t>Poř. číslo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</si>
  <si>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</si>
  <si>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</si>
  <si>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</si>
  <si>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</si>
  <si>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</si>
  <si>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</si>
  <si>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</si>
  <si>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</si>
  <si>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</si>
  <si>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</si>
  <si>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</si>
  <si>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</si>
  <si>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</si>
  <si>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</si>
  <si>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</si>
  <si>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</si>
  <si>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02943</t>
  </si>
  <si>
    <t/>
  </si>
  <si>
    <t>OSTATNÍ POŽADAVKY - VYPRACOVÁNÍ RDS</t>
  </si>
  <si>
    <t>KPL</t>
  </si>
  <si>
    <t>PP</t>
  </si>
  <si>
    <t>Realizační dokumentace stavby (dále jen RDS) - popsáno v obchodních podmínkách 
SO 102 
SO 402</t>
  </si>
  <si>
    <t>VV</t>
  </si>
  <si>
    <t>TS</t>
  </si>
  <si>
    <t>zahrnuje veškeré náklady spojené s objednatelem požadovanými pracemi</t>
  </si>
  <si>
    <t>02944</t>
  </si>
  <si>
    <t>OSTAT POŽADAVKY - DOKUMENTACE SKUTEČ PROVEDENÍ V DIGIT FORMĚ</t>
  </si>
  <si>
    <t>Dokumentace skutečného provedení stavby (dále jen DSPS) - popsáno v obchodních podmínkách</t>
  </si>
  <si>
    <t>029113</t>
  </si>
  <si>
    <t>OSTATNÍ POŽADAVKY - GEODETICKÉ ZAMĚŘENÍ - CELKY</t>
  </si>
  <si>
    <t>Geodetické zaměření stavby - popsáno v obchodních podmínkách</t>
  </si>
  <si>
    <t>02945</t>
  </si>
  <si>
    <t>OSTAT POŽADAVKY - GEOMETRICKÝ PLÁN</t>
  </si>
  <si>
    <t>Geometrické plány - popsáno v obchodních podmínkách</t>
  </si>
  <si>
    <t>položka zahrnuje: 
- přípravu podkladů, podání žádosti na katastrální úřad 
- polní práce spojené s vyhotovením geometrického plánu 
- výpočetní a grafické kancelářské práce 
- úřední ověření výsledného geometrického plánu</t>
  </si>
  <si>
    <t>02946</t>
  </si>
  <si>
    <t>OSTAT POŽADAVKY - FOTODOKUMENTACE</t>
  </si>
  <si>
    <t>Fotodokumentace provádění stavby - popsáno v obchodních podmínkách 
Pasport stavu vozovky objízdných tras a komunikací sloužících pro dovoz materiálu na a ze stavby. Bude provedeno před a po stavbě. Včetně vyhotovení protokolu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</si>
  <si>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</si>
  <si>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</si>
  <si>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</si>
  <si>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</si>
  <si>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</si>
  <si>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</si>
  <si>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</si>
  <si>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</si>
  <si>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</si>
  <si>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</si>
  <si>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</si>
  <si>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</si>
  <si>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</si>
  <si>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8</t>
  </si>
  <si>
    <t>00008</t>
  </si>
  <si>
    <t>Zajištění přístupů a příjezdů k sousedním nemovitostem  - popsáno v obchodních podmínkách, v zákoně č. 13/1997 Sb., a vyhlášce č. 104/1997</t>
  </si>
  <si>
    <t>00009</t>
  </si>
  <si>
    <t>Hlavní prohlídka silnice prováděná při uvedení stavby do provozu  - popsáno v obchodních podmínkách a vyhlášce č. 104/1997</t>
  </si>
  <si>
    <t>11</t>
  </si>
  <si>
    <t>00011</t>
  </si>
  <si>
    <t>Ohlašování pohybu třetích osob na staveništi - popsáno v obchodních podmínkách</t>
  </si>
  <si>
    <t>14</t>
  </si>
  <si>
    <t>00014</t>
  </si>
  <si>
    <t>Zajištění provedení a výstupů veškerých zkoušek a revizí - popsáno v obchodních podmínkách, technických podmínkách a normách ČSN</t>
  </si>
  <si>
    <t>15</t>
  </si>
  <si>
    <t>00015</t>
  </si>
  <si>
    <t>Bezpečnostní opatření - popsáno v projektové dokumentaci</t>
  </si>
  <si>
    <t>18</t>
  </si>
  <si>
    <t>00018</t>
  </si>
  <si>
    <t>Návrh technologického postupu prací - popsáno v obchodních podmínkách</t>
  </si>
  <si>
    <t>SO 022</t>
  </si>
  <si>
    <t>Příprava území – II. úsek</t>
  </si>
  <si>
    <t>014102</t>
  </si>
  <si>
    <t>a</t>
  </si>
  <si>
    <t>POPLATKY ZA SKLÁDKU</t>
  </si>
  <si>
    <t>T</t>
  </si>
  <si>
    <t>ZEMINA</t>
  </si>
  <si>
    <t>"132738" 12,2*2,0=24,4 [A]</t>
  </si>
  <si>
    <t>zahrnuje veškeré poplatky provozovateli skládky související s uložením odpadu na skládce.</t>
  </si>
  <si>
    <t>c</t>
  </si>
  <si>
    <t>Beton a ŽB</t>
  </si>
  <si>
    <t>"966346" 24,4*0,3=7,3 [A] délka * 300 kg/m</t>
  </si>
  <si>
    <t>Zemní práce</t>
  </si>
  <si>
    <t>12110</t>
  </si>
  <si>
    <t>SEJMUTÍ ORNICE NEBO LESNÍ PŮDY</t>
  </si>
  <si>
    <t>M3</t>
  </si>
  <si>
    <t>Včetně uložení na meziskládku</t>
  </si>
  <si>
    <t>780*0,2=156,0 [A] 
9094*0,15=1 364,1 [B] 
Celkem: A+B=1 520,1 [C]</t>
  </si>
  <si>
    <t>položka zahrnuje sejmutí ornice bez ohledu na tloušťku vrstvy a její vodorovnou dopravu 
nezahrnuje uložení na trvalou skládku</t>
  </si>
  <si>
    <t>12573</t>
  </si>
  <si>
    <t>VYKOPÁVKY ZE ZEMNÍKŮ A SKLÁDEK TŘ. I</t>
  </si>
  <si>
    <t>Veškerá potřebná manipulace s ornicí pr znovupoužití na stavbě. 
Jak, vodorovná, svislá, převozy, atd...</t>
  </si>
  <si>
    <t>"12110" 1520,1=1 520,1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</si>
  <si>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ruční vykopávky, odstranění kořenů a napadávek 
- pažení, vzepření a rozepření vč. přepažování (vyjma štětových stěn) 
- úpravu, ochranu a očištění dna, základové spáry, stěn a svahů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položka nezahrnuje: 
- práce spojené s otvírkou zemníku</t>
  </si>
  <si>
    <t>132738</t>
  </si>
  <si>
    <t>HLOUBENÍ RÝH ŠÍŘ DO 2M PAŽ I NEPAŽ TŘ. I, ODVOZ DO 20KM</t>
  </si>
  <si>
    <t>Výkop pro odstranění stávajících propustků.</t>
  </si>
  <si>
    <t>6,2+6,1+6,3+5,8=24,4 [A] 
Délky 
Dle zaměření stávajího stavu. 
A*1,0*0,5=12,2 [B]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</si>
  <si>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</si>
  <si>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17120</t>
  </si>
  <si>
    <t>ULOŽENÍ SYPANINY DO NÁSYPŮ A NA SKLÁDKY BEZ ZHUTNĚNÍ</t>
  </si>
  <si>
    <t>"132738" 12,2=12,2 [A] 
"12110" 1520,1=1 520,1 [B] 
Celkem: A+B=1 532,3 [C]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</si>
  <si>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</si>
  <si>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7</t>
  </si>
  <si>
    <t>18710</t>
  </si>
  <si>
    <t>OŠETŘENÍ ORNICE NA SKLÁDCE</t>
  </si>
  <si>
    <t>Položka zahrnuje urovnání skládky do výšky max. 3m se sklony svahů 1:2 a mírnějšími, založení trávníku (event. ošetření chemicky před založením trávníku při časové prodlevě mezi nasypáním skládky a osetím), 1x za rok ošetření chemicky, 2x za rok sekání.</t>
  </si>
  <si>
    <t>Ostatní konstrukce a práce</t>
  </si>
  <si>
    <t>966346</t>
  </si>
  <si>
    <t>BOURÁNÍ PROPUSTŮ Z TRUB DN DO 400MM</t>
  </si>
  <si>
    <t>M</t>
  </si>
  <si>
    <t>Odstranění stávajícího zatrubnění dotčených sjezdů.</t>
  </si>
  <si>
    <t>6,2+6,1+6,3+5,8=24,4 [A] 
Délky 
Dle zaměření stávajího stavu.</t>
  </si>
  <si>
    <t>položka zahrnuje: 
- odstranění trub včetně případného obetonování a lože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 
- nezahrnuje bourání čel, vtokových a výtokových jímek, odstranění zábradlí</t>
  </si>
  <si>
    <t>SO 102.1</t>
  </si>
  <si>
    <t>Komunikace II/395 – II. úsek KM 0,000 74 - 0,780 00</t>
  </si>
  <si>
    <t>Zemina</t>
  </si>
  <si>
    <t>"123738.A" 832*2,0=1 664,0 [A] 
"123738.B" 682*2,0=1 364,0 [B] 
"131738.VSA"(1,6*1,6*1,6)*4*2,0=32,8 [D] 
"212625" 1506*0,5*0,6*2=903,6 [F] 
Celkem: A+B+D+F=3 964,4 [G]</t>
  </si>
  <si>
    <t>b</t>
  </si>
  <si>
    <t>Beton</t>
  </si>
  <si>
    <t>"113524" (0,15*0,25*32,4)*2,3=2,8 [A] 
"966158"  (0,1*32,4)*2,3=7,5 [B] 
Celkem: A+B=10,3 [C]</t>
  </si>
  <si>
    <t>d</t>
  </si>
  <si>
    <t>Podkladní vrstvy vozovek</t>
  </si>
  <si>
    <t>"113328" 278,1*1,9=528,4 [A]</t>
  </si>
  <si>
    <t>13</t>
  </si>
  <si>
    <t>02930</t>
  </si>
  <si>
    <t>OSTATNÍ POŽADAVKY - UMĚLECKÁ DÍLA</t>
  </si>
  <si>
    <t>Přesun stávajícího pomníčku 
Komplet práce a materiál.</t>
  </si>
  <si>
    <t>1=1,0 [A]</t>
  </si>
  <si>
    <t>zahrnuje veškeré náklady spojené s objednatelem požadovanými pracemi a díly</t>
  </si>
  <si>
    <t>113524</t>
  </si>
  <si>
    <t>ODSTRANĚNÍ CHODNÍKOVÝCH A SILNIČNÍCH OBRUBNÍKŮ BETONOVÝCH, ODVOZ DO 5KM</t>
  </si>
  <si>
    <t>Odstranění obrub na začátku úseku.</t>
  </si>
  <si>
    <t>16,8+15,6=32,4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</si>
  <si>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</si>
  <si>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</t>
  </si>
  <si>
    <t>A2</t>
  </si>
  <si>
    <t>FRÉZOVÁNÍ ZPEVNĚNÝCH PLOCH ASFALTOVÝCH</t>
  </si>
  <si>
    <t>Včetně odvozu a likvidace v režii zhotovitele. 
Položka na frézování konstrukce na začátku úseku neznámé skladby 
pro umožněnípokládky 50 + 80 mm nových)  
položka bude použita v případě plnohodnotných asf. na začátku úseku 
jenž byl v minulosti již opravován</t>
  </si>
  <si>
    <t>ÚPRAVA S VÝMĚNOU OBRUSNÉ A LOŽNÉ VRSTVY 
(km 0.000 74 - 0.027 40);VOZOVKA - obrus + ložná (konstrukce 3) 
182,2*0,12=21,9 [A] 
ÚPRAVA S NADVÝŠENÍM NIVELETY A 130 mm A SANACÍ OKRAJŮ 
VOZOVKA - nová konstrukce (konstrukce 2); okraje, komplet nová 
0=0,0 [B] 
VOZOVKA - recyklace + obrus + ložná (konstrukce 1); "prostředek" komunikace 
0=0,0 [C] 
Plocha dle ACAD * tl 
Celkem: A+B+C=21,9 [D]</t>
  </si>
  <si>
    <t>Položka zahrnuje veškerou manipulaci s vybouranou sutí a s vybouranými hmotami vč. uložení</t>
  </si>
  <si>
    <t>A1</t>
  </si>
  <si>
    <t>Včetně odvozu a likvidace v režii zhotovitele. 
Horní asfaltová slupka cca 10 mm nad penetračním makadamem (viz. diagnostika vozovky).</t>
  </si>
  <si>
    <t>ÚPRAVA S VÝMĚNOU OBRUSNÉ A LOŽNÉ VRSTVY 
(km 0.000 74 - 0.027 40);VOZOVKA - obrus + ložná (konstrukce 3) 
182,2*0,01=1,8 [A] začátek úseku 
ÚPRAVA S NADVÝŠENÍM NIVELETY A 130 mm A SANACÍ OKRAJŮ 
VOZOVKA - nová konstrukce (konstrukce 2); okraje, komplet nová 
0=0,0 [B] 
VOZOVKA - recyklace + obrus + ložná (konstrukce 1); "prostředek" komunikace 
0=0,0 [C] 
Plocha dle ACAD * tl 
Celkem: A+B+C=1,8 [D]</t>
  </si>
  <si>
    <t>113328</t>
  </si>
  <si>
    <t>ODSTRAN PODKL ZPEVNĚNÝCH PLOCH Z KAMENIVA NESTMEL, ODVOZ DO 20KM</t>
  </si>
  <si>
    <t>Odstranění nestmelené konstrukční vrstvy bourané vozovky po odstranění horního nátěru a PM. 
Poplatek v "014102.d"</t>
  </si>
  <si>
    <t>ÚPRAVA S VÝMĚNOU OBRUSNÉ A LOŽNÉ VRSTVY 
(km 0.000 74 - 0.027 40);VOZOVKA - obrus + ložná (konstrukce 3) 
20,2*0,35=7,1 [A] pro osazení obruby a betonového krajníku 
plocha odbourané vozovky*tl 
ÚPRAVA S NADVÝŠENÍM NIVELETY A 130 mm A SANACÍ OKRAJŮ 
VOZOVKA - nová konstrukce (konstrukce 2); okraje, komplet nová 
271=271,0 [B] 
Kubatura planimetrováním př. řezů ACAD planimetrování SO102.xlsx 
VOZOVKA - recyklace + obrus + ložná (konstrukce 1); "prostředek" komunikace 
0=0,0 [C] 
Celkem: A+B+C=278,1 [D]</t>
  </si>
  <si>
    <t>11333</t>
  </si>
  <si>
    <t>REC</t>
  </si>
  <si>
    <t>ODSTRANĚNÍ PODKLADU ZPEVNĚNÝCH PLOCH S ASFALT POJIVEM</t>
  </si>
  <si>
    <t>Odstranění podkladní vrstvy z PM 
Včetně odvozu na mezidepónii v režii zhotovitele. 
Materiál bude zapracován zpět na stavbě v extravilánových usecích v recyklaci za studena. 
Bude použito pro doplnění chybějícího materiálu před recyklací (potřeba vzniklá z drobné  
změny nivelety a zejména úpravy příčného klopení a doplnění materiálu do okrajů vozovky po provedení sanací). 
související položky: "12573.REC"; "56360.REC"</t>
  </si>
  <si>
    <t>ÚPRAVA S VÝMĚNOU OBRUSNÉ A LOŽNÉ VRSTVY 
(km 0.000 74 - 0.027 40);VOZOVKA - obrus + ložná (konstrukce 3) 
20,2*0,19=3,8 [A] pro osazení obrub  a betonového krajníku 
182,2*(0,13-0,01)=21,9 [G] plošně pro nové konstr. vrstvy 
plocha odbourané vozovky*tl 
ÚPRAVA S NADVÝŠENÍM NIVELETY A 130 mm A SANACÍ OKRAJŮ 
VOZOVKA - nová konstrukce (konstrukce 2); okraje, komplet nová 
232=232,0 [J]  na ploše cca. 1072m2  
Kubatura planimetrováním př. řezů ACAD planimetrování SO102.xlsx 
VOZOVKA - recyklace + obrus + ložná (konstrukce 1); "prostředek" komunika 
0=0,0 [H] 
Celkem: A+G+J+H=257,7 [K]</t>
  </si>
  <si>
    <t>Veškerá potřebná manipulace jak vodorovná tak svislá 
pro materiál z položek:</t>
  </si>
  <si>
    <t>"11333.REC" 257,7=257,7 [A] 
"11313.REC" 11,1=11,1 [B] 
Celkem: A+B=268,8 [C]</t>
  </si>
  <si>
    <t>11313</t>
  </si>
  <si>
    <t>ODSTRANĚNÍ KRYTU ZPEVNĚNÝCH PLOCH S ASFALTOVÝM POJIVEM</t>
  </si>
  <si>
    <t>Odstranění horná vrstvy z "nátěr" 
Včetně odvozu na mezidepónii v režii zhotovitele. 
Materiál bude zapracován zpět na stavbě v extravilánových usecích v recyklaci za studena. 
Bude použito pro doplnění chybějícího materiálu před recyklací (potřeba vzniklá z drobné  
změny nivelety a zejména úpravy příčného klopení a doplnění materiálu do okrajů vozovky po provedení sanací). 
související položky: "12573.REC"; "56360.REC" 
pozn: odstranění asf. je možné provést též frézováním. V případě bourání je třeba zvolit takový postup prací aby bylo zabráněno vylamování a nadbytečné "zazubení" hrany stávající vozovky.</t>
  </si>
  <si>
    <t>ÚPRAVA S VÝMĚNOU OBRUSNÉ A LOŽNÉ VRSTVY 
(km 0.000 74 - 0.027 40);VOZOVKA - obrus + ložná (konstrukce 3) 
0=0,0 [A] zde položka "11372" 
plocha odbourané vozovky*tl 
ÚPRAVA S NADVÝŠENÍM NIVELETY A 130 mm A SANACÍ OKRAJŮ 
VOZOVKA - nová konstrukce (konstrukce 2); okraje, komplet nová 
1110*0,01=11,1 [B] 
Plocha * tl. 
VOZOVKA - recyklace + obrus + ložná (konstrukce 1); "prostředek" komunikace 
0=0,0 [C] 
Celkem: A+B+C=11,1 [D]</t>
  </si>
  <si>
    <t>113764</t>
  </si>
  <si>
    <t>FRÉZOVÁNÍ DRÁŽKY PRŮŘEZU DO 400MM2 V ASFALTOVÉ VOZOVCE</t>
  </si>
  <si>
    <t>"prořezání" v místě napojení nových asfaltů na stávající asf. plochy  
Prolití je součástí položky "931324" 
S prořezáním a prolitím středové spáry není uvažováno. Předpokládá se pokládka na "horkou spáru" při úplné uzavírce.</t>
  </si>
  <si>
    <t>17,5+38+75=130,5 [A] 
Dle ACAD</t>
  </si>
  <si>
    <t>Položka zahrnuje veškerou manipulaci s vybouranou sutí a s vybouranými hmotami vč. uložení na skládku.</t>
  </si>
  <si>
    <t>32</t>
  </si>
  <si>
    <t>17180</t>
  </si>
  <si>
    <t>C</t>
  </si>
  <si>
    <t>ULOŽENÍ SYPANINY DO NÁSYPŮ Z NAKUPOVANÝCH MATERIÁLŮ</t>
  </si>
  <si>
    <t>Drobný zásyp kolem nových obrub (zůžení vozovky =&gt; odbourání okraju =&gt; potřeba doplnění)</t>
  </si>
  <si>
    <t>7,1+3,8=10,9 [A]</t>
  </si>
  <si>
    <t>položka zahrnuje: 
- kompletní provedení zemní konstrukce (násypového tělesa včetně aktivní zóny)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</si>
  <si>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33</t>
  </si>
  <si>
    <t>123738</t>
  </si>
  <si>
    <t>A</t>
  </si>
  <si>
    <t>ODKOP PRO SPOD STAVBU SILNIC A ŽELEZNIC TŘ. I, ODVOZ DO 20KM</t>
  </si>
  <si>
    <t>Poplatek za skládku a uložení vyčíslen zvlášť.</t>
  </si>
  <si>
    <t>Odkop pro zřízení nových konstrukčních vrstev komunikace po odstranění stávajcí  
konstrukce vozovky (pol. "11313; 11333; 113328)" včetně odkopu pro 
zřízení nových příkopů. Míste odkopů patrny z přílohy výměry a výpočty.dwg 
Okop pro sanace vyčíslen zvlášť "123738.B" a odkop pro trativody je součástí položky 
"212625" 
ÚPRAVA S NADVÝŠENÍM NIVELETY A 130 mm A SANACÍ OKRAJŮ 
VOZOVKA - nová konstrukce (konstrukce 2); okraje, komplet nová 
832=832,0 [B] 
Kubatura planimetrováním př. řezů ACAD planimetrování SO102.xlsx 
VOZOVKA - recyklace + obrus + ložná (konstrukce 1); "prostředek" komunikace 
0=0,0 [C] 
Celkem: B+C=832,0 [D]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</si>
  <si>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</si>
  <si>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35</t>
  </si>
  <si>
    <t>B</t>
  </si>
  <si>
    <t>Pro výměnu podloží. 
Poplatek za skládku a uložení vyčíslen zvlášť.</t>
  </si>
  <si>
    <t>ÚPRAVA S NADVÝŠENÍM NIVELETY A 130 mm A SANACÍ OKRAJŮ 
VOZOVKA - nová konstrukce (konstrukce 2); okraje, komplet nová 
1705*1,0*0,4=682,0 [E] 
Plocha v barevné obrus * (kef. rozšíření 1,00 díky trativodům v okraji)*hl. 
VOZOVKA - recyklace + obrus + ložná (konstrukce 1); "prostředek" komunikace 
0=0,0 [C] 
Celkem: E+C=682,0 [F]</t>
  </si>
  <si>
    <t>36</t>
  </si>
  <si>
    <t>Pro položky:</t>
  </si>
  <si>
    <t>"123738.A" 832=832,0 [A] 
"123738.B" 682=682,0 [B] 
"131738.VSA"(1,6*1,6*1,6)*4=16,4 [C] 
"212625" 1506*0,5*0,6=451,8 [F] 
Celkem: A+B+C+F=1 982,2 [G]</t>
  </si>
  <si>
    <t>37</t>
  </si>
  <si>
    <t>Násypový "klín" bod nezpevněnou krajnicí 
NÁSYPOVÝ MATERIÁL - ZEMINA VHODNÁ DO AKTIVNÍ ZÓNY DLE ČSN 736133</t>
  </si>
  <si>
    <t>KM 0,0274 40 - 0,780 00 
(0,780-0,02740)*1000*0,33*2=496,7 [A] 
(délka v km)*převod na m*plocha v příčném řezu*oboustraně</t>
  </si>
  <si>
    <t>38</t>
  </si>
  <si>
    <t>Drobné zásypy pro nový tvar zemního tělesa, místa patrny z přílohy výměry a výpočty.dwg 
NÁSYPOVÝ MATERIÁL - ZEMINY KLASIFIKOVANÉ PRO POUŽITELNOST DO NÁSYPU DLE ČSN 736133</t>
  </si>
  <si>
    <t>69,6=69,6 [A] 
Kubatura planimetrováním př. řezů ACAD planimetrování SO102.xlsx</t>
  </si>
  <si>
    <t>39</t>
  </si>
  <si>
    <t>18130</t>
  </si>
  <si>
    <t>ÚPRAVA PLÁNĚ BEZ ZHUTNĚNÍ</t>
  </si>
  <si>
    <t>M2</t>
  </si>
  <si>
    <t>V místech ohumusování a osetí</t>
  </si>
  <si>
    <t>2283=2 283,0 [A] 
Plocha dle situace ACAD</t>
  </si>
  <si>
    <t>položka zahrnuje úpravu pláně včetně vyrovnání výškových rozdílů</t>
  </si>
  <si>
    <t>40</t>
  </si>
  <si>
    <t>18222</t>
  </si>
  <si>
    <t>ROZPROSTŘENÍ ORNICE VE SVAHU V TL DO 0,15M</t>
  </si>
  <si>
    <t>položka zahrnuje: 
nutné přemístění ornice z dočasných skládek vzdálených do 50m 
rozprostření ornice v předepsané tloušťce ve svahu přes 1:5</t>
  </si>
  <si>
    <t>41</t>
  </si>
  <si>
    <t>18241</t>
  </si>
  <si>
    <t>ZALOŽENÍ TRÁVNÍKU RUČNÍM VÝSEVEM</t>
  </si>
  <si>
    <t>OSETÍ</t>
  </si>
  <si>
    <t>Zahrnuje dodání předepsané travní směsi, její výsev na ornici, zalévání 1x po výsadbě + 2x v rámci prvních dvou měsíců dle klimatických podmínek, první pokosení, to vše bez ohledu na sklon terénu</t>
  </si>
  <si>
    <t>44</t>
  </si>
  <si>
    <t>131738</t>
  </si>
  <si>
    <t>VSA</t>
  </si>
  <si>
    <t>HLOUBENÍ JAM ZAPAŽ I NEPAŽ TŘ. I, ODVOZ DO 20KM</t>
  </si>
  <si>
    <t>Odkop pro drenážní šachta 
PODÉLNÉ DRENÁŽE  BUDOU ZAKONČENY OBOUSTRANNĚ DRENÁŽNÍMI 
ŠACHTAMI SE VSAKOVACÍM DNEM</t>
  </si>
  <si>
    <t>(1,6*1,6*1,6)*4=16,4 [A] 
(rozměr)*počet</t>
  </si>
  <si>
    <t>46</t>
  </si>
  <si>
    <t>18110</t>
  </si>
  <si>
    <t>ÚPRAVA PLÁNĚ SE ZHUTNĚNÍM V HORNINĚ TŘ. I</t>
  </si>
  <si>
    <t>1705*1,0=1 705,0 [E] 
Plocha v barevné * (kef. rozšíření 1,00 díky trativodům v okraji)</t>
  </si>
  <si>
    <t>položka zahrnuje úpravu pláně včetně vyrovnání výškových rozdílů. Míru zhutnění určuje projekt.</t>
  </si>
  <si>
    <t>47</t>
  </si>
  <si>
    <t>17581</t>
  </si>
  <si>
    <t>OBSYP POTRUBÍ A OBJEKTŮ Z NAKUPOVANÝCH MATERIÁLŮ</t>
  </si>
  <si>
    <t>Zásyp drenážní šachta 
PODÉLNÉ DRENÁŽE  BUDOU ZAKONČENY OBOUSTRANNĚ DRENÁŽNÍMI 
ŠACHTAMI SE VSAKOVACÍM DNEM</t>
  </si>
  <si>
    <t>(1,6*1,6*1,6)*4=16,4 [A]  
(rozměr)*počet 
(1,6*1,6*0,3)*4=3,1 [B] 
(rozměr)*počet 
A-B=13,3 [C]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</si>
  <si>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 
- zemina vytlačená potrubím o DN do 180mm se od kubatury obsypů neodečítá</t>
  </si>
  <si>
    <t>61</t>
  </si>
  <si>
    <t>11352B</t>
  </si>
  <si>
    <t>ODSTRANĚNÍ CHODNÍKOVÝCH A SILNIČNÍCH OBRUBNÍKŮ BETONOVÝCH - DOPRAVA</t>
  </si>
  <si>
    <t>tkm</t>
  </si>
  <si>
    <t>odstranění obrub na začátku úseku 
odvoz na skládku, dalších 15 km</t>
  </si>
  <si>
    <t>15*32,4*0,15*0,25*2,3=41,9 [A]</t>
  </si>
  <si>
    <t>Položka zahrnuje samostatnou dopravu suti a vybouraných hmot. Množství se určí jako součin hmotnosti [t] a požadované vzdálenosti [km].</t>
  </si>
  <si>
    <t>Základy</t>
  </si>
  <si>
    <t>34</t>
  </si>
  <si>
    <t>212625</t>
  </si>
  <si>
    <t>TRATIVODY KOMPL Z TRUB Z PLAST HM DN DO 100MM, RÝHA TŘ I</t>
  </si>
  <si>
    <t>Veškeré materiály a práce včetně výkopu rýhy. 
OBSYP Z HRUBÉHO 
ŠTĚRKOPÍSKU FR. 8/32   
DRENÁŽ Z TRUBEK  
LOŽE ZE ŠD FR. 0-22mm, TL. 100 mm 
Poplatek za uložení a skládku vyčíslen zvlášť</t>
  </si>
  <si>
    <t>km 0.027 - 0.270 vlevo 
TRATIVOD dl. 243m 
243=243,0 [H] 
km 0.027 - 0.270 vpravo 
TRATIVOD dl. 243m 
243=243,0 [I] 
km 0.270 - 0.570 vlevo 
TRATIVOD dl. 300m 
300=300,0 [J] 
km 0.270 - 0.570 vpravo 
TRATIVOD dl. 300m 
300=300,0 [K] 
km 0.570 - 0.780 vlevo 
TRATIVOD dl. 210m 
210=210,0 [L] 
km 0.570 - 0.780 vpravo 
TRATIVOD dl. 210m 
210=210,0 [F] 
Celkem: H+I+J+K+L+F=1 506,0 [M]</t>
  </si>
  <si>
    <t>Položka platí pro kompletní konstrukce trativodů a zahrnuje zejména: 
- výkop rýhy předepsaného tvaru v dané třídě těžitelnosti, výplň, zásyp trativodu včetně dopravy, uložení přebytečného materiálu, dodávky předepsaného materiálu pro výplň a zásyp 
- zřízení spojovací vrstvy 
- zřízení podkladu a lože trativodu z předepsaného materiálu 
- dodávka a uložení trativodu předepsaného materiálu a profilu 
- obsyp trativodu předepsaným materiálem 
- ukončení trativodu zaústěním do potrubí nebo vodoteče, případně vybudování ukončujícího objektu (kapličky) dle VL 
- veškerý materiál, výrobky a polotovary, včetně mimostaveništní a vnitrostaveništní dopravy 
- nezahrnuje opláštění z geotextilie, fólie</t>
  </si>
  <si>
    <t>48</t>
  </si>
  <si>
    <t>21197</t>
  </si>
  <si>
    <t>OPLÁŠTĚNÍ ODVODŇOVACÍCH ŽEBER Z GEOTEXTILIE</t>
  </si>
  <si>
    <t>Separační netkaná geotextílie  
min 200 g/m2</t>
  </si>
  <si>
    <t>1506*2,2=3 313,2 [A] 
délka trativodů * délka v příčném řezů=potřebná plocha</t>
  </si>
  <si>
    <t>položka zahrnuje dodávku předepsané geotextilie, mimostaveništní a vnitrostaveništní dopravu a její uložení včetně potřebných přesahů (nezapočítávají se do výměry)</t>
  </si>
  <si>
    <t>49</t>
  </si>
  <si>
    <t>21461C</t>
  </si>
  <si>
    <t>SEPARAČNÍ GEOTEXTILIE DO 300G/M2</t>
  </si>
  <si>
    <t>V oblasti sanací 
min. 300g/m2</t>
  </si>
  <si>
    <t>VOZOVKA - nová konstrukce (konstrukce 2); okraje, komplet nová 
1705*1,0=1 705,0 [E] 
Plocha v barevné obrus * (kef. rozšíření 1,00 díky trativodům v okraji) 
Celkem: E=1 705,0 [F]</t>
  </si>
  <si>
    <t>Položka zahrnuje: 
- dodávku předepsané geotextilie 
- úpravu, očištění a ochranu podkladu 
- přichycení k podkladu, případně zatížení 
- úpravy spojů a zajištění okrajů 
- úpravy pro odvodnění 
- nutné přesahy 
- mimostaveništní a vnitrostaveništní dopravu</t>
  </si>
  <si>
    <t>50</t>
  </si>
  <si>
    <t>21452</t>
  </si>
  <si>
    <t>SANAČNÍ VRSTVY Z KAMENIVA DRCENÉHO</t>
  </si>
  <si>
    <t>VÝMĚNA PODLOŽÍ  V TL. 0.4m ZA VHODNÝ NENAMRZAVÝ MATERIÁL 
(požadavek E def2 = 45 MPa)</t>
  </si>
  <si>
    <t>VOZOVKA - nová konstrukce (konstrukce 2); okraje, komplet nová 
1705*1,0*0,4=682,0 [E] 
Plocha v barevné obrus * (kef. rozšíření 1,00 díky trativodům v okraji)*hl.</t>
  </si>
  <si>
    <t>položka zahrnuje dodávku předepsaného kameniva, mimostaveništní a vnitrostaveništní dopravu a jeho uložení 
není-li v zadávací dokumentaci uvedeno jinak, jedná se o nakupovaný materiál</t>
  </si>
  <si>
    <t>Vodorovné konstrukce</t>
  </si>
  <si>
    <t>45</t>
  </si>
  <si>
    <t>45157</t>
  </si>
  <si>
    <t>PODKLADNÍ A VÝPLŇOVÉ VRSTVY Z KAMENIVA TĚŽENÉHO</t>
  </si>
  <si>
    <t>Lože drenážní šachty 
PODÉLNÉ DRENÁŽE  BUDOU ZAKONČENY OBOUSTRANNĚ DRENÁŽNÍMI 
ŠACHTAMI SE VSAKOVACÍM DNEM</t>
  </si>
  <si>
    <t>(1,6*1,6*0,3)*4=3,1 [A] 
(rozměr)*počet</t>
  </si>
  <si>
    <t>Komunikace</t>
  </si>
  <si>
    <t>57476</t>
  </si>
  <si>
    <t>X</t>
  </si>
  <si>
    <t>VOZOVKOVÉ VÝZTUŽNÉ VRSTVY Z GEOMŘÍŽOVINY S TKANINOU</t>
  </si>
  <si>
    <t>Jen se souhlasem investora! 
pásy výztužné vložky se vzájemným dotykem dle specifikace uvedéné niže. 
Dle TP 115 (7.2.5; 8.2.3.1; 8.2.1.2)</t>
  </si>
  <si>
    <t>geotextilie a dvouosé geomříže, které prošitím nebo tepelným spojením musí tvořit jediný celek. 
Indexová pevnost */ min 50 kN  - ISO 3341 
Pevnost v tahu   min. 20kN  - ČSN EN ISO 10319 
Indexová tažnost */  max 3% ISO 3341 
Tažnost    max 5%   ČSN EN ISO 10319 
Velikost oka geomříže  min.  30 x 30 mm 
*/ Indexové údaje lze použít pouze pro výrobky ze skelných vláken 
50*1,0=50,0 [A] 
dle "577A2.X"</t>
  </si>
  <si>
    <t>- dodání geomříže v požadované kvalitě a v množství včetně přesahů (přesahy započteny v jednotkové ceně) 
- očištění podkladu 
- pokládka geomříže dle předepsaného technologického předpisu</t>
  </si>
  <si>
    <t>12</t>
  </si>
  <si>
    <t>56360</t>
  </si>
  <si>
    <t>VOZOVKOVÉ VRSTVY Z RECYKLOVANÉHO MATERIÁLU</t>
  </si>
  <si>
    <t>Navezení, rozprostření a veškerá manipulace s materiálem pro recyklaci za studena jenž bude použit zpět ze stavby.  
Celkova potřeba materiálu 383 m3 
=1705*(13,1/10,5)*0,18=383 m3 
plocha vozovky nové konstrukce (2)  * (koeficient rozšíření vrstvy)* tl recyklace 
Materiál ze stavby: 257,7 m3 "11333.REC" 
                                11,1 m3 "11313.REC"        
                                  2,0 m3 "567544.REC"  přehrnutí materiálu v rámci reprofilace viz. planimetrování 
Doplnění mat. 383,9-257,7-11,1-2 = 113,1 m3 položka "56330.REC"</t>
  </si>
  <si>
    <t>257,7=257,7 [A] m3 "11333.REC" 
11,1=11,1 [B] m3 "11313.REC"        
2,0=2,0 [C] m3 "567544.REC" 
Celkem: A+B+C=270,8 [D]</t>
  </si>
  <si>
    <t>- dodání recyklátu v požadované kvalitě 
- očištění podkladu 
- uložení recyklátu dle předepsaného technologického předpisu, zhutnění vrstvy v předepsané tloušťce 
- zřízení vrstvy bez rozlišení šířky, pokládání vrstvy po etapách, včetně pracovních spar a spojů 
- úpravu napojení, ukončení  
- nezahrnuje postřiky, nátěry</t>
  </si>
  <si>
    <t>56330</t>
  </si>
  <si>
    <t>VOZOVKOVÉ VRSTVY ZE ŠTĚRKODRTI</t>
  </si>
  <si>
    <t>Lože pod dlažbou ostrůvku. 
Štěrkodrť ŠDb 0/63 Ge dle ČSN 73 6126-1</t>
  </si>
  <si>
    <t>96*0,2=19,2 [A] Doplnění lože prom. tl. 
Celkem: A=19,2 [B]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</si>
  <si>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</si>
  <si>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16</t>
  </si>
  <si>
    <t>Doplnění materiálu v rámci recyklace za studena. Nákup, dovoz, rozprostření, manipulace pro "doplňkové kamenivo" 
Místa a rozsah potřebného doplnění materiálu je patrný z přílohy výměry a výpočty.dwg 
Celkova potřeba materiálu 383 m3 
=1705*(13,1/10,5)*0,18=383 m3 
plocha vozovky nové konstrukce (2)  * (koeficient rozšíření vrstvy)* tl recyklace 
Materiál ze stavby: 257,7 m3 "11333.REC" 
                                11,1 m3 "11313.REC"        
                                  2,0 m3 "567544.REC"  přehrnutí materiálu v rámci reprofilace viz. planimetrování 
Doplnění mat. 383,9-257,7-11,1-2 = 113,1 m3 položka "56330.REC"</t>
  </si>
  <si>
    <t>113,1=113,1 [A] 
Kubatura planimetrováním př. řezů ACAD planimetrování SO102.xlsx</t>
  </si>
  <si>
    <t>17</t>
  </si>
  <si>
    <t>567544</t>
  </si>
  <si>
    <t>VRST PRO OBNOVU A OPR RECYK ZA STUD CEM A ASF EM TL DO 200MM</t>
  </si>
  <si>
    <t>Recyklace na místě za studena RS CA; tl 180 mm; dle TP 208 
Přesné receptura recyklace bude určena na základě průkazní zkoužky. 
Včetně reprofilace do požadovaných příčných sklonů. 
pozn. doplnění mat. součástí položek "56330.REC" a "56360.REC"</t>
  </si>
  <si>
    <t>ÚPRAVA S VÝMĚNOU OBRUSNÉ A LOŽNÉ VRSTVY 
(km 0.000 74 - 0.027 40);VOZOVKA - obrus + ložná (konstrukce 3) 
0=0,0 [A]  
ÚPRAVA S NADVÝŠENÍM NIVELETY A 130 mm A SANACÍ OKRAJŮ 
VOZOVKA - nová konstrukce (konstrukce 2); okraje, komplet nová 
1705*1,24=2 114,2 [B] 
plocha dle situace ACAD * koef. rozšíření vrstvy 
VOZOVKA - recyklace + obrus + ložná (konstrukce 1); "prostředek" komunikace 
3275=3 275,0 [C] 
plocha dle situace ACAD není rozšířeno oproti barevné 
Celkem: A+B+C=5 389,2 [D]</t>
  </si>
  <si>
    <t>- dodání materiálů předepsaných pro recyklaci za studena 
- provedení recyklace dle předepsaného technologického předpisu, zhutnění vrstvy v předepsané tloušťce 
- zřízení vrstvy bez rozlišení šířky, pokládání vrstvy po etapách 
- úpravu napojení, ukončení 
- nezahrnuje postřiky, nátěry</t>
  </si>
  <si>
    <t>42</t>
  </si>
  <si>
    <t>582611</t>
  </si>
  <si>
    <t>KRYTY Z BETON DLAŽDIC SE ZÁMKEM ŠEDÝCH TL 60MM DO LOŽE Z KAM</t>
  </si>
  <si>
    <t>Dlažba ostrůvku 
Betonová dlažba  20/10/6 60 mmČSN 73 6131 
Lože z drceného kamenivo fr. 4/8 ČSN 73 6126-1</t>
  </si>
  <si>
    <t>96=96,0 [A]  
Celkem: A=96,0 [B]</t>
  </si>
  <si>
    <t>- dodání dlažebního materiálu v požadované kvalitě, dodání materiálu pro předepsané  lože v tloušťce předepsané dokumentací a pro předepsanou výplň spar 
- očištění podkladu 
- uložení dlažby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</si>
  <si>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51</t>
  </si>
  <si>
    <t>56332</t>
  </si>
  <si>
    <t>VOZOVKOVÉ VRSTVY ZE ŠTĚRKODRTI TL. DO 100MM</t>
  </si>
  <si>
    <t>96=96,0 [A] ŠD tl. 100 mm 
Celkem: A=96,0 [B]</t>
  </si>
  <si>
    <t>52</t>
  </si>
  <si>
    <t>56334</t>
  </si>
  <si>
    <t>VOZOVKOVÉ VRSTVY ZE ŠTĚRKODRTI TL. DO 200MM</t>
  </si>
  <si>
    <t>Štěrkodrť ŠDa 0/63 Ge tl. 200 mm dle ČSN 73 6126-1</t>
  </si>
  <si>
    <t>ÚPRAVA S VÝMĚNOU OBRUSNÉ A LOŽNÉ VRSTVY 
(km 0.000 74 - 0.027 40);VOZOVKA - obrus + ložná (konstrukce 3) 
0=0,0 [A]  
ÚPRAVA S NADVÝŠENÍM NIVELETY A 130 mm A SANACÍ OKRAJŮ 
VOZOVKA - nová konstrukce (konstrukce 2); okraje, komplet nová 
1705*1,40=2 387,0 [B] 
plocha dle situace ACAD * koef. rozšíření vrstvy 
VOZOVKA - recyklace + obrus + ložná (konstrukce 1); "prostředek" komunikace 
0=0,0 [C] 
plocha dle situace ACAD není rozšířeno oproti barevné 
Celkem: A+B+C=2 387,0 [D]</t>
  </si>
  <si>
    <t>53</t>
  </si>
  <si>
    <t>574A44</t>
  </si>
  <si>
    <t>ASFALTOVÝ BETON PRO OBRUSNÉ VRSTVY ACO 11+, 11S TL. 50MM</t>
  </si>
  <si>
    <t>Afaltový beton pro obrusné vrstvy ACO 11+; tl. 50 mm dle ČSN 73 6121</t>
  </si>
  <si>
    <t>ÚPRAVA S VÝMĚNOU OBRUSNÉ A LOŽNÉ VRSTVY 
(km 0.000 74 - 0.027 40);VOZOVKA - obrus + ložná (konstrukce 3) 
182,2=182,2 [A]  
ÚPRAVA S NADVÝŠENÍM NIVELETY A 130 mm A SANACÍ OKRAJŮ 
VOZOVKA - nová konstrukce (konstrukce 2); okraje, komplet nová 
1705=1 705,0 [B] 
VOZOVKA - recyklace + obrus + ložná (konstrukce 1); "prostředek" komunikace 
3275=3 275,0 [C] 
Celkem: A+B+C=5 162,2 [D]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</si>
  <si>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</si>
  <si>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54</t>
  </si>
  <si>
    <t>Štěrkodrť ŠDa 0/63 Ge tl. 170 mm dle ČSN 73 6126-1</t>
  </si>
  <si>
    <t>ÚPRAVA S VÝMĚNOU OBRUSNÉ A LOŽNÉ VRSTVY 
(km 0.000 74 - 0.027 40);VOZOVKA - obrus + ložná (konstrukce 3) 
0=0,0 [A]  
ÚPRAVA S NADVÝŠENÍM NIVELETY A 130 mm A SANACÍ OKRAJŮ 
VOZOVKA - nová konstrukce (konstrukce 2); okraje, komplet nová 
1705*1,34=2 284,7 [B] 
plocha dle situace ACAD * koef. rozšíření vrstvy 
VOZOVKA - recyklace + obrus + ložná (konstrukce 1); "prostředek" komunikace 
0=0,0 [C] 
plocha dle situace ACAD není rozšířeno oproti barevné 
Celkem: A+B+C=2 284,7 [D]</t>
  </si>
  <si>
    <t>55</t>
  </si>
  <si>
    <t>572213</t>
  </si>
  <si>
    <t>SPOJOVACÍ POSTŘIK Z EMULZE DO 0,5KG/M2</t>
  </si>
  <si>
    <t>Pod vrstvou ACL 22+ 
Spojovací postřik z kationaktivní asf. emulze 0,5 kg/m2; PS-C; dle ČSN 73 6129</t>
  </si>
  <si>
    <t>ÚPRAVA S VÝMĚNOU OBRUSNÉ A LOŽNÉ VRSTVY 
(km 0.000 74 - 0.027 40);VOZOVKA - obrus + ložná (konstrukce 3) 
182,2=182,2 [A]  
ÚPRAVA S NADVÝŠENÍM NIVELETY A 130 mm A SANACÍ OKRAJŮ 
VOZOVKA - nová konstrukce (konstrukce 2); okraje, komplet nová 
1705*1,24=2 114,2 [B] 
plocha dle situace ACAD * koef. rozšíření vrstvy 
VOZOVKA - recyklace + obrus + ložná (konstrukce 1); "prostředek" komunikace 
3275=3 275,0 [C] 
plocha dle situace ACAD není rozšířeno oproti barevné 
Celkem: A+B+C=5 571,4 [D]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</si>
  <si>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</si>
  <si>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56</t>
  </si>
  <si>
    <t>574C78</t>
  </si>
  <si>
    <t>ASFALTOVÝ BETON PRO LOŽNÍ VRSTVY ACL 22+, 22S TL. 80MM</t>
  </si>
  <si>
    <t>Asfaltový beton pro ložné vrstvy ACL 22+; tl. 80 mm; dle ČSN 73 6121</t>
  </si>
  <si>
    <t>ÚPRAVA S VÝMĚNOU OBRUSNÉ A LOŽNÉ VRSTVY 
(km 0.000 74 - 0.027 40);VOZOVKA - obrus + ložná (konstrukce 3) 
182,2=182,2 [A] bez kof. v obrubách resp. přídlažbě 
ÚPRAVA S NADVÝŠENÍM NIVELETY A 130 mm A SANACÍ OKRAJŮ 
VOZOVKA - nová konstrukce (konstrukce 2); okraje, komplet nová 
1705*1,11=1 892,6 [B] 
plocha dle situace ACAD * koef. rozšíření vrstvy 
VOZOVKA - recyklace + obrus + ložná (konstrukce 1); "prostředek" komunikace 
3275=3 275,0 [C] 
plocha dle situace ACAD není rozšířeno oproti barevné 
Celkem: A+B+C=5 349,8 [D]</t>
  </si>
  <si>
    <t>57</t>
  </si>
  <si>
    <t>Pod vrstvou ACO 11+ 
Spojovací postřik z kationaktivní asf. emulze 0,3 kg/m2; PS-C; dle ČSN 73 6129</t>
  </si>
  <si>
    <t>58</t>
  </si>
  <si>
    <t>56933</t>
  </si>
  <si>
    <t>ZPEVNĚNÍ KRAJNIC ZE ŠTĚRKODRTI TL. DO 150MM</t>
  </si>
  <si>
    <t>NEZPEVNĚNÁ KRAJNICE 
Štěrkodrť frakce 0-32, tl. 150mm</t>
  </si>
  <si>
    <t>557+564=1 121,0 [A] 
Plocha dle situace ACAD</t>
  </si>
  <si>
    <t>- dodání kameniva předepsané kvality a zrnitosti 
- rozprostření a zhutnění vrstvy v předepsané tloušťce 
- zřízení vrstvy bez rozlišení šířky, pokládání vrstvy po etapách</t>
  </si>
  <si>
    <t>59</t>
  </si>
  <si>
    <t>577A2</t>
  </si>
  <si>
    <t>VÝSPRAVA TRHLIN ASFALTOVOU ZÁLIVKOU MODIFIK</t>
  </si>
  <si>
    <t>Jen se souhlasem investora! 
SANACE TRHLINY NEBO PROKOPÍROVANÁ SPÁRY Z PODKLADNÍ VRSTVY 
Sanace samostatných trhlin: trhliny se profrézují tak, aby vznikla komůrka o rozměrech 40 - 80  mm a hloubky 40 - 60 mm, vyčistí se, stěny se opatří penetračně adhezním nátěrem a vyplní se modifikovanou hmotou za horka (dle TP115  8.2.1.1)</t>
  </si>
  <si>
    <t>50=50,0 [A] 
Přesný rozsah bude určen na KD stavby.</t>
  </si>
  <si>
    <t>- vyfrézování drážky šířky do 20mm hloubky do 40mm 
- vyčištění 
- nátěr 
- výplň předepsanou zálivkovou hmotou</t>
  </si>
  <si>
    <t>Potrubí</t>
  </si>
  <si>
    <t>43</t>
  </si>
  <si>
    <t>895113</t>
  </si>
  <si>
    <t>DRENÁŽNÍ ŠACHTICE NORMÁLNÍ Z BETON DÍLCŮ ŠN 100</t>
  </si>
  <si>
    <t>KUS</t>
  </si>
  <si>
    <t>Drenážní šachta 
PODÉLNÉ DRENÁŽE  BUDOU ZAKONČENY OBOUSTRANNĚ DRENÁŽNÍMI 
ŠACHTAMI SE VSAKOVACÍM DNEM</t>
  </si>
  <si>
    <t>4=4,0 [A] 
Dle situace ACAD</t>
  </si>
  <si>
    <t>položka zahrnuje: 
- poklopy s rámem předepsaného materiálu a tvaru 
- dodání a osazení předepsaných skruží  požadovaného  tvaru  a  vlastností,  jejich  skladování,  dopravu  vnitrostaveništní i mimostaveništní 
- výplň, těsnění a tmelení spár a spojů, 
- očištění a ošetření úložných ploch 
- předepsané podkladní konstrukce</t>
  </si>
  <si>
    <t>20</t>
  </si>
  <si>
    <t>91228</t>
  </si>
  <si>
    <t>SMĚROVÉ SLOUPKY Z PLAST HMOT VČETNĚ ODRAZNÉHO PÁSKU</t>
  </si>
  <si>
    <t>Z11a,b 
bílé</t>
  </si>
  <si>
    <t>26=26,0 [A] 
Dle situace ACAD</t>
  </si>
  <si>
    <t>položka zahrnuje: 
- dodání a osazení sloupku včetně nutných zemních prací 
- vnitrostaveništní a mimostaveništní doprava 
- odrazky plastové nebo z retroreflexní fólie</t>
  </si>
  <si>
    <t>21</t>
  </si>
  <si>
    <t>914131</t>
  </si>
  <si>
    <t>DOPRAVNÍ ZNAČKY ZÁKLADNÍ VELIKOSTI OCELOVÉ FÓLIE TŘ 2 - DODÁVKA A MONTÁŽ</t>
  </si>
  <si>
    <t>Nové značky</t>
  </si>
  <si>
    <t>10=10,0 [A] 
Dle situace ACAD</t>
  </si>
  <si>
    <t>položka zahrnuje: 
- dodávku a montáž značek v požadovaném provedení</t>
  </si>
  <si>
    <t>22</t>
  </si>
  <si>
    <t>914133</t>
  </si>
  <si>
    <t>DOPRAVNÍ ZNAČKY ZÁKLADNÍ VELIKOSTI OCELOVÉ FÓLIE TŘ 2 - DEMONTÁŽ</t>
  </si>
  <si>
    <t>Odstranění stávajících značek, včetně odvozu a likvidace v režii zhotovitele.</t>
  </si>
  <si>
    <t>3=3,0 [A] 
Dle situace ACAD</t>
  </si>
  <si>
    <t>Položka zahrnuje odstranění, demontáž a odklizení materiálu s odvozem na předepsané místo</t>
  </si>
  <si>
    <t>23</t>
  </si>
  <si>
    <t>914411</t>
  </si>
  <si>
    <t>DOPRAVNÍ ZNAČKY 100X150CM OCELOVÉ - DODÁVKA A MONTÁŽ</t>
  </si>
  <si>
    <t>Nová značka</t>
  </si>
  <si>
    <t>1=1,0 [A] 
Dle situace ACAD</t>
  </si>
  <si>
    <t>24</t>
  </si>
  <si>
    <t>914911</t>
  </si>
  <si>
    <t>SLOUPKY A STOJKY DOPRAVNÍCH ZNAČEK Z OCEL TRUBEK SE ZABETONOVÁNÍM - DODÁVKA A MONTÁŽ</t>
  </si>
  <si>
    <t>Nové sloupky</t>
  </si>
  <si>
    <t>7=7,0 [A] 
Dle situace ACAD</t>
  </si>
  <si>
    <t>položka zahrnuje: 
- sloupky a upevňovací zařízení včetně jejich osazení (betonová patka, zemní práce)</t>
  </si>
  <si>
    <t>25</t>
  </si>
  <si>
    <t>914913</t>
  </si>
  <si>
    <t>SLOUPKY A STOJKY DZ Z OCEL TRUBEK ZABETON DEMONTÁŽ</t>
  </si>
  <si>
    <t>Odstranění stávajících sloupků včetně patky, včetně odvozu a likvidace v režii zhotovitele.</t>
  </si>
  <si>
    <t>2=2,0 [A] 
Dle situace ACAD</t>
  </si>
  <si>
    <t>26</t>
  </si>
  <si>
    <t>915111</t>
  </si>
  <si>
    <t>VODOROVNÉ DOPRAVNÍ ZNAČENÍ BARVOU HLADKÉ - DODÁVKA A POKLÁDKA</t>
  </si>
  <si>
    <t>VDZ</t>
  </si>
  <si>
    <t>V4 (0.25): 662,7+661,9=1618,7mx0,25=331,2m2  
V 2b (6/3/0.125): 544,2m/3x2)x0,125=45,4m2  
V 2b (3/1.5/0.125): (100m/3x2)x0,125=8,3m2  
V 13a: 11,5+11,5=23,0m2  
V 1a (0.125): 30x0,125=3,8m2 
331,2+45,4+8,3+23+3,8=411,7 [A]</t>
  </si>
  <si>
    <t>položka zahrnuje: 
- dodání a pokládku nátěrového materiálu (měří se pouze natíraná plocha) 
- předznačení a reflexní úpravu</t>
  </si>
  <si>
    <t>27</t>
  </si>
  <si>
    <t>915231</t>
  </si>
  <si>
    <t>VODOR DOPRAV ZNAČ PLASTEM PROFIL ZVUČÍCÍ - DOD A POKLÁDKA</t>
  </si>
  <si>
    <t>28</t>
  </si>
  <si>
    <t>917224</t>
  </si>
  <si>
    <t>SILNIČNÍ A CHODNÍKOVÉ OBRUBY Z BETONOVÝCH OBRUBNÍKŮ ŠÍŘ 150MM</t>
  </si>
  <si>
    <t>Nová obruba na začátku úseku 
SILNIČNÍ OBRUBNÍK 150 x 250 mm DO BET. LOŽE C20/25nXF3 tl.100mm</t>
  </si>
  <si>
    <t>29,5+28=57,5 [A] okraje vozovky 
72=72,0 [B] ostrůvek 
Celkem: A+B=129,5 [C] 
Délky dle situace ACAD</t>
  </si>
  <si>
    <t>Položka zahrnuje: 
dodání a pokládku betonových obrubníků o rozměrech předepsaných zadávací dokumentací 
betonové lože i boční betonovou opěrku.</t>
  </si>
  <si>
    <t>29</t>
  </si>
  <si>
    <t>91723</t>
  </si>
  <si>
    <t>OBRUBY Z BETON KRAJNÍKŮ</t>
  </si>
  <si>
    <t>BETONOVÝ KRAJNÍK 100 x 250 x 500 mm  
DO BETONU C20/25nXF3 tl.100mm</t>
  </si>
  <si>
    <t>29,5+28=57,5 [A] 
Délky dle situace ACAD</t>
  </si>
  <si>
    <t>Položka zahrnuje: 
dodání a pokládku betonových krajníků o rozměrech předepsaných zadávací dokumentací 
betonové lože i boční betonovou opěrku.</t>
  </si>
  <si>
    <t>30</t>
  </si>
  <si>
    <t>919113</t>
  </si>
  <si>
    <t>ŘEZÁNÍ ASFALTOVÉHO KRYTU VOZOVEK TL DO 150MM</t>
  </si>
  <si>
    <t>Začátek a konec úseku 
7,1+5,9=13,0 [A] 
Délky dle situace ACAD 
Pro osazení obrub: 
29,5+28=57,5 [B] 
Délky dle situace ACAD 
Celkem: A+B=70,5 [C]</t>
  </si>
  <si>
    <t>položka zahrnuje řezání vozovkové vrstvy v předepsané tloušťce, včetně spotřeby vody</t>
  </si>
  <si>
    <t>31</t>
  </si>
  <si>
    <t>931324</t>
  </si>
  <si>
    <t>TĚSNĚNÍ DILATAČ SPAR ASF ZÁLIVKOU MODIFIK PRŮŘ DO 400MM2</t>
  </si>
  <si>
    <t>Prolití spar z položky "113764" 
S prořezáním a prolitím středové spáry není uvažováno. Předpokládá se pokládka na "horkou spáru" při úplné uzavírce.</t>
  </si>
  <si>
    <t>položka zahrnuje dodávku a osazení předepsaného materiálu, očištění ploch spáry před úpravou, očištění okolí spáry po úpravě 
nezahrnuje těsnící profil</t>
  </si>
  <si>
    <t>SILNIČNÍ OBRUBNÍK NÁJEZDOVÝ  
150 x 150 mm VČETNĚ BET. LOŽE C16/20nXF1 
tl. 100mm,</t>
  </si>
  <si>
    <t>5,0+5,0=10,0 [A] 
Délka dle stuace ACAD</t>
  </si>
  <si>
    <t>60</t>
  </si>
  <si>
    <t>966158</t>
  </si>
  <si>
    <t>BOURÁNÍ KONSTRUKCÍ Z PROST BETONU S ODVOZEM DO 20KM</t>
  </si>
  <si>
    <t>Odstranění bet. lože bouraných obrub.</t>
  </si>
  <si>
    <t>(0,1*32,4)=3,2 [A] 
(plocha v př. řez. * délka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</si>
  <si>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</si>
  <si>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SO 102.2</t>
  </si>
  <si>
    <t>Komunikace II/395 – II. úsek KM 0,780 00 - 2,209 39</t>
  </si>
  <si>
    <t>"123738.A" 1376*2,0=2 752,0 [A] 
   "123738.B" 1303,6*2,0=2 607,2 [B] 
    "131738.VSA"(1,6*1,6*1,6)*10*2,0=81,9 [D] 
    "212625" 2497*0,5*0,6*2=1 498,2 [F] 
Celkem: A+B+D+F=6 939,3 [G]</t>
  </si>
  <si>
    <t>"113328" 527,6*1,9=1 002,4 [A]</t>
  </si>
  <si>
    <t>Včetně odvozu a likvidace v režii zhotovitele  
V oblasti napojení na asf. souvrství</t>
  </si>
  <si>
    <t>ÚPRAVA S NADVÝŠENÍM NIVELETY A 130 mm A SANACÍ OKRAJŮ 
VOZOVKA - nová konstrukce (konstrukce 2); okraje + na konci úseku  
celoplošně , komplet nová 
Oblast napojení na III/3957 
64,2*(0,05+0,08)=8,3 [P] 
Plocha * tl. 
2=2,0 [N]  
 pro sjezdy 
VOZOVKA - recyklace + obrus + ložná (konstrukce 1); "prostředek" komunikace 
0=0,0 [L] 
Celkem: P+N+L=10,3 [Q]</t>
  </si>
  <si>
    <t>ÚPRAVA S NADVÝŠENÍM NIVELETY A 130 mm A SANACÍ OKRAJŮ 
VOZOVKA - nová konstrukce (konstrukce 2); okraje + na konci úseku  
celoplošně , komplet nová 
527,6=527,6 [F] 
Kubatura planimetrováním př. řezů ACAD planimetrování SO102.xlsx 
VOZOVKA - recyklace + obrus + ložná (konstrukce 1); "prostředek" komunikace 
0=0,0 [G] 
Celkem: F+G=527,6 [H]</t>
  </si>
  <si>
    <t>Odstranění podkladní vrstvy z PM 
Včetně odvozu na mezidepónii v režii zhotovitele. 
Materiál bude zapracován zpět na stavbě v extravilánových usecích v recyklaci za studena. 
Bude použito pro doplnění chybějícího materiálu před recyklací (potřeba vzniklá z drobné  
změny nivelety a zejména úpravy příčného klopení  a doplnění materiálu do okrajů vozovky po provedení sanací). 
související položky: "12573.REC"; "56360.REC"</t>
  </si>
  <si>
    <t>ÚPRAVA S NADVÝŠENÍM NIVELETY A 130 mm A SANACÍ OKRAJŮ 
VOZOVKA - nová konstrukce (konstrukce 2); okraje + na konci úseku  
celoplošně , komplet nová 
553=553,0 [N] 
Kubatura planimetrováním př. řezů ACAD planimetrování SO102.xlsx 
VOZOVKA - recyklace + obrus + ložná (konstrukce 1); "prostředek" komunikace 
0=0,0 [L] 
Celkem: N+L=553,0 [O]</t>
  </si>
  <si>
    <t>Položka zahrnuje veškerou manipulaci s vybouranou sutí a s vybouranými hmotami vč. uložení na meziskládku.</t>
  </si>
  <si>
    <t>"11333.REC" 553=553,0 [A] 
"11313.REC" 26,5=26,5 [B] 
Celkem: A+B=579,5 [C]</t>
  </si>
  <si>
    <t>ÚPRAVA S NADVÝŠENÍM NIVELETY A 130 mm A SANACÍ OKRAJŮ 
VOZOVKA - nová konstrukce (konstrukce 2); okraje + na konci úseku  
celoplošně , komplet nová 
2650*0,01=26,5 [F] 
Plocha * tl. 
VOZOVKA - recyklace + obrus + ložná (konstrukce 1); "prostředek" komunikace 
0=0,0 [G] 
Celkem: F+G=26,5 [H]</t>
  </si>
  <si>
    <t>Položka zahrnuje veškerou manipulaci s vybouranou sutí a s vybouranými hmotami vč. uložení na meziskládku</t>
  </si>
  <si>
    <t>7,5+25+7=39,5 [A] 
Dle ACAD</t>
  </si>
  <si>
    <t>Včetně odvozu v režii zhotovitele, odvozná vzdálenost v režii zhotovitele. 
Poplatek za skládku a uložení vyčíslen zvlášť.</t>
  </si>
  <si>
    <t>Odkop pro zřízení nových konstrukčních vrstev komunikace po odstranění stávajcí  
konstrukce vozovky (pol. "11313; 11333; 113328)" včetně odkopu pro 
zřízení nových příkopů. Míste odkopů patrny z přílohy výměry a výpočty.dwg 
Okop pro sanace vyčíslen zvlášť "123738.B" a odkop pro trativody je součástí položky 
"212625" 
ÚPRAVA S NADVÝŠENÍM NIVELETY A 130 mm A SANACÍ OKRAJŮ 
VOZOVKA - nová konstrukce (konstrukce 2); okraje + na konci úseku  
celoplošně , komplet nová 
1376=1 376,0 [R] 
Kubatura planimetrováním př. řezů ACAD planimetrování SO102.xlsx 
VOZOVKA - recyklace + obrus + ložná (konstrukce 1); "prostředek" komunikace 
0=0,0 [L] 
Celkem: R+L=1 376,0 [S]</t>
  </si>
  <si>
    <t>Pro výměnu podloží. 
Včetně odvozu v režii zhotovitele, odvozná vzdálenost v režii zhotovitele. 
Poplatek za skládku a uložení vyčíslen zvlášť.</t>
  </si>
  <si>
    <t>ÚPRAVA S NADVÝŠENÍM NIVELETY A 130 mm A SANACÍ OKRAJŮ 
VOZOVKA - nová konstrukce (konstrukce 2); okraje + na konci úseku  
celoplošně , komplet nová 
3259*1,0*0,4=1 303,6 [T] 
Plocha v barevné obrus * (kef. rozšíření 1,00 díky trativodům v okraji)*hl. 
VOZOVKA - recyklace + obrus + ložná (konstrukce 1); "prostředek" komunikace 
0=0,0 [L] 
Celkem: T+L=1 303,6 [U]</t>
  </si>
  <si>
    <t>"123738.A" 1376=1 376,0 [A] 
   "123738.B" 1303,6=1 303,6 [B] 
   "131738.VSA"(1,6*1,6*1,6)*10=41,0 [C] 
   "212625" 2497*0,5*0,6=749,1 [F] 
Celkem: A+B+C+F=3 469,7 [G]</t>
  </si>
  <si>
    <t>KM 0,780 00 - 2,209 39 
(2,209-0,78000)*1000*0,33*2=943,1 [A] 
(délka v km)*převod na m*plocha v příčném řezu*oboustraně</t>
  </si>
  <si>
    <t>259,2=259,2 [A] 
Kubatura planimetrováním př. řezů ACAD planimetrování SO102.xlsx</t>
  </si>
  <si>
    <t>1940+3564=5 504,0 [A] 
Plocha dle situace ACAD</t>
  </si>
  <si>
    <t>(1,6*1,6*1,6)*10=41,0 [A] 
(rozměr)*počet</t>
  </si>
  <si>
    <t>3259*1,0=3 259,0 [E] 
Plocha v barevné * (kef. rozšíření 1,00 díky trativodům v okraji)</t>
  </si>
  <si>
    <t>(1,6*1,6*1,6)*10=41,0 [A]  
(rozměr)*počet 
(1,6*1,6*0,3)*10=7,7 [B] 
(rozměr)*počet 
A-B=33,3 [C]</t>
  </si>
  <si>
    <t>Veškeré materiály a práce včetně výkopu rýhy. 
OBSYP Z HRUBÉHO 
ŠTĚRKOPÍSKU FR. 8/32   
DRENÁŽ Z TRUBEK  
LOŽE ZE ŠD FR. 0-22mm, TL. 100 mm 
Poplatek za uložení a skládku vyčíslen zvlášť 2497*0,5*0,6=749,1 [L]</t>
  </si>
  <si>
    <t>km 0.780 - 0.870 
TRATIVOD dl. 90 m 
90=90,0 [A] 
km 0.780 - 0.870 
TRATIVOD dl. 90 m 
90=90,0 [B] 
km 0.870 - 1.1685 
TRATIVOD dl. 299m 
299=299,0 [C] 
km 0.870 - 1.1685 
TRATIVOD dl. 299m 
299=299,0 [D] 
km 1.2635 - 1.437 
TRATIVOD dl. 174m 
174=174,0 [E] 
km 1.1685 - 1.437 
TRATIVOD dl. 268m 
268=268,0 [F] 
km 1.437 - 1.822 
TRATIVOD dl. 385m 
385=385,0 [G] 
km 1.560 - 1.822 
TRATIVOD dl. 262m 
262=262,0 [H] 
km 1.964 - 2.208 
TRATIVOD dl. 244m 
244=244,0 [I] 
km 1.822 - 2.208 
TRATIVOD dl. 386m 
386=386,0 [J] 
Celkem: A+B+C+D+E+F+G+H+I+J=2 497,0 [K]</t>
  </si>
  <si>
    <t>2497*2,2=5 493,4 [A] 
délka trativodů * délka v příčném řezů=potřebná plocha</t>
  </si>
  <si>
    <t>ÚPRAVA S NADVÝŠENÍM NIVELETY A 130 mm A SANACÍ OKRAJŮ 
VOZOVKA - nová konstrukce (konstrukce 2); okraje + na konci úseku  
celoplošně , komplet nová 
3259*1,0=3 259,0 [T] 
Plocha v barevné obrus * (kef. rozšíření 1,00 díky trativodům v okraji)*hl. 
VOZOVKA - recyklace + obrus + ložná (konstrukce 1); "prostředek" komunikace 
0=0,0 [L] 
Celkem: T+L=3 259,0 [U]</t>
  </si>
  <si>
    <t>(1,6*1,6*0,3)*10=7,7 [A] 
(rozměr)*počet</t>
  </si>
  <si>
    <t>geotextilie a dvouosé geomříže, které prošitím nebo tepelným spojením musí tvořit jediný celek. 
Indexová pevnost */ min 50 kN  - ISO 3341 
Pevnost v tahu   min. 20kN  - ČSN EN ISO 10319 
Indexová tažnost */  max 3% ISO 3341 
Tažnost    max 5%   ČSN EN ISO 10319 
Velikost oka geomříže  min.  30 x 30 mm 
*/ Indexové údaje lze použít pouze pro výrobky ze skelných vláken 
15*1,0=15,0 [A] 
dle "577A2.X"</t>
  </si>
  <si>
    <t>Navezení, rozprostření a veškerá manipulace s materiálem pro recyklaci za studena jenž bude použit zpět ze stavby.  
Celkova potřeba materiálu 731,9 m3 
=3259*(13,1/10,5)*0,18=731,9 m3 
plocha vozovky nové konstrukce (2)  * (koeficient rozšíření vrstvy)* tl recyklace 
Materiál ze stavby: 553 m3 "11333.REC" 
                                26,5 m3 "11313.REC"        
                                  6,4 m3 "567544.REC"  přehrnutí materiálu v rámci reprofilace viz. planimetrování 
Doplnění mat. 731,9-553,9-26,5-6,4 = 145,1 m3 položka "56330.REC"</t>
  </si>
  <si>
    <t>553,9=553,9 [A] m3 "11333.REC" 
26,5=26,5 [B] m3 "11313.REC"        
6,4=6,4 [C] m3 "567544.REC" 
Celkem: A+B+C=586,8 [D]</t>
  </si>
  <si>
    <t>Doplnění materiálu v rámci recyklace za studena. Nákup, dovoz, rozprostření, manipulace pro "doplňkové kamenivo" 
Místa a rozsah potřebného doplnění materiálu je patrný z přílohy výměry a výpočty.dwg 
Celkova potřeba materiálu 731,9 m3 
=3259*(13,1/10,5)*0,18=731,9 m3 
plocha vozovky nové konstrukce (2)  * (koeficient rozšíření vrstvy)* tl recyklace 
Materiál ze stavby: 553 m3 "11333.REC" 
                                26,5 m3 "11313.REC"        
                                  6,4 m3 "567544.REC" přehrnutí materiálu v rámci reprofilace viz. planimetrování 
Doplnění mat. 731,9-553,9-26,5-6,4 = 145,1 m3 položka "56330.REC"</t>
  </si>
  <si>
    <t>145,1=145,1 [A] 
Kubatura planimetrováním př. řezů ACAD planimetrování SO102.xlsx</t>
  </si>
  <si>
    <t>ÚPRAVA S NADVÝŠENÍM NIVELETY A 130 mm A SANACÍ OKRAJŮ 
VOZOVKA - nová konstrukce (konstrukce 2); okraje + na konci úseku  
celoplošně , komplet nová 
3259*1,24=4 041,2 [T] 
Plocha v barevné obrus * (kef. rozšíření vrstvy oproti ovrusu) 
VOZOVKA - recyklace + obrus + ložná (konstrukce 1); "prostředek" komunikace 
6072*1,0=6 072,0 [L] 
Plocha v barevné obrus * (kef. rozšíření vrstvy oproti ovrusu) 
Celkem: T+L=10 113,2 [U]</t>
  </si>
  <si>
    <t>ÚPRAVA S NADVÝŠENÍM NIVELETY A 130 mm A SANACÍ OKRAJŮ 
VOZOVKA - nová konstrukce (konstrukce 2); okraje + na konci úseku  
celoplošně , komplet nová 
3259*1,40=4 562,6 [T] 
Plocha v barevné obrus * (kef. rozšíření vrstvy oproti ovrusu) 
VOZOVKA - recyklace + obrus + ložná (konstrukce 1); "prostředek" komunikace 
6072*1,0=6 072,0 [L] 
Plocha v barevné obrus * (kef. rozšíření vrstvy oproti ovrusu) 
Celkem: T+L=10 634,6 [U]</t>
  </si>
  <si>
    <t>ÚPRAVA S NADVÝŠENÍM NIVELETY A 130 mm A SANACÍ OKRAJŮ 
VOZOVKA - nová konstrukce (konstrukce 2); okraje + na konci úseku  
celoplošně , komplet nová 
3259*1,00=3 259,0 [T] 
Plocha v barevné obrus * (kef. rozšíření vrstvy oproti ovrusu) 
VOZOVKA - recyklace + obrus + ložná (konstrukce 1); "prostředek" komunikace 
6072*1,0=6 072,0 [L] 
Plocha v barevné obrus * (kef. rozšíření vrstvy oproti ovrusu) 
Oblast napojení na III/3957 
64,2=64,2 [U] 
Celkem: T+L+U=9 395,2 [V]</t>
  </si>
  <si>
    <t>ÚPRAVA S NADVÝŠENÍM NIVELETY A 130 mm A SANACÍ OKRAJŮ 
VOZOVKA - nová konstrukce (konstrukce 2); okraje + na konci úseku  
celoplošně , komplet nová 
3259*1,34=4 367,1 [T] 
Plocha v barevné obrus * (kef. rozšíření vrstvy oproti ovrusu) 
VOZOVKA - recyklace + obrus + ložná (konstrukce 1); "prostředek" komunikace 
0=0,0 [L] 
Plocha v barevné obrus * (kef. rozšíření vrstvy oproti ovrusu) 
Celkem: T+L=4 367,1 [U]</t>
  </si>
  <si>
    <t>ÚPRAVA S NADVÝŠENÍM NIVELETY A 130 mm A SANACÍ OKRAJŮ 
VOZOVKA - nová konstrukce (konstrukce 2); okraje + na konci úseku  
celoplošně , komplet nová 
3259*1,24=4 041,2 [T] 
Plocha v barevné obrus * (kef. rozšíření vrstvy oproti ovrusu) 
VOZOVKA - recyklace + obrus + ložná (konstrukce 1); "prostředek" komunikace 
6072*1,0=6 072,0 [L] 
Plocha v barevné obrus * (kef. rozšíření vrstvy oproti ovrusu) 
Oblast napojení na III/3957 
64,2=64,2 [U] 
Celkem: T+L+U=10 177,4 [V]</t>
  </si>
  <si>
    <t>ÚPRAVA S NADVÝŠENÍM NIVELETY A 130 mm A SANACÍ OKRAJŮ 
VOZOVKA - nová konstrukce (konstrukce 2); okraje + na konci úseku  
celoplošně , komplet nová 
3259*1,11=3 617,5 [T] 
Plocha v barevné obrus * (kef. rozšíření vrstvy oproti ovrusu) 
VOZOVKA - recyklace + obrus + ložná (konstrukce 1); "prostředek" komunikace 
6072*1,0=6 072,0 [L] 
Plocha v barevné obrus * (kef. rozšíření vrstvy oproti ovrusu) 
Oblast napojení na III/3957 
64,2=64,2 [U] 
Celkem: T+L+U=9 753,7 [V]</t>
  </si>
  <si>
    <t>2098=2 098,0 [A] 
Plocha dle situace ACAD</t>
  </si>
  <si>
    <t>15=15,0 [A] 
Přesný rozsah bude určen na KD stavby. 
Uvažije se zejména s  provedením i v napojení křižovatek.</t>
  </si>
  <si>
    <t>červené kulaté 
Z11g</t>
  </si>
  <si>
    <t>4=4,0 [A]</t>
  </si>
  <si>
    <t>Z11a,b bílé</t>
  </si>
  <si>
    <t>76=76,0 [A] 
Dle situace ACAD</t>
  </si>
  <si>
    <t>17=17,0 [A] 
Dle situace ACAD</t>
  </si>
  <si>
    <t>19</t>
  </si>
  <si>
    <t>14=14,0 [A] 
Dle situace ACAD</t>
  </si>
  <si>
    <t>9=9,0 [A] 
Dle situace ACAD</t>
  </si>
  <si>
    <t>V4 (0.25): 1429,3+990,1+380,8=2800,2mx0,25=700,1m2  
V 2b (1,5/1.5/0.25): (58,2m/3x2)x0,25=7,3m2  
V 2b (6/3/0.125): 511,5+496,7=(551m/3x2)x0,125=84,0m2  
V 2b (3/1.5/0.125): (200m/3x2)x0,125=16,7m2  
V 1a (0.125): 220,9x0,125=27,6m2 
700,1+7,3+84+16,7+27,6=835,7 [A]</t>
  </si>
  <si>
    <t>Začátek a konec úseku 
5,9+6,6=12,5 [A] 
Délky dle situace ACAD</t>
  </si>
  <si>
    <t>19,4+13,1+5,0+5,0+3,0=45,5 [A] 
Délka dle stuace ACAD</t>
  </si>
  <si>
    <t>SO 104</t>
  </si>
  <si>
    <t>Sjezdy – II. úsek</t>
  </si>
  <si>
    <t>"113328" 19,2*2,0=38,4 [A] 
"132738"  33,7*2,0=67,4 [B] 
Celkem: A+B=105,8 [C]</t>
  </si>
  <si>
    <t>Odstranění horní konstrukce stávajícícho sjezdů o okolního mat. v  přpípdě 
rozšíření sjezdu. 
ŠD, zemina, zarostlý, všeobecně jde o nezpevněné sjezdy 
Včetně odvozu v režii zhotovitele, odvozná vzdálenost v režii zhotovitele.</t>
  </si>
  <si>
    <t>0,306 20 vlevo 
15,9=15,9 [A] 
0,486 60 vlevo 
13,3=13,3 [B] 
0,795 15 vlevo 
33,1=33,1 [C] 
0,807 45 vpravo 
21,3=21,3 [D] 
1,019 85 vlevo 
11,8=11,8 [E] 
1,834 20 vpravo 
14,7=14,7 [F] 
2,010 90 vlevo 
9,9=9,9 [G] 
Plochy del ACAD 
Celkem: A+B+C+D+E+F+G=120,0 [H] 
H*0,2*0,8=19,2 [I] 
plocha*tl nového* koef. (odstraňovat se bude jen část viz. př. řezy)</t>
  </si>
  <si>
    <t>Odkop pro zřízení nového zatrubnění. 
Odstranění stávajícího potrubí součást SO 022 Příprava území II.úsek</t>
  </si>
  <si>
    <t>0,306 20 vlevo 
7=7,0 [A] 
0,486 60 vlevo 
7=7,0 [B] 
0,795 15 vlevo 
13=13,0 [C] 
0,807 45 vpravo 
0=0,0 [D] 
1,019 85 vlevo 
6,6=6,6 [E] 
1,834 20 vpravo 
6,6=6,6 [F] 
2,010 90 vlevo 
4,7=4,7 [G] 
Délky dle ACAD 
Celkem: A+B+C+D+E+F+G=44,9 [H] 
H*0,75=33,7 [I] 
délka*plocha v příčném řezu</t>
  </si>
  <si>
    <t>"113328" 19,2=19,2 [A] 
"132738"  33,7=33,7 [B] 
Celkem: A+B=52,9 [C]</t>
  </si>
  <si>
    <t>Obsyp potrubí až po novou konstrukci sjezdu</t>
  </si>
  <si>
    <t>0,306 20 vlevo 
7=7,0 [A] 
0,486 60 vlevo 
7=7,0 [B] 
0,795 15 vlevo 
13=13,0 [C] 
0,807 45 vpravo 
0=0,0 [D] 
1,019 85 vlevo 
6,6=6,6 [E] 
1,834 20 vpravo 
6,6=6,6 [F] 
2,010 90 vlevo 
4,7=4,7 [G] 
Délky dle ACAD 
Celkem: A+B+C+D+E+F+G=44,9 [H] 
H*0,4=18,0 [I] 
délka*plocha v příčném řezu</t>
  </si>
  <si>
    <t>Úprava před pokládkou konstrukce z ŠD</t>
  </si>
  <si>
    <t>0,306 20 vlevo 
15,9=15,9 [A] 
0,486 60 vlevo 
13,3=13,3 [B] 
0,795 15 vlevo 
33,1=33,1 [C] 
0,807 45 vpravo 
21,3=21,3 [D] 
1,019 85 vlevo 
11,8=11,8 [E] 
1,834 20 vpravo 
14,7=14,7 [F] 
2,010 90 vlevo 
9,9=9,9 [G] 
Plochy del ACAD 
Celkem: A+B+C+D+E+F+G=120,0 [H]</t>
  </si>
  <si>
    <t>45131A</t>
  </si>
  <si>
    <t>PODKLADNÍ A VÝPLŇOVÉ VRSTVY Z PROSTÉHO BETONU C20/25</t>
  </si>
  <si>
    <t>DO BETONU C20/25 TL. 100 mm v pol.</t>
  </si>
  <si>
    <t>0,306 20 vlevo 
2,2=2,2 [A] 
0,486 60 vlevo 
1,6=1,6 [B] 
0,795 15 vlevo 
2,3=2,3 [C] 
0,807 45 vpravo 
0=0,0 [D] 
1,019 85 vlevo 
1,1=1,1 [E] 
1,834 20 vpravo 
1,5=1,5 [F] 
2,010 90 vlevo 
1,8=1,8 [G] 
Plochy del ACAD 
Celkem: A+B+C+D+E+F+G=10,5 [H] 
H*0,1*1,4=1,5 [I] 
Plocha * tl. * koeficient sklonu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</si>
  <si>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</si>
  <si>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Lože nového potrubí. 
DO ŠTĚRKOPÍSKU TL. min.300mm</t>
  </si>
  <si>
    <t>0,306 20 vlevo 
7=7,0 [A] 
0,486 60 vlevo 
7=7,0 [B] 
0,795 15 vlevo 
13=13,0 [C] 
0,807 45 vpravo 
0=0,0 [D] 
1,019 85 vlevo 
6,6=6,6 [E] 
1,834 20 vpravo 
6,6=6,6 [F] 
2,010 90 vlevo 
4,7=4,7 [G] 
Délky dle ACAD 
Celkem: A+B+C+D+E+F+G=44,9 [H] 
H*(0,48+0,2+0,2)*0,3=11,9 [I] 
délka*šířky*výška</t>
  </si>
  <si>
    <t>465512</t>
  </si>
  <si>
    <t>DLAŽBY Z LOMOVÉHO KAMENE NA MC</t>
  </si>
  <si>
    <t>OBKLAD Z LOMOVÉHO KAMENE TL. 200 mm  VYSPÁROVÁNO CEMENTOVOU MALTOU MC25 
DO BETONU C20/25 TL. 100 mm v pol. "451314"</t>
  </si>
  <si>
    <t>0,306 20 vlevo 
2,2=2,2 [A] 
0,486 60 vlevo 
1,6=1,6 [B] 
0,795 15 vlevo 
2,3=2,3 [C] 
0,807 45 vpravo 
0=0,0 [D] 
1,019 85 vlevo 
1,1=1,1 [E] 
1,834 20 vpravo 
1,5=1,5 [F] 
2,010 90 vlevo 
1,8=1,8 [G] 
Plochy del ACAD 
Celkem: A+B+C+D+E+F+G=10,5 [H] 
H*0,2*1,4=2,9 [I] 
Plocha * tl. * koeficient sklonu</t>
  </si>
  <si>
    <t>položka zahrnuje: 
- nutné zemní práce (svahování, úpravu pláně a pod.) 
- zřízení spojovací vrstvy 
- zřízení lože dlažby z cementové malty předepsané kvality a předepsané tloušťky 
- dodávku a položení dlažby z lomového kamene do předepsaného tvaru 
- spárování, těsnění, tmelení a vyplnění spar MC případně s vyklínováním 
- úprava povrchu pro odvedení srážkové vody 
- nezahrnuje podklad pod dlažbu, vykazuje se samostatně položkami SD 45</t>
  </si>
  <si>
    <t>Štěrkodrť ŠDb 0/32 Ge tl 200mm del ČSN 73 6126-1</t>
  </si>
  <si>
    <t>Přidružená stavební výroba</t>
  </si>
  <si>
    <t>76792</t>
  </si>
  <si>
    <t>OPLOCENÍ Z DRÁTĚNÉHO PLETIVA POTAŽENÉHO PLASTEM</t>
  </si>
  <si>
    <t>4*2=8,0 [A]</t>
  </si>
  <si>
    <t>- položka zahrnuje vedle vlastního pletiva i rámy, rošty, lišty, kování, podpěrné, závěsné, upevňovací prvky, spojovací a těsnící materiál, pomocný materiál, kompletní povrchovou úpravu. 
- nejsou zahrnuty sloupky, které se vykazují v samostatných položkách 338**, není zahrnuta podezdívka (272**) 
- součástí položky je  případně i ostnatý drát, uvažovaná plocha se pak vypočítává po horní hranu drátu.</t>
  </si>
  <si>
    <t>76796</t>
  </si>
  <si>
    <t>VRATA A VRÁTKA</t>
  </si>
  <si>
    <t>Zajištění otočení otvírání brány u vodárenského objektu směrem dovnitř (otočení brány). 
Demontáž, opětovná montáž včetně základů (nevylučuje se ani převaření pantů na opačnou 
stranu.</t>
  </si>
  <si>
    <t>3,4*2=6,8 [A]</t>
  </si>
  <si>
    <t>- položka zahrnuje vedle vlastních vrat a vrátek i rámy, rošty, lišty, kování, podpěrné, závěsné, upevňovací prvky, spojovací a těsnící materiál, pomocný materiál, kompletní povrchovou úpravu, jsou zahrnuty i sloupky včetně kotvení, základové patky a nutných zemních prací. 
- je zahrnuto drobné zasklení nebo jiná předepsaná výplň. 
- součástí položky je  případně i ostnatý drát, uvažovaná plocha se pak vypočítává po horní hranu drátu.</t>
  </si>
  <si>
    <t>918346</t>
  </si>
  <si>
    <t>PROPUSTY Z TRUB DN 400MM</t>
  </si>
  <si>
    <t>ŽEL. BETONOVÁ TROUBA DN400  
Včetně zařezaní trubek či použití zkos. prefabrikátů</t>
  </si>
  <si>
    <t>0,306 20 vlevo 
7=7,0 [A] 
0,486 60 vlevo 
7=7,0 [B] 
0,795 15 vlevo 
13=13,0 [C] 
0,807 45 vpravo 
0=0,0 [D] 
1,019 85 vlevo 
6,6=6,6 [E] 
1,834 20 vpravo 
6,6=6,6 [F] 
2,010 90 vlevo 
4,7=4,7 [G] 
Délky dle ACAD 
Celkem: A+B+C+D+E+F+G=44,9 [H]</t>
  </si>
  <si>
    <t>Položka zahrnuje: 
- dodání a položení potrubí z trub z dokumentací předepsaného materiálu a předepsaného průměru 
- případné úpravy trub (zkrácení, šikmé seříznutí) 
Nezahrnuje podkladní vrstvy a obetonování.</t>
  </si>
  <si>
    <t>966842</t>
  </si>
  <si>
    <t>ODSTRANĚNÍ OPLOCENÍ Z DRÁT PLETIVA</t>
  </si>
  <si>
    <t>Zajištění otočení otvírání brány u vodárenského objektu směrem dovnitř (otočení brány).</t>
  </si>
  <si>
    <t>položka zahrnuje: 
- kompletní bourací práce včetně odstranění základových konstrukcí a nezbytného rozsahu zemních prací, 
- veškerou manipulaci s vybouranou sutí a hmotami včetně uložení na skládku, 
- veškeré další práce plynoucí z technologického předpisu a z platných předpisů, 
- odstranění sloupků z jiného materiálu, odstranění vrat a vrátek 
nezahrnuje poplatek za skládku,</t>
  </si>
  <si>
    <t>SO 181</t>
  </si>
  <si>
    <t>Dopravní opatření</t>
  </si>
  <si>
    <t>181.1</t>
  </si>
  <si>
    <t>II. Etapa (krátkodobě) - Světelné soupravy (přizpůsobená C/5 dle TP66/2015)</t>
  </si>
  <si>
    <t>914112</t>
  </si>
  <si>
    <t>DOPRAVNÍ ZNAČKY ZÁKLAD VELIKOSTI OCEL NEREFLEXNÍ - MONTÁŽ S PŘEMÍST</t>
  </si>
  <si>
    <t>19=19,0 [A]</t>
  </si>
  <si>
    <t>položka zahrnuje: 
- dopravu demontované značky z dočasné skládky 
- osazení a montáž značky na místě určeném projektem 
- nutnou opravu poškozených částí 
nezahrnuje dodávku značky</t>
  </si>
  <si>
    <t>914113</t>
  </si>
  <si>
    <t>DOPRAVNÍ ZNAČKY ZÁKLADNÍ VELIKOSTI OCELOVÉ NEREFLEXNÍ - DEMONTÁŽ</t>
  </si>
  <si>
    <t>914119</t>
  </si>
  <si>
    <t>DOPRAV ZNAČKY ZÁKLAD VEL OCEL NEREFLEXNÍ - NÁJEMNÉ</t>
  </si>
  <si>
    <t>KSDEN</t>
  </si>
  <si>
    <t>19*70=1 330,0 [A]  včetně veškeré manipulace a přesunů značek po stavbě během doby výstavby</t>
  </si>
  <si>
    <t>položka zahrnuje sazbu za pronájem dopravních značek a zařízení, počet jednotek je určen jako součin počtu značek a počtu dní použití</t>
  </si>
  <si>
    <t>914922</t>
  </si>
  <si>
    <t>SLOUPKY A STOJKY DZ Z OCEL TRUBEK DO PATKY MONTÁŽ S PŘESUNEM</t>
  </si>
  <si>
    <t>položka zahrnuje: 
- dopravu demontovaného zařízení z dočasné skládky 
- osazení a montáž zařízení na místě určeném projektem 
- nutnou opravu poškozených částí 
nezahrnuje dodávku sloupku, stojky a upevňovacího zařízení</t>
  </si>
  <si>
    <t>914923</t>
  </si>
  <si>
    <t>SLOUPKY A STOJKY DZ Z OCEL TRUBEK DO PATKY DEMONTÁŽ</t>
  </si>
  <si>
    <t>914929</t>
  </si>
  <si>
    <t>SLOUPKY A STOJKY DZ Z OCEL TRUBEK DO PATKY NÁJEMNÉ</t>
  </si>
  <si>
    <t>19*70=1 330,0 [A]</t>
  </si>
  <si>
    <t>položka zahrnuje sazbu za pronájem dopravních značek a zařízení. Počet měrných jednotek se určí jako součin počtu sloupků a počtu dní použití</t>
  </si>
  <si>
    <t>915321</t>
  </si>
  <si>
    <t>VODOR DOPRAV ZNAČ Z FÓLIE DOČAS ODSTRANITEL - DOD A POKLÁDKA</t>
  </si>
  <si>
    <t>3*0,3*2*2=3,6 [A] 
Předpoklad 2x přesun semaforové soupravy</t>
  </si>
  <si>
    <t>položka zahrnuje: 
- dodání a pokládku předepsané fólie 
- zahrnuje předznačení</t>
  </si>
  <si>
    <t>915322</t>
  </si>
  <si>
    <t>VODOR DOPRAV ZNAČ Z FÓLIE DOČAS ODSTRANITEL - ODSTRANĚNÍ</t>
  </si>
  <si>
    <t>zahrnuje odstranění značení bez ohledu na způsob provedení (zatření, zbroušení) a odklizení vzniklé suti</t>
  </si>
  <si>
    <t>916112</t>
  </si>
  <si>
    <t>DOPRAV SVĚTLO VÝSTRAŽ SAMOSTATNÉ - MONTÁŽ S PŘESUNEM</t>
  </si>
  <si>
    <t>6=6,0 [C]</t>
  </si>
  <si>
    <t>položka zahrnuje: 
- přemístění zařízení z dočasné skládky a jeho osazení a montáž na místě určeném projektem 
- údržbu po celou dobu trvání funkce, náhradu zničených nebo ztracených kusů, nutnou opravu poškozených částí 
- napájení z baterie včetně záložní baterie</t>
  </si>
  <si>
    <t>916113</t>
  </si>
  <si>
    <t>DOPRAV SVĚTLO VÝSTRAŽ SAMOSTATNÉ - DEMONTÁŽ</t>
  </si>
  <si>
    <t>6=6,0 [A]</t>
  </si>
  <si>
    <t>Položka zahrnuje odstranění, demontáž a odklizení zařízení s odvozem na předepsané místo</t>
  </si>
  <si>
    <t>916119</t>
  </si>
  <si>
    <t>DOPRAV SVĚTLO VÝSTRAŽ SAMOSTATNÉ - NÁJEMNÉ</t>
  </si>
  <si>
    <t>6*70=420,0 [A]</t>
  </si>
  <si>
    <t>položka zahrnuje sazbu za pronájem zařízení. Počet měrných jednotek se určí jako součin počtu zařízení a počtu dní použití.</t>
  </si>
  <si>
    <t>916152</t>
  </si>
  <si>
    <t>SEMAFOROVÁ PŘENOSNÁ SOUPRAVA - MONTÁŽ S PŘESUNEM</t>
  </si>
  <si>
    <t>916153</t>
  </si>
  <si>
    <t>SEMAFOROVÁ PŘENOSNÁ SOUPRAVA - DEMONTÁŽ</t>
  </si>
  <si>
    <t>916159</t>
  </si>
  <si>
    <t>SEMAFOROVÁ PŘENOSNÁ SOUPRAVA - NÁJEMNÉ</t>
  </si>
  <si>
    <t>1*70=70,0 [A]</t>
  </si>
  <si>
    <t>916312</t>
  </si>
  <si>
    <t>DOPRAVNÍ ZÁBRANY Z2 S FÓLIÍ TŘ 1 - MONTÁŽ S PŘESUNEM</t>
  </si>
  <si>
    <t>2=2,0 [A]</t>
  </si>
  <si>
    <t>položka zahrnuje: 
- přemístění zařízení z dočasné skládky a jeho osazení a montáž na místě určeném projektem 
- údržbu po celou dobu trvání funkce, náhradu zničených nebo ztracených kusů, nutnou opravu poškozených částí</t>
  </si>
  <si>
    <t>916313</t>
  </si>
  <si>
    <t>DOPRAVNÍ ZÁBRANY Z2 S FÓLIÍ TŘ 1 - DEMONTÁŽ</t>
  </si>
  <si>
    <t>916319</t>
  </si>
  <si>
    <t>DOPRAVNÍ ZÁBRANY Z2 - NÁJEMNÉ</t>
  </si>
  <si>
    <t>2*70=140,0 [A]</t>
  </si>
  <si>
    <t>916352</t>
  </si>
  <si>
    <t>SMĚROVACÍ DESKY Z4 OBOUSTR S FÓLIÍ TŘ 1 - MONTÁŽ S PŘESUNEM</t>
  </si>
  <si>
    <t>74=74,0 [A]</t>
  </si>
  <si>
    <t>916353</t>
  </si>
  <si>
    <t>SMĚROVACÍ DESKY Z4 OBOUSTR S FÓLIÍ TŘ 1 - DEMONTÁŽ</t>
  </si>
  <si>
    <t>74=74,0 [A] předpoklad</t>
  </si>
  <si>
    <t>916359</t>
  </si>
  <si>
    <t>SMĚROVACÍ DESKY Z4 OBOUSTR S FÓLIÍ TŘ 1 - NÁJEMNÉ</t>
  </si>
  <si>
    <t>74*70=5 180,0 [A]</t>
  </si>
  <si>
    <t>916712</t>
  </si>
  <si>
    <t>UPEVŇOVACÍ KONSTR - PODKLADNÍ DESKA POD 28KG - MONTÁŽ S PŘESUNEM</t>
  </si>
  <si>
    <t>29=29,0 [A] značky 
74=74,0 [B] směř. desky  
Celkem: A+B=103,0 [C]</t>
  </si>
  <si>
    <t>916713</t>
  </si>
  <si>
    <t>UPEVŇOVACÍ KONSTR - PODKLADNÍ DESKA POD 28KG - DEMONTÁŽ</t>
  </si>
  <si>
    <t>103=103,0 [A]</t>
  </si>
  <si>
    <t>916719</t>
  </si>
  <si>
    <t>UPEVŇOVACÍ KONSTR - PODKLAD DESKA POD 28KG - NÁJEMNÉ</t>
  </si>
  <si>
    <t>103*70=7 210,0 [A]  včetně veškeré manipulace a přesunů značek po stavbě během doby výstavby</t>
  </si>
  <si>
    <t>181.2</t>
  </si>
  <si>
    <t>II. Etapa - objízdné trasy</t>
  </si>
  <si>
    <t>91400</t>
  </si>
  <si>
    <t>DOČASNÉ ZAKRYTÍ NEBO OTOČENÍ STÁVAJÍCÍCH DOPRAVNÍCH ZNAČEK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</si>
  <si>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</si>
  <si>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53=53,0 [A]</t>
  </si>
  <si>
    <t>53*210=11 130,0 [A]</t>
  </si>
  <si>
    <t>914412</t>
  </si>
  <si>
    <t>DOPRAVNÍ ZNAČKY 100X150CM OCELOVÉ - MONTÁŽ S PŘEMÍSTĚNÍM</t>
  </si>
  <si>
    <t>10+6=16,0 [A]</t>
  </si>
  <si>
    <t>914413</t>
  </si>
  <si>
    <t>DOPRAVNÍ ZNAČKY 100X150CM OCELOVÉ - DEMONTÁŽ</t>
  </si>
  <si>
    <t>914419</t>
  </si>
  <si>
    <t>DOPRAV ZNAČKY 100X150CM OCEL - NÁJEMNÉ</t>
  </si>
  <si>
    <t>16*210=3 360,0 [A]</t>
  </si>
  <si>
    <t>78=78,0 [A]</t>
  </si>
  <si>
    <t>78*210=16 380,0 [A]</t>
  </si>
  <si>
    <t>916132</t>
  </si>
  <si>
    <t>DOPRAV SVĚTLO VÝSTRAŽ SOUPRAVA 5KS - MONTÁŽ S PŘESUNEM</t>
  </si>
  <si>
    <t>916133</t>
  </si>
  <si>
    <t>DOPRAV SVĚTLO VÝSTRAŽ SOUPRAVA 5KS - DEMONTÁŽ</t>
  </si>
  <si>
    <t>916139</t>
  </si>
  <si>
    <t>DOPRAVNÍ SVĚTLO VÝSTRAŽNÉ SOUPRAVA 5 KUSŮ - NÁJEMNÉ</t>
  </si>
  <si>
    <t>2*210=420,0 [A]</t>
  </si>
  <si>
    <t>916722</t>
  </si>
  <si>
    <t>UPEVŇOVACÍ KONSTR - PODKLADNÍ DESKA OD 28KG - MONTÁŽ S PŘESUNEM</t>
  </si>
  <si>
    <t>78+(16*2)=110,0 [A]</t>
  </si>
  <si>
    <t>916723</t>
  </si>
  <si>
    <t>UPEVŇOVACÍ KONSTR - PODKLADNÍ DESKA OD 28KG - DEMONTÁŽ</t>
  </si>
  <si>
    <t>916729</t>
  </si>
  <si>
    <t>UPEVŇOVACÍ KONSTR - PODKL DESKA OD 28KG - NÁJEMNÉ</t>
  </si>
  <si>
    <t>110*210=23 100,0 [A]</t>
  </si>
  <si>
    <t>181.3</t>
  </si>
  <si>
    <t>II. Etapa - Ostatní náklady a práce související s DIO</t>
  </si>
  <si>
    <t>02720</t>
  </si>
  <si>
    <t>01</t>
  </si>
  <si>
    <t>POMOC PRÁCE ZŘÍZ NEBO ZAJIŠŤ REGULACI A OCHRANU DOPRAVY</t>
  </si>
  <si>
    <t>zajištění dostatečného počtu osob oprávněných zastavovat vozidla na začátku a konci každého úseku opravy řízeného SSZ 
Kratkodobé lokální omezení provozu</t>
  </si>
  <si>
    <t>zahrnuje veškeré náklady spojené s objednatelem požadovanými zařízeními</t>
  </si>
  <si>
    <t>SO 402</t>
  </si>
  <si>
    <t>Veřejné osvětlení - II. úsek</t>
  </si>
  <si>
    <t>Zemina : ( "131738" + "132738" ) (6,6+13,4)*2,0=40,0 [A]</t>
  </si>
  <si>
    <t>Štěrk : "113328" 1,5*1,9=2,9 [A]</t>
  </si>
  <si>
    <t>Viz. projektová dokumentace</t>
  </si>
  <si>
    <t>13173</t>
  </si>
  <si>
    <t>HLOUBENÍ JAM ZAPAŽ I NEPAŽ TŘ. I</t>
  </si>
  <si>
    <t>Viz. projektová dokumentace 
Ponecháno na místě pro zpětný zásyp</t>
  </si>
  <si>
    <t>10,5-6,6=3,9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</si>
  <si>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</si>
  <si>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6,6=6,6 [A]</t>
  </si>
  <si>
    <t>17481</t>
  </si>
  <si>
    <t>ZÁSYP JAM A RÝH Z NAKUPOVANÝCH MATERIÁLŮ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</si>
  <si>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</si>
  <si>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13273</t>
  </si>
  <si>
    <t>HLOUBENÍ RÝH ŠÍŘ DO 2M PAŽ I NEPAŽ TŘ. I</t>
  </si>
  <si>
    <t>44,5-13,4=31,1 [A]</t>
  </si>
  <si>
    <t>44,5*0,3=13,4 [A]</t>
  </si>
  <si>
    <t>272314</t>
  </si>
  <si>
    <t>ZÁKLADY Z PROSTÉHO BETONU DO C25/30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</si>
  <si>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proudů,</t>
  </si>
  <si>
    <t>položka zahrnuje dodávku předepsaného kameniva, mimostaveništní a vnitrostaveništní dopravu a jeho uložení  
není-li v zadávací dokumentaci uvedeno jinak, jedná se o nakupovaný materiál</t>
  </si>
  <si>
    <t>702211</t>
  </si>
  <si>
    <t>KABELOVÁ CHRÁNIČKA ZEMNÍ DN DO 100 MM</t>
  </si>
  <si>
    <t>1. Položka obsahuje: 
 – přípravu podkladu pro osazení 
2. Položka neobsahuje: 
 X 
3. Způsob měření: 
Měří se metr délkový.</t>
  </si>
  <si>
    <t>702212</t>
  </si>
  <si>
    <t>KABELOVÁ CHRÁNIČKA ZEMNÍ DN PŘES 100 DO 200 MM</t>
  </si>
  <si>
    <t>702312</t>
  </si>
  <si>
    <t>ZAKRYTÍ KABELŮ VÝSTRAŽNOU FÓLIÍ ŠÍŘKY PŘES 20 DO 40 CM</t>
  </si>
  <si>
    <t>709210</t>
  </si>
  <si>
    <t>KŘIŽOVATKA KABELOVÝCH VEDENÍ SE STÁVAJÍCÍ INŽENÝRSKOU SÍTÍ (KABELEM, POTRUBÍM APOD.)</t>
  </si>
  <si>
    <t>1. Položka obsahuje: 
 – úprava dna výkopu 
 – položení betonového žlabu / chráničky včetně zakrytí 
 – pomocné mechanismy 
2. Položka neobsahuje: 
 X 
3. Způsob měření: 
Udává se počet kusů kompletní konstrukce nebo práce.</t>
  </si>
  <si>
    <t>741811</t>
  </si>
  <si>
    <t>UZEMŇOVACÍ VODIČ NA POVRCHU FEZN DO 120 MM2</t>
  </si>
  <si>
    <t>1. Položka obsahuje: 
 – uchycení vodiče na povrch vč. podpěr, konzol, svorek a pod. 
 – měření, dělení, spojování 
 – nátěr 
2. Položka neobsahuje: 
 X 
3. Způsob měření: 
Měří se metr délkový.</t>
  </si>
  <si>
    <t>741911</t>
  </si>
  <si>
    <t>UZEMŇOVACÍ VODIČ V ZEMI FEZN DO 120 MM2</t>
  </si>
  <si>
    <t>1. Položka obsahuje: 
 – přípravu podkladu pro osazení 
 – měření, dělení, spojování, tvarování 
 – ochranný nátěr spojů a při průchodu vodiče nad terén apod. dle příslušných norem 
2. Položka neobsahuje: 
 – zemní práce 
 – ochranu vodiče - chráničky apod. 
3. Způsob měření: 
Měří se metr délkový.</t>
  </si>
  <si>
    <t>741C02</t>
  </si>
  <si>
    <t>UZEMŇOVACÍ SVORKA</t>
  </si>
  <si>
    <t>1. Položka obsahuje: 
 – veškeré příslušenství 
2. Položka neobsahuje: 
 X 
3. Způsob měření: 
Udává se počet kusů kompletní konstrukce nebo práce.</t>
  </si>
  <si>
    <t>741C05</t>
  </si>
  <si>
    <t>SPOJOVÁNÍ UZEMŇOVACÍCH VODIČŮ</t>
  </si>
  <si>
    <t>1. Položka obsahuje: 
 – tvarování, přípravu spojů 
 – svařování 
 – ochranný nátěr spoje dle příslušných norem 
2. Položka neobsahuje: 
 X 
3. Způsob měření: 
Udává se počet kusů kompletní konstrukce nebo práce.</t>
  </si>
  <si>
    <t>741C07</t>
  </si>
  <si>
    <t>VYVEDENÍ UZEMŇOVACÍCH VODIČŮ NA POVRCH/KONSTRUKCI</t>
  </si>
  <si>
    <t>1. Položka obsahuje: 
 – vodivé připojení vodiče na konstrukci 
 – dělení, tvarování, spojování 
 – ochranný i barevný nátěr spoje dle příslušných norem 
2. Položka neobsahuje: 
 X 
3. Způsob měření: 
Udává se počet kusů kompletní konstrukce nebo práce.</t>
  </si>
  <si>
    <t>742258</t>
  </si>
  <si>
    <t>VEDENÍ VENKOVNÍ NN, KABELOVÝ SVOD</t>
  </si>
  <si>
    <t>1. Položka obsahuje: 
 – veškeré příslušenství 
2. Položka neobsahuje: 
 X 
3. Způsob měření: 
Udává se počet kusů kompletní konstrukce nebo práce.</t>
  </si>
  <si>
    <t>742F12</t>
  </si>
  <si>
    <t>KABEL NN NEBO VODIČ JEDNOŽÍLOVÝ CU S PLASTOVOU IZOLACÍ OD 4 DO 16 MM2</t>
  </si>
  <si>
    <t>1. Položka obsahuje: 
 – manipulace a uložení kabelu (do země, chráničky, kanálu, na rošty, na TV a pod.) 
2. Položka neobsahuje: 
 – příchytky, spojky, koncovky, chráničky apod. 
3. Způsob měření: 
Měří se metr délkový.</t>
  </si>
  <si>
    <t>742G11</t>
  </si>
  <si>
    <t>KABEL NN DVOU- A TŘÍŽÍLOVÝ CU S PLASTOVOU IZOLACÍ DO 2,5 MM2</t>
  </si>
  <si>
    <t>742G12</t>
  </si>
  <si>
    <t>KABEL NN DVOU- A TŘÍŽÍLOVÝ CU S PLASTOVOU IZOLACÍ OD 4 DO 16 MM2</t>
  </si>
  <si>
    <t>742H12</t>
  </si>
  <si>
    <t>KABEL NN ČTYŘ- A PĚTIŽÍLOVÝ CU S PLASTOVOU IZOLACÍ OD 4 DO 16 MM2</t>
  </si>
  <si>
    <t>742L11</t>
  </si>
  <si>
    <t>UKONČENÍ DVOU AŽ PĚTIŽÍLOVÉHO KABELU V ROZVADĚČI NEBO NA PŘÍSTROJI DO 2,5 MM2</t>
  </si>
  <si>
    <t>1. Položka obsahuje: 
 – všechny práce spojené s úpravou kabelů pro montáž včetně veškerého příslušentsví 
2. Položka neobsahuje: 
 X 
3. Způsob měření: 
Udává se počet kusů kompletní konstrukce nebo práce.</t>
  </si>
  <si>
    <t>742L12</t>
  </si>
  <si>
    <t>UKONČENÍ DVOU AŽ PĚTIŽÍLOVÉHO KABELU V ROZVADĚČI NEBO NA PŘÍSTROJI OD 4 DO 16 MM2</t>
  </si>
  <si>
    <t>742L22</t>
  </si>
  <si>
    <t>UKONČENÍ DVOU AŽ PĚTIŽÍLOVÉHO KABELU KABELOVOU SPOJKOU OD 4 DO 16 MM2</t>
  </si>
  <si>
    <t>742P13</t>
  </si>
  <si>
    <t>ZATAŽENÍ KABELU DO CHRÁNIČKY - KABEL DO 4 KG/M</t>
  </si>
  <si>
    <t>1. Položka obsahuje: 
 – montáž kabelu o váze do 4 kg/m do chráničky/ kolektoru 
2. Položka neobsahuje: 
 X 
3. Způsob měření: 
Měří se metr délkový.</t>
  </si>
  <si>
    <t>742P15</t>
  </si>
  <si>
    <t>OZNAČOVACÍ ŠTÍTEK NA KABEL</t>
  </si>
  <si>
    <t>1. Položka obsahuje: 
 – veškeré příslušentsví 
2. Položka neobsahuje: 
 X 
3. Způsob měření: 
Udává se počet kusů kompletní konstrukce nebo práce.</t>
  </si>
  <si>
    <t>743122</t>
  </si>
  <si>
    <t>OSVĚTLOVACÍ STOŽÁR  PEVNÝ ŽÁROVĚ ZINKOVANÝ DÉLKY PŘES 6,5 DO 12 M</t>
  </si>
  <si>
    <t>1. Položka obsahuje: 
 – základovou konstrukci a veškeré příslušenství 
 – připojovací svorkovnici ve třídě izolace II ( pro 2x svítidlo ) a kabelové vedení ke svítidlům 
 – uzavírací nátěr, technický popis viz. projektová dokumentace 
2. Položka neobsahuje: 
 – zemní práce,  betonový základ, svítidlo, výložník 
3. Způsob měření: 
Udává se počet kusů kompletní konstrukce nebo práce.</t>
  </si>
  <si>
    <t>743151</t>
  </si>
  <si>
    <t>OSVĚTLOVACÍ STOŽÁR  - STOŽÁROVÁ ROZVODNICE S 1-2 JISTÍCÍMI PRVKY</t>
  </si>
  <si>
    <t>1. Položka obsahuje: 
 – veškeré příslušenství, technický popis viz. projektová dokumentace 
2. Položka neobsahuje: 
 X 
3. Způsob měření: 
Udává se počet kusů kompletní konstrukce nebo práce.</t>
  </si>
  <si>
    <t>743158</t>
  </si>
  <si>
    <t>OSVĚTLOVACÍ STOŽÁR  - STOŽÁROVÁ ROZVODNICE NA STOŽÁR PRO PŘECHOD NA ZÁVĚSNÝ KABEL</t>
  </si>
  <si>
    <t>743311</t>
  </si>
  <si>
    <t>VÝLOŽNÍK PRO MONTÁŽ SVÍTIDLA NA STOŽÁR JEDNORAMENNÝ DÉLKA VYLOŽENÍ DO 1 M</t>
  </si>
  <si>
    <t>1. Položka obsahuje: 
 – veškeré příslušenství a uzavírací nátěr, technický popis viz. projektová dokumentace 
2. Položka neobsahuje: 
 X 
3. Způsob měření: 
Udává se počet kusů kompletní konstrukce nebo práce.</t>
  </si>
  <si>
    <t>743312</t>
  </si>
  <si>
    <t>VÝLOŽNÍK PRO MONTÁŽ SVÍTIDLA NA STOŽÁR JEDNORAMENNÝ DÉLKA VYLOŽENÍ PŘES 1 DO 2 M</t>
  </si>
  <si>
    <t>743554</t>
  </si>
  <si>
    <t>SVÍTIDLO VENKOVNÍ VŠEOBECNÉ LED, MIN. IP 44, PŘES 45 W</t>
  </si>
  <si>
    <t>1. Položka obsahuje: 
 – zdroj a veškeré příslušenství 
 – technický popis viz. projektová dokumentace 
2. Položka neobsahuje: 
 X 
3. Způsob měření: 
Udává se počet kusů kompletní konstrukce nebo práce.</t>
  </si>
  <si>
    <t>747213</t>
  </si>
  <si>
    <t>CELKOVÁ PROHLÍDKA, ZKOUŠENÍ, MĚŘENÍ A VYHOTOVENÍ VÝCHOZÍ REVIZNÍ ZPRÁVY, PRO OBJEM IN PŘES 500 DO 1000 TIS. KČ</t>
  </si>
  <si>
    <t>1. Položka obsahuje: 
 – cenu za celkovou prohlídku zařízení PS/SO, vč. měření, komplexních zkoušek a revizi zařízení tohoto PS/SO autorizovaným revizním technikem na silnoproudá zařízení podle požadavku ČSN, včetně hodnocení a vyhotovení celkové revizní zprávy 
2. Položka neobsahuje: 
 X 
3. Způsob měření: 
Udává se počet kusů kompletní konstrukce nebo práce.</t>
  </si>
  <si>
    <t>747511</t>
  </si>
  <si>
    <t>ZKOUŠKY VODIČŮ A KABELŮ NN PRŮŘEZU ŽÍLY DO 5X25 MM2</t>
  </si>
  <si>
    <t>1. Položka obsahuje: 
 – cenu za provedení měření kabelu/ vodiče vč. vyhotovení protokolu 
2. Položka neobsahuje: 
 X 
3. Způsob měření: 
Udává se počet kusů kompletní konstrukce nebo práce.</t>
  </si>
  <si>
    <t>747541</t>
  </si>
  <si>
    <t>MĚŘENÍ INTENZITY OSVĚTLENÍ INSTALOVANÉHO V ROZSAHU TOHOTO SO/PS</t>
  </si>
  <si>
    <t>1. Položka obsahuje: 
 – cenu za měření dle příslušných norem a předpisů, včetně vystavení protokolu 
2. Položka neobsahuje: 
 X 
3. Způsob měření: 
Udává se počet kusů kompletní konstrukce nebo práce.</t>
  </si>
  <si>
    <t>747701</t>
  </si>
  <si>
    <t>DOKONČOVACÍ MONTÁŽNÍ PRÁCE NA ELEKTRICKÉM ZAŘÍZENÍ</t>
  </si>
  <si>
    <t>HOD</t>
  </si>
  <si>
    <t>1. Položka obsahuje: 
 – cenu za práce spojené s uváděním zařízení do provozu, drobné montážní práce v rozvaděčích, koordinaci se zhotoviteli souvisejících zařízení apod. 
2. Položka neobsahuje: 
 X 
3. Způsob měření: 
Udává se čas v hodinách.</t>
  </si>
  <si>
    <t>747705</t>
  </si>
  <si>
    <t>MANIPULACE NA ZAŘÍZENÍCH PROVÁDĚNÉ PROVOZOVATELEM</t>
  </si>
  <si>
    <t>1. Položka obsahuje:  
 – cenu za manipulace na zařízeních prováděné provozovatelem nutných pro další práce zhotovitele na technologickém souboru  
2. Položka neobsahuje:  
 X  
3. Způsob měření:  
Udává se čas v hodinách.</t>
  </si>
  <si>
    <t>748242</t>
  </si>
  <si>
    <t>PÍSMENA A ČÍSLICE VÝŠKY PŘES 40 DO 100 MM</t>
  </si>
  <si>
    <t>1. Položka obsahuje: 
 – zhotovení nápisu barvou pomocí šablon vč. podružného materiálu, rozměření, dodání barvy 
a ředidla 
2. Položka neobsahuje: 
 X 
3. Způsob měření: 
Udává se počet kusů kompletní konstrukce nebo práce.</t>
  </si>
  <si>
    <t>87646</t>
  </si>
  <si>
    <t>CHRÁNIČKY Z TRUB PLASTOVÝCH DN DO 400MM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</si>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</sst>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sharedStrings" Target="sharedStrings.xml" /><Relationship Id="rId13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18</v>
      </c>
      <c s="32">
        <f>0+I9</f>
      </c>
      <c r="O3" t="s">
        <v>12</v>
      </c>
      <c t="s">
        <v>17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17</v>
      </c>
    </row>
    <row r="5" spans="1:16" ht="12.75" customHeight="1">
      <c r="A5" t="s">
        <v>10</v>
      </c>
      <c s="12" t="s">
        <v>11</v>
      </c>
      <c s="13" t="s">
        <v>18</v>
      </c>
      <c s="5"/>
      <c s="14" t="s">
        <v>19</v>
      </c>
      <c s="5"/>
      <c s="5"/>
      <c s="5"/>
      <c s="5"/>
      <c r="O5" t="s">
        <v>14</v>
      </c>
      <c t="s">
        <v>17</v>
      </c>
    </row>
    <row r="6" spans="1:9" ht="12.75" customHeight="1">
      <c r="A6" s="11" t="s">
        <v>20</v>
      </c>
      <c s="11" t="s">
        <v>22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21</v>
      </c>
      <c s="11" t="s">
        <v>15</v>
      </c>
      <c s="11" t="s">
        <v>17</v>
      </c>
      <c s="11" t="s">
        <v>16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21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</f>
      </c>
      <c>
        <f>0+O10+O14+O18+O22+O26</f>
      </c>
    </row>
    <row r="10" spans="1:16" ht="12.75">
      <c r="A10" s="18" t="s">
        <v>38</v>
      </c>
      <c s="23" t="s">
        <v>15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ROUND(ROUND(H10,2)*ROUND(G10,1),2)</f>
      </c>
      <c r="O10">
        <f>(I10*21)/100</f>
      </c>
      <c t="s">
        <v>17</v>
      </c>
    </row>
    <row r="11" spans="1:5" ht="38.25">
      <c r="A11" s="28" t="s">
        <v>43</v>
      </c>
      <c r="E11" s="29" t="s">
        <v>44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47</v>
      </c>
    </row>
    <row r="14" spans="1:16" ht="12.75">
      <c r="A14" s="18" t="s">
        <v>38</v>
      </c>
      <c s="23" t="s">
        <v>17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7">
        <v>0</v>
      </c>
      <c s="27">
        <f>ROUND(ROUND(H14,2)*ROUND(G14,1),2)</f>
      </c>
      <c r="O14">
        <f>(I14*21)/100</f>
      </c>
      <c t="s">
        <v>17</v>
      </c>
    </row>
    <row r="15" spans="1:5" ht="25.5">
      <c r="A15" s="28" t="s">
        <v>43</v>
      </c>
      <c r="E15" s="29" t="s">
        <v>50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47</v>
      </c>
    </row>
    <row r="18" spans="1:16" ht="12.75">
      <c r="A18" s="18" t="s">
        <v>38</v>
      </c>
      <c s="23" t="s">
        <v>16</v>
      </c>
      <c s="23" t="s">
        <v>51</v>
      </c>
      <c s="18" t="s">
        <v>40</v>
      </c>
      <c s="24" t="s">
        <v>52</v>
      </c>
      <c s="25" t="s">
        <v>42</v>
      </c>
      <c s="26">
        <v>1</v>
      </c>
      <c s="27">
        <v>0</v>
      </c>
      <c s="27">
        <f>ROUND(ROUND(H18,2)*ROUND(G18,1),2)</f>
      </c>
      <c r="O18">
        <f>(I18*21)/100</f>
      </c>
      <c t="s">
        <v>17</v>
      </c>
    </row>
    <row r="19" spans="1:5" ht="12.75">
      <c r="A19" s="28" t="s">
        <v>43</v>
      </c>
      <c r="E19" s="29" t="s">
        <v>53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47</v>
      </c>
    </row>
    <row r="22" spans="1:16" ht="12.75">
      <c r="A22" s="18" t="s">
        <v>38</v>
      </c>
      <c s="23" t="s">
        <v>26</v>
      </c>
      <c s="23" t="s">
        <v>54</v>
      </c>
      <c s="18" t="s">
        <v>40</v>
      </c>
      <c s="24" t="s">
        <v>55</v>
      </c>
      <c s="25" t="s">
        <v>42</v>
      </c>
      <c s="26">
        <v>1</v>
      </c>
      <c s="27">
        <v>0</v>
      </c>
      <c s="27">
        <f>ROUND(ROUND(H22,2)*ROUND(G22,1),2)</f>
      </c>
      <c r="O22">
        <f>(I22*21)/100</f>
      </c>
      <c t="s">
        <v>17</v>
      </c>
    </row>
    <row r="23" spans="1:5" ht="12.75">
      <c r="A23" s="28" t="s">
        <v>43</v>
      </c>
      <c r="E23" s="29" t="s">
        <v>56</v>
      </c>
    </row>
    <row r="24" spans="1:5" ht="12.75">
      <c r="A24" s="30" t="s">
        <v>45</v>
      </c>
      <c r="E24" s="31" t="s">
        <v>40</v>
      </c>
    </row>
    <row r="25" spans="1:5" ht="63.75">
      <c r="A25" t="s">
        <v>46</v>
      </c>
      <c r="E25" s="29" t="s">
        <v>57</v>
      </c>
    </row>
    <row r="26" spans="1:16" ht="12.75">
      <c r="A26" s="18" t="s">
        <v>38</v>
      </c>
      <c s="23" t="s">
        <v>28</v>
      </c>
      <c s="23" t="s">
        <v>58</v>
      </c>
      <c s="18" t="s">
        <v>40</v>
      </c>
      <c s="24" t="s">
        <v>59</v>
      </c>
      <c s="25" t="s">
        <v>42</v>
      </c>
      <c s="26">
        <v>1</v>
      </c>
      <c s="27">
        <v>0</v>
      </c>
      <c s="27">
        <f>ROUND(ROUND(H26,2)*ROUND(G26,1),2)</f>
      </c>
      <c r="O26">
        <f>(I26*21)/100</f>
      </c>
      <c t="s">
        <v>17</v>
      </c>
    </row>
    <row r="27" spans="1:5" ht="38.25">
      <c r="A27" s="28" t="s">
        <v>43</v>
      </c>
      <c r="E27" s="29" t="s">
        <v>60</v>
      </c>
    </row>
    <row r="28" spans="1:5" ht="12.75">
      <c r="A28" s="30" t="s">
        <v>45</v>
      </c>
      <c r="E28" s="31" t="s">
        <v>40</v>
      </c>
    </row>
    <row r="29" spans="1:5" ht="63.75">
      <c r="A29" t="s">
        <v>46</v>
      </c>
      <c r="E29" s="29" t="s">
        <v>61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8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0+O8+O17+O42+O47+O52+O57+O182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654</v>
      </c>
      <c s="32">
        <f>0+I8+I17+I42+I47+I52+I57+I182</f>
      </c>
      <c r="O3" t="s">
        <v>12</v>
      </c>
      <c t="s">
        <v>17</v>
      </c>
    </row>
    <row r="4" spans="1:16" ht="15" customHeight="1">
      <c r="A4" t="s">
        <v>6</v>
      </c>
      <c s="12" t="s">
        <v>11</v>
      </c>
      <c s="13" t="s">
        <v>654</v>
      </c>
      <c s="5"/>
      <c s="14" t="s">
        <v>655</v>
      </c>
      <c s="5"/>
      <c s="5"/>
      <c s="19"/>
      <c s="19"/>
      <c r="O4" t="s">
        <v>13</v>
      </c>
      <c t="s">
        <v>17</v>
      </c>
    </row>
    <row r="5" spans="1:16" ht="12.75" customHeight="1">
      <c r="A5" s="11" t="s">
        <v>20</v>
      </c>
      <c s="11" t="s">
        <v>22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21</v>
      </c>
      <c s="11" t="s">
        <v>15</v>
      </c>
      <c s="11" t="s">
        <v>17</v>
      </c>
      <c s="11" t="s">
        <v>16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21</v>
      </c>
      <c s="19"/>
      <c s="21" t="s">
        <v>37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12.75">
      <c r="A9" s="18" t="s">
        <v>38</v>
      </c>
      <c s="23" t="s">
        <v>15</v>
      </c>
      <c s="23" t="s">
        <v>93</v>
      </c>
      <c s="18" t="s">
        <v>94</v>
      </c>
      <c s="24" t="s">
        <v>95</v>
      </c>
      <c s="25" t="s">
        <v>96</v>
      </c>
      <c s="26">
        <v>40</v>
      </c>
      <c s="27">
        <v>0</v>
      </c>
      <c s="27">
        <f>ROUND(ROUND(H9,2)*ROUND(G9,1),2)</f>
      </c>
      <c r="O9">
        <f>(I9*21)/100</f>
      </c>
      <c t="s">
        <v>17</v>
      </c>
    </row>
    <row r="10" spans="1:5" ht="12.75">
      <c r="A10" s="28" t="s">
        <v>43</v>
      </c>
      <c r="E10" s="29" t="s">
        <v>40</v>
      </c>
    </row>
    <row r="11" spans="1:5" ht="12.75">
      <c r="A11" s="30" t="s">
        <v>45</v>
      </c>
      <c r="E11" s="31" t="s">
        <v>656</v>
      </c>
    </row>
    <row r="12" spans="1:5" ht="25.5">
      <c r="A12" t="s">
        <v>46</v>
      </c>
      <c r="E12" s="29" t="s">
        <v>99</v>
      </c>
    </row>
    <row r="13" spans="1:16" ht="12.75">
      <c r="A13" s="18" t="s">
        <v>38</v>
      </c>
      <c s="23" t="s">
        <v>17</v>
      </c>
      <c s="23" t="s">
        <v>93</v>
      </c>
      <c s="18" t="s">
        <v>142</v>
      </c>
      <c s="24" t="s">
        <v>95</v>
      </c>
      <c s="25" t="s">
        <v>96</v>
      </c>
      <c s="26">
        <v>2.9</v>
      </c>
      <c s="27">
        <v>0</v>
      </c>
      <c s="27">
        <f>ROUND(ROUND(H13,2)*ROUND(G13,1),2)</f>
      </c>
      <c r="O13">
        <f>(I13*21)/100</f>
      </c>
      <c t="s">
        <v>17</v>
      </c>
    </row>
    <row r="14" spans="1:5" ht="12.75">
      <c r="A14" s="28" t="s">
        <v>43</v>
      </c>
      <c r="E14" s="29" t="s">
        <v>40</v>
      </c>
    </row>
    <row r="15" spans="1:5" ht="12.75">
      <c r="A15" s="30" t="s">
        <v>45</v>
      </c>
      <c r="E15" s="31" t="s">
        <v>657</v>
      </c>
    </row>
    <row r="16" spans="1:5" ht="25.5">
      <c r="A16" t="s">
        <v>46</v>
      </c>
      <c r="E16" s="29" t="s">
        <v>99</v>
      </c>
    </row>
    <row r="17" spans="1:18" ht="12.75" customHeight="1">
      <c r="A17" s="5" t="s">
        <v>36</v>
      </c>
      <c s="5"/>
      <c s="35" t="s">
        <v>15</v>
      </c>
      <c s="5"/>
      <c s="21" t="s">
        <v>103</v>
      </c>
      <c s="5"/>
      <c s="5"/>
      <c s="5"/>
      <c s="36">
        <f>0+Q17</f>
      </c>
      <c r="O17">
        <f>0+R17</f>
      </c>
      <c r="Q17">
        <f>0+I18+I22+I26+I30+I34+I38</f>
      </c>
      <c>
        <f>0+O18+O22+O26+O30+O34+O38</f>
      </c>
    </row>
    <row r="18" spans="1:16" ht="25.5">
      <c r="A18" s="18" t="s">
        <v>38</v>
      </c>
      <c s="23" t="s">
        <v>26</v>
      </c>
      <c s="23" t="s">
        <v>165</v>
      </c>
      <c s="18" t="s">
        <v>40</v>
      </c>
      <c s="24" t="s">
        <v>166</v>
      </c>
      <c s="25" t="s">
        <v>106</v>
      </c>
      <c s="26">
        <v>1.5</v>
      </c>
      <c s="27">
        <v>0</v>
      </c>
      <c s="27">
        <f>ROUND(ROUND(H18,2)*ROUND(G18,1),2)</f>
      </c>
      <c r="O18">
        <f>(I18*21)/100</f>
      </c>
      <c t="s">
        <v>17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658</v>
      </c>
    </row>
    <row r="21" spans="1:5" ht="63.75">
      <c r="A21" t="s">
        <v>46</v>
      </c>
      <c r="E21" s="29" t="s">
        <v>155</v>
      </c>
    </row>
    <row r="22" spans="1:16" ht="12.75">
      <c r="A22" s="18" t="s">
        <v>38</v>
      </c>
      <c s="23" t="s">
        <v>28</v>
      </c>
      <c s="23" t="s">
        <v>659</v>
      </c>
      <c s="18" t="s">
        <v>40</v>
      </c>
      <c s="24" t="s">
        <v>660</v>
      </c>
      <c s="25" t="s">
        <v>106</v>
      </c>
      <c s="26">
        <v>3.9</v>
      </c>
      <c s="27">
        <v>0</v>
      </c>
      <c s="27">
        <f>ROUND(ROUND(H22,2)*ROUND(G22,1),2)</f>
      </c>
      <c r="O22">
        <f>(I22*21)/100</f>
      </c>
      <c t="s">
        <v>17</v>
      </c>
    </row>
    <row r="23" spans="1:5" ht="25.5">
      <c r="A23" s="28" t="s">
        <v>43</v>
      </c>
      <c r="E23" s="29" t="s">
        <v>661</v>
      </c>
    </row>
    <row r="24" spans="1:5" ht="12.75">
      <c r="A24" s="30" t="s">
        <v>45</v>
      </c>
      <c r="E24" s="31" t="s">
        <v>662</v>
      </c>
    </row>
    <row r="25" spans="1:5" ht="318.75">
      <c r="A25" t="s">
        <v>46</v>
      </c>
      <c r="E25" s="29" t="s">
        <v>663</v>
      </c>
    </row>
    <row r="26" spans="1:16" ht="12.75">
      <c r="A26" s="18" t="s">
        <v>38</v>
      </c>
      <c s="23" t="s">
        <v>30</v>
      </c>
      <c s="23" t="s">
        <v>229</v>
      </c>
      <c s="18" t="s">
        <v>40</v>
      </c>
      <c s="24" t="s">
        <v>231</v>
      </c>
      <c s="25" t="s">
        <v>106</v>
      </c>
      <c s="26">
        <v>6.6</v>
      </c>
      <c s="27">
        <v>0</v>
      </c>
      <c s="27">
        <f>ROUND(ROUND(H26,2)*ROUND(G26,1),2)</f>
      </c>
      <c r="O26">
        <f>(I26*21)/100</f>
      </c>
      <c t="s">
        <v>17</v>
      </c>
    </row>
    <row r="27" spans="1:5" ht="12.75">
      <c r="A27" s="28" t="s">
        <v>43</v>
      </c>
      <c r="E27" s="29" t="s">
        <v>658</v>
      </c>
    </row>
    <row r="28" spans="1:5" ht="12.75">
      <c r="A28" s="30" t="s">
        <v>45</v>
      </c>
      <c r="E28" s="31" t="s">
        <v>664</v>
      </c>
    </row>
    <row r="29" spans="1:5" ht="318.75">
      <c r="A29" t="s">
        <v>46</v>
      </c>
      <c r="E29" s="29" t="s">
        <v>119</v>
      </c>
    </row>
    <row r="30" spans="1:16" ht="12.75">
      <c r="A30" s="18" t="s">
        <v>38</v>
      </c>
      <c s="23" t="s">
        <v>124</v>
      </c>
      <c s="23" t="s">
        <v>665</v>
      </c>
      <c s="18" t="s">
        <v>40</v>
      </c>
      <c s="24" t="s">
        <v>666</v>
      </c>
      <c s="25" t="s">
        <v>106</v>
      </c>
      <c s="26">
        <v>43.9</v>
      </c>
      <c s="27">
        <v>0</v>
      </c>
      <c s="27">
        <f>ROUND(ROUND(H30,2)*ROUND(G30,1),2)</f>
      </c>
      <c r="O30">
        <f>(I30*21)/100</f>
      </c>
      <c t="s">
        <v>17</v>
      </c>
    </row>
    <row r="31" spans="1:5" ht="12.75">
      <c r="A31" s="28" t="s">
        <v>43</v>
      </c>
      <c r="E31" s="29" t="s">
        <v>40</v>
      </c>
    </row>
    <row r="32" spans="1:5" ht="12.75">
      <c r="A32" s="30" t="s">
        <v>45</v>
      </c>
      <c r="E32" s="31" t="s">
        <v>658</v>
      </c>
    </row>
    <row r="33" spans="1:5" ht="229.5">
      <c r="A33" t="s">
        <v>46</v>
      </c>
      <c r="E33" s="29" t="s">
        <v>667</v>
      </c>
    </row>
    <row r="34" spans="1:16" ht="12.75">
      <c r="A34" s="18" t="s">
        <v>38</v>
      </c>
      <c s="23" t="s">
        <v>33</v>
      </c>
      <c s="23" t="s">
        <v>668</v>
      </c>
      <c s="18" t="s">
        <v>40</v>
      </c>
      <c s="24" t="s">
        <v>669</v>
      </c>
      <c s="25" t="s">
        <v>106</v>
      </c>
      <c s="26">
        <v>31.1</v>
      </c>
      <c s="27">
        <v>0</v>
      </c>
      <c s="27">
        <f>ROUND(ROUND(H34,2)*ROUND(G34,1),2)</f>
      </c>
      <c r="O34">
        <f>(I34*21)/100</f>
      </c>
      <c t="s">
        <v>17</v>
      </c>
    </row>
    <row r="35" spans="1:5" ht="25.5">
      <c r="A35" s="28" t="s">
        <v>43</v>
      </c>
      <c r="E35" s="29" t="s">
        <v>661</v>
      </c>
    </row>
    <row r="36" spans="1:5" ht="12.75">
      <c r="A36" s="30" t="s">
        <v>45</v>
      </c>
      <c r="E36" s="31" t="s">
        <v>670</v>
      </c>
    </row>
    <row r="37" spans="1:5" ht="318.75">
      <c r="A37" t="s">
        <v>46</v>
      </c>
      <c r="E37" s="29" t="s">
        <v>663</v>
      </c>
    </row>
    <row r="38" spans="1:16" ht="12.75">
      <c r="A38" s="18" t="s">
        <v>38</v>
      </c>
      <c s="23" t="s">
        <v>35</v>
      </c>
      <c s="23" t="s">
        <v>115</v>
      </c>
      <c s="18" t="s">
        <v>40</v>
      </c>
      <c s="24" t="s">
        <v>116</v>
      </c>
      <c s="25" t="s">
        <v>106</v>
      </c>
      <c s="26">
        <v>13.4</v>
      </c>
      <c s="27">
        <v>0</v>
      </c>
      <c s="27">
        <f>ROUND(ROUND(H38,2)*ROUND(G38,1),2)</f>
      </c>
      <c r="O38">
        <f>(I38*21)/100</f>
      </c>
      <c t="s">
        <v>17</v>
      </c>
    </row>
    <row r="39" spans="1:5" ht="12.75">
      <c r="A39" s="28" t="s">
        <v>43</v>
      </c>
      <c r="E39" s="29" t="s">
        <v>658</v>
      </c>
    </row>
    <row r="40" spans="1:5" ht="12.75">
      <c r="A40" s="30" t="s">
        <v>45</v>
      </c>
      <c r="E40" s="31" t="s">
        <v>671</v>
      </c>
    </row>
    <row r="41" spans="1:5" ht="318.75">
      <c r="A41" t="s">
        <v>46</v>
      </c>
      <c r="E41" s="29" t="s">
        <v>119</v>
      </c>
    </row>
    <row r="42" spans="1:18" ht="12.75" customHeight="1">
      <c r="A42" s="5" t="s">
        <v>36</v>
      </c>
      <c s="5"/>
      <c s="35" t="s">
        <v>17</v>
      </c>
      <c s="5"/>
      <c s="21" t="s">
        <v>252</v>
      </c>
      <c s="5"/>
      <c s="5"/>
      <c s="5"/>
      <c s="36">
        <f>0+Q42</f>
      </c>
      <c r="O42">
        <f>0+R42</f>
      </c>
      <c r="Q42">
        <f>0+I43</f>
      </c>
      <c>
        <f>0+O43</f>
      </c>
    </row>
    <row r="43" spans="1:16" ht="12.75">
      <c r="A43" s="18" t="s">
        <v>38</v>
      </c>
      <c s="23" t="s">
        <v>79</v>
      </c>
      <c s="23" t="s">
        <v>672</v>
      </c>
      <c s="18" t="s">
        <v>40</v>
      </c>
      <c s="24" t="s">
        <v>673</v>
      </c>
      <c s="25" t="s">
        <v>106</v>
      </c>
      <c s="26">
        <v>6.6</v>
      </c>
      <c s="27">
        <v>0</v>
      </c>
      <c s="27">
        <f>ROUND(ROUND(H43,2)*ROUND(G43,1),2)</f>
      </c>
      <c r="O43">
        <f>(I43*21)/100</f>
      </c>
      <c t="s">
        <v>17</v>
      </c>
    </row>
    <row r="44" spans="1:5" ht="12.75">
      <c r="A44" s="28" t="s">
        <v>43</v>
      </c>
      <c r="E44" s="29" t="s">
        <v>40</v>
      </c>
    </row>
    <row r="45" spans="1:5" ht="12.75">
      <c r="A45" s="30" t="s">
        <v>45</v>
      </c>
      <c r="E45" s="31" t="s">
        <v>658</v>
      </c>
    </row>
    <row r="46" spans="1:5" ht="369.75">
      <c r="A46" t="s">
        <v>46</v>
      </c>
      <c r="E46" s="29" t="s">
        <v>674</v>
      </c>
    </row>
    <row r="47" spans="1:18" ht="12.75" customHeight="1">
      <c r="A47" s="5" t="s">
        <v>36</v>
      </c>
      <c s="5"/>
      <c s="35" t="s">
        <v>26</v>
      </c>
      <c s="5"/>
      <c s="21" t="s">
        <v>277</v>
      </c>
      <c s="5"/>
      <c s="5"/>
      <c s="5"/>
      <c s="36">
        <f>0+Q47</f>
      </c>
      <c r="O47">
        <f>0+R47</f>
      </c>
      <c r="Q47">
        <f>0+I48</f>
      </c>
      <c>
        <f>0+O48</f>
      </c>
    </row>
    <row r="48" spans="1:16" ht="12.75">
      <c r="A48" s="18" t="s">
        <v>38</v>
      </c>
      <c s="23" t="s">
        <v>290</v>
      </c>
      <c s="23" t="s">
        <v>279</v>
      </c>
      <c s="18" t="s">
        <v>40</v>
      </c>
      <c s="24" t="s">
        <v>280</v>
      </c>
      <c s="25" t="s">
        <v>106</v>
      </c>
      <c s="26">
        <v>13</v>
      </c>
      <c s="27">
        <v>0</v>
      </c>
      <c s="27">
        <f>ROUND(ROUND(H48,2)*ROUND(G48,1),2)</f>
      </c>
      <c r="O48">
        <f>(I48*21)/100</f>
      </c>
      <c t="s">
        <v>17</v>
      </c>
    </row>
    <row r="49" spans="1:5" ht="12.75">
      <c r="A49" s="28" t="s">
        <v>43</v>
      </c>
      <c r="E49" s="29" t="s">
        <v>40</v>
      </c>
    </row>
    <row r="50" spans="1:5" ht="12.75">
      <c r="A50" s="30" t="s">
        <v>45</v>
      </c>
      <c r="E50" s="31" t="s">
        <v>658</v>
      </c>
    </row>
    <row r="51" spans="1:5" ht="38.25">
      <c r="A51" t="s">
        <v>46</v>
      </c>
      <c r="E51" s="29" t="s">
        <v>675</v>
      </c>
    </row>
    <row r="52" spans="1:18" ht="12.75" customHeight="1">
      <c r="A52" s="5" t="s">
        <v>36</v>
      </c>
      <c s="5"/>
      <c s="35" t="s">
        <v>28</v>
      </c>
      <c s="5"/>
      <c s="21" t="s">
        <v>283</v>
      </c>
      <c s="5"/>
      <c s="5"/>
      <c s="5"/>
      <c s="36">
        <f>0+Q52</f>
      </c>
      <c r="O52">
        <f>0+R52</f>
      </c>
      <c r="Q52">
        <f>0+I53</f>
      </c>
      <c>
        <f>0+O53</f>
      </c>
    </row>
    <row r="53" spans="1:16" ht="12.75">
      <c r="A53" s="18" t="s">
        <v>38</v>
      </c>
      <c s="23" t="s">
        <v>145</v>
      </c>
      <c s="23" t="s">
        <v>321</v>
      </c>
      <c s="18" t="s">
        <v>40</v>
      </c>
      <c s="24" t="s">
        <v>322</v>
      </c>
      <c s="25" t="s">
        <v>215</v>
      </c>
      <c s="26">
        <v>7.5</v>
      </c>
      <c s="27">
        <v>0</v>
      </c>
      <c s="27">
        <f>ROUND(ROUND(H53,2)*ROUND(G53,1),2)</f>
      </c>
      <c r="O53">
        <f>(I53*21)/100</f>
      </c>
      <c t="s">
        <v>17</v>
      </c>
    </row>
    <row r="54" spans="1:5" ht="12.75">
      <c r="A54" s="28" t="s">
        <v>43</v>
      </c>
      <c r="E54" s="29" t="s">
        <v>40</v>
      </c>
    </row>
    <row r="55" spans="1:5" ht="12.75">
      <c r="A55" s="30" t="s">
        <v>45</v>
      </c>
      <c r="E55" s="31" t="s">
        <v>658</v>
      </c>
    </row>
    <row r="56" spans="1:5" ht="51">
      <c r="A56" t="s">
        <v>46</v>
      </c>
      <c r="E56" s="29" t="s">
        <v>300</v>
      </c>
    </row>
    <row r="57" spans="1:18" ht="12.75" customHeight="1">
      <c r="A57" s="5" t="s">
        <v>36</v>
      </c>
      <c s="5"/>
      <c s="35" t="s">
        <v>124</v>
      </c>
      <c s="5"/>
      <c s="21" t="s">
        <v>519</v>
      </c>
      <c s="5"/>
      <c s="5"/>
      <c s="5"/>
      <c s="36">
        <f>0+Q57</f>
      </c>
      <c r="O57">
        <f>0+R57</f>
      </c>
      <c r="Q57">
        <f>0+I58+I62+I66+I70+I74+I78+I82+I86+I90+I94+I98+I102+I106+I110+I114+I118+I122+I126+I130+I134+I138+I142+I146+I150+I154+I158+I162+I166+I170+I174+I178</f>
      </c>
      <c>
        <f>0+O58+O62+O66+O70+O74+O78+O82+O86+O90+O94+O98+O102+O106+O110+O114+O118+O122+O126+O130+O134+O138+O142+O146+O150+O154+O158+O162+O166+O170+O174+O178</f>
      </c>
    </row>
    <row r="58" spans="1:16" ht="12.75">
      <c r="A58" s="18" t="s">
        <v>38</v>
      </c>
      <c s="23" t="s">
        <v>82</v>
      </c>
      <c s="23" t="s">
        <v>676</v>
      </c>
      <c s="18" t="s">
        <v>40</v>
      </c>
      <c s="24" t="s">
        <v>677</v>
      </c>
      <c s="25" t="s">
        <v>131</v>
      </c>
      <c s="26">
        <v>175</v>
      </c>
      <c s="27">
        <v>0</v>
      </c>
      <c s="27">
        <f>ROUND(ROUND(H58,2)*ROUND(G58,1),2)</f>
      </c>
      <c r="O58">
        <f>(I58*21)/100</f>
      </c>
      <c t="s">
        <v>17</v>
      </c>
    </row>
    <row r="59" spans="1:5" ht="12.75">
      <c r="A59" s="28" t="s">
        <v>43</v>
      </c>
      <c r="E59" s="29" t="s">
        <v>40</v>
      </c>
    </row>
    <row r="60" spans="1:5" ht="12.75">
      <c r="A60" s="30" t="s">
        <v>45</v>
      </c>
      <c r="E60" s="31" t="s">
        <v>658</v>
      </c>
    </row>
    <row r="61" spans="1:5" ht="76.5">
      <c r="A61" t="s">
        <v>46</v>
      </c>
      <c r="E61" s="29" t="s">
        <v>678</v>
      </c>
    </row>
    <row r="62" spans="1:16" ht="12.75">
      <c r="A62" s="18" t="s">
        <v>38</v>
      </c>
      <c s="23" t="s">
        <v>85</v>
      </c>
      <c s="23" t="s">
        <v>679</v>
      </c>
      <c s="18" t="s">
        <v>40</v>
      </c>
      <c s="24" t="s">
        <v>680</v>
      </c>
      <c s="25" t="s">
        <v>131</v>
      </c>
      <c s="26">
        <v>30</v>
      </c>
      <c s="27">
        <v>0</v>
      </c>
      <c s="27">
        <f>ROUND(ROUND(H62,2)*ROUND(G62,1),2)</f>
      </c>
      <c r="O62">
        <f>(I62*21)/100</f>
      </c>
      <c t="s">
        <v>17</v>
      </c>
    </row>
    <row r="63" spans="1:5" ht="12.75">
      <c r="A63" s="28" t="s">
        <v>43</v>
      </c>
      <c r="E63" s="29" t="s">
        <v>40</v>
      </c>
    </row>
    <row r="64" spans="1:5" ht="12.75">
      <c r="A64" s="30" t="s">
        <v>45</v>
      </c>
      <c r="E64" s="31" t="s">
        <v>658</v>
      </c>
    </row>
    <row r="65" spans="1:5" ht="76.5">
      <c r="A65" t="s">
        <v>46</v>
      </c>
      <c r="E65" s="29" t="s">
        <v>678</v>
      </c>
    </row>
    <row r="66" spans="1:16" ht="12.75">
      <c r="A66" s="18" t="s">
        <v>38</v>
      </c>
      <c s="23" t="s">
        <v>301</v>
      </c>
      <c s="23" t="s">
        <v>681</v>
      </c>
      <c s="18" t="s">
        <v>40</v>
      </c>
      <c s="24" t="s">
        <v>682</v>
      </c>
      <c s="25" t="s">
        <v>131</v>
      </c>
      <c s="26">
        <v>137</v>
      </c>
      <c s="27">
        <v>0</v>
      </c>
      <c s="27">
        <f>ROUND(ROUND(H66,2)*ROUND(G66,1),2)</f>
      </c>
      <c r="O66">
        <f>(I66*21)/100</f>
      </c>
      <c t="s">
        <v>17</v>
      </c>
    </row>
    <row r="67" spans="1:5" ht="12.75">
      <c r="A67" s="28" t="s">
        <v>43</v>
      </c>
      <c r="E67" s="29" t="s">
        <v>40</v>
      </c>
    </row>
    <row r="68" spans="1:5" ht="12.75">
      <c r="A68" s="30" t="s">
        <v>45</v>
      </c>
      <c r="E68" s="31" t="s">
        <v>658</v>
      </c>
    </row>
    <row r="69" spans="1:5" ht="76.5">
      <c r="A69" t="s">
        <v>46</v>
      </c>
      <c r="E69" s="29" t="s">
        <v>678</v>
      </c>
    </row>
    <row r="70" spans="1:16" ht="25.5">
      <c r="A70" s="18" t="s">
        <v>38</v>
      </c>
      <c s="23" t="s">
        <v>304</v>
      </c>
      <c s="23" t="s">
        <v>683</v>
      </c>
      <c s="18" t="s">
        <v>40</v>
      </c>
      <c s="24" t="s">
        <v>684</v>
      </c>
      <c s="25" t="s">
        <v>363</v>
      </c>
      <c s="26">
        <v>5</v>
      </c>
      <c s="27">
        <v>0</v>
      </c>
      <c s="27">
        <f>ROUND(ROUND(H70,2)*ROUND(G70,1),2)</f>
      </c>
      <c r="O70">
        <f>(I70*21)/100</f>
      </c>
      <c t="s">
        <v>17</v>
      </c>
    </row>
    <row r="71" spans="1:5" ht="12.75">
      <c r="A71" s="28" t="s">
        <v>43</v>
      </c>
      <c r="E71" s="29" t="s">
        <v>40</v>
      </c>
    </row>
    <row r="72" spans="1:5" ht="12.75">
      <c r="A72" s="30" t="s">
        <v>45</v>
      </c>
      <c r="E72" s="31" t="s">
        <v>658</v>
      </c>
    </row>
    <row r="73" spans="1:5" ht="102">
      <c r="A73" t="s">
        <v>46</v>
      </c>
      <c r="E73" s="29" t="s">
        <v>685</v>
      </c>
    </row>
    <row r="74" spans="1:16" ht="12.75">
      <c r="A74" s="18" t="s">
        <v>38</v>
      </c>
      <c s="23" t="s">
        <v>88</v>
      </c>
      <c s="23" t="s">
        <v>686</v>
      </c>
      <c s="18" t="s">
        <v>40</v>
      </c>
      <c s="24" t="s">
        <v>687</v>
      </c>
      <c s="25" t="s">
        <v>131</v>
      </c>
      <c s="26">
        <v>3</v>
      </c>
      <c s="27">
        <v>0</v>
      </c>
      <c s="27">
        <f>ROUND(ROUND(H74,2)*ROUND(G74,1),2)</f>
      </c>
      <c r="O74">
        <f>(I74*21)/100</f>
      </c>
      <c t="s">
        <v>17</v>
      </c>
    </row>
    <row r="75" spans="1:5" ht="12.75">
      <c r="A75" s="28" t="s">
        <v>43</v>
      </c>
      <c r="E75" s="29" t="s">
        <v>40</v>
      </c>
    </row>
    <row r="76" spans="1:5" ht="12.75">
      <c r="A76" s="30" t="s">
        <v>45</v>
      </c>
      <c r="E76" s="31" t="s">
        <v>658</v>
      </c>
    </row>
    <row r="77" spans="1:5" ht="102">
      <c r="A77" t="s">
        <v>46</v>
      </c>
      <c r="E77" s="29" t="s">
        <v>688</v>
      </c>
    </row>
    <row r="78" spans="1:16" ht="12.75">
      <c r="A78" s="18" t="s">
        <v>38</v>
      </c>
      <c s="23" t="s">
        <v>488</v>
      </c>
      <c s="23" t="s">
        <v>689</v>
      </c>
      <c s="18" t="s">
        <v>40</v>
      </c>
      <c s="24" t="s">
        <v>690</v>
      </c>
      <c s="25" t="s">
        <v>131</v>
      </c>
      <c s="26">
        <v>137</v>
      </c>
      <c s="27">
        <v>0</v>
      </c>
      <c s="27">
        <f>ROUND(ROUND(H78,2)*ROUND(G78,1),2)</f>
      </c>
      <c r="O78">
        <f>(I78*21)/100</f>
      </c>
      <c t="s">
        <v>17</v>
      </c>
    </row>
    <row r="79" spans="1:5" ht="12.75">
      <c r="A79" s="28" t="s">
        <v>43</v>
      </c>
      <c r="E79" s="29" t="s">
        <v>40</v>
      </c>
    </row>
    <row r="80" spans="1:5" ht="12.75">
      <c r="A80" s="30" t="s">
        <v>45</v>
      </c>
      <c r="E80" s="31" t="s">
        <v>658</v>
      </c>
    </row>
    <row r="81" spans="1:5" ht="127.5">
      <c r="A81" t="s">
        <v>46</v>
      </c>
      <c r="E81" s="29" t="s">
        <v>691</v>
      </c>
    </row>
    <row r="82" spans="1:16" ht="12.75">
      <c r="A82" s="18" t="s">
        <v>38</v>
      </c>
      <c s="23" t="s">
        <v>367</v>
      </c>
      <c s="23" t="s">
        <v>692</v>
      </c>
      <c s="18" t="s">
        <v>40</v>
      </c>
      <c s="24" t="s">
        <v>693</v>
      </c>
      <c s="25" t="s">
        <v>363</v>
      </c>
      <c s="26">
        <v>6</v>
      </c>
      <c s="27">
        <v>0</v>
      </c>
      <c s="27">
        <f>ROUND(ROUND(H82,2)*ROUND(G82,1),2)</f>
      </c>
      <c r="O82">
        <f>(I82*21)/100</f>
      </c>
      <c t="s">
        <v>17</v>
      </c>
    </row>
    <row r="83" spans="1:5" ht="12.75">
      <c r="A83" s="28" t="s">
        <v>43</v>
      </c>
      <c r="E83" s="29" t="s">
        <v>40</v>
      </c>
    </row>
    <row r="84" spans="1:5" ht="12.75">
      <c r="A84" s="30" t="s">
        <v>45</v>
      </c>
      <c r="E84" s="31" t="s">
        <v>658</v>
      </c>
    </row>
    <row r="85" spans="1:5" ht="76.5">
      <c r="A85" t="s">
        <v>46</v>
      </c>
      <c r="E85" s="29" t="s">
        <v>694</v>
      </c>
    </row>
    <row r="86" spans="1:16" ht="12.75">
      <c r="A86" s="18" t="s">
        <v>38</v>
      </c>
      <c s="23" t="s">
        <v>373</v>
      </c>
      <c s="23" t="s">
        <v>695</v>
      </c>
      <c s="18" t="s">
        <v>40</v>
      </c>
      <c s="24" t="s">
        <v>696</v>
      </c>
      <c s="25" t="s">
        <v>363</v>
      </c>
      <c s="26">
        <v>4</v>
      </c>
      <c s="27">
        <v>0</v>
      </c>
      <c s="27">
        <f>ROUND(ROUND(H86,2)*ROUND(G86,1),2)</f>
      </c>
      <c r="O86">
        <f>(I86*21)/100</f>
      </c>
      <c t="s">
        <v>17</v>
      </c>
    </row>
    <row r="87" spans="1:5" ht="12.75">
      <c r="A87" s="28" t="s">
        <v>43</v>
      </c>
      <c r="E87" s="29" t="s">
        <v>40</v>
      </c>
    </row>
    <row r="88" spans="1:5" ht="12.75">
      <c r="A88" s="30" t="s">
        <v>45</v>
      </c>
      <c r="E88" s="31" t="s">
        <v>658</v>
      </c>
    </row>
    <row r="89" spans="1:5" ht="102">
      <c r="A89" t="s">
        <v>46</v>
      </c>
      <c r="E89" s="29" t="s">
        <v>697</v>
      </c>
    </row>
    <row r="90" spans="1:16" ht="12.75">
      <c r="A90" s="18" t="s">
        <v>38</v>
      </c>
      <c s="23" t="s">
        <v>379</v>
      </c>
      <c s="23" t="s">
        <v>698</v>
      </c>
      <c s="18" t="s">
        <v>40</v>
      </c>
      <c s="24" t="s">
        <v>699</v>
      </c>
      <c s="25" t="s">
        <v>363</v>
      </c>
      <c s="26">
        <v>4</v>
      </c>
      <c s="27">
        <v>0</v>
      </c>
      <c s="27">
        <f>ROUND(ROUND(H90,2)*ROUND(G90,1),2)</f>
      </c>
      <c r="O90">
        <f>(I90*21)/100</f>
      </c>
      <c t="s">
        <v>17</v>
      </c>
    </row>
    <row r="91" spans="1:5" ht="12.75">
      <c r="A91" s="28" t="s">
        <v>43</v>
      </c>
      <c r="E91" s="29" t="s">
        <v>40</v>
      </c>
    </row>
    <row r="92" spans="1:5" ht="12.75">
      <c r="A92" s="30" t="s">
        <v>45</v>
      </c>
      <c r="E92" s="31" t="s">
        <v>658</v>
      </c>
    </row>
    <row r="93" spans="1:5" ht="102">
      <c r="A93" t="s">
        <v>46</v>
      </c>
      <c r="E93" s="29" t="s">
        <v>700</v>
      </c>
    </row>
    <row r="94" spans="1:16" ht="12.75">
      <c r="A94" s="18" t="s">
        <v>38</v>
      </c>
      <c s="23" t="s">
        <v>385</v>
      </c>
      <c s="23" t="s">
        <v>701</v>
      </c>
      <c s="18" t="s">
        <v>40</v>
      </c>
      <c s="24" t="s">
        <v>702</v>
      </c>
      <c s="25" t="s">
        <v>363</v>
      </c>
      <c s="26">
        <v>1</v>
      </c>
      <c s="27">
        <v>0</v>
      </c>
      <c s="27">
        <f>ROUND(ROUND(H94,2)*ROUND(G94,1),2)</f>
      </c>
      <c r="O94">
        <f>(I94*21)/100</f>
      </c>
      <c t="s">
        <v>17</v>
      </c>
    </row>
    <row r="95" spans="1:5" ht="12.75">
      <c r="A95" s="28" t="s">
        <v>43</v>
      </c>
      <c r="E95" s="29" t="s">
        <v>40</v>
      </c>
    </row>
    <row r="96" spans="1:5" ht="12.75">
      <c r="A96" s="30" t="s">
        <v>45</v>
      </c>
      <c r="E96" s="31" t="s">
        <v>658</v>
      </c>
    </row>
    <row r="97" spans="1:5" ht="89.25">
      <c r="A97" t="s">
        <v>46</v>
      </c>
      <c r="E97" s="29" t="s">
        <v>703</v>
      </c>
    </row>
    <row r="98" spans="1:16" ht="25.5">
      <c r="A98" s="18" t="s">
        <v>38</v>
      </c>
      <c s="23" t="s">
        <v>390</v>
      </c>
      <c s="23" t="s">
        <v>704</v>
      </c>
      <c s="18" t="s">
        <v>40</v>
      </c>
      <c s="24" t="s">
        <v>705</v>
      </c>
      <c s="25" t="s">
        <v>131</v>
      </c>
      <c s="26">
        <v>10</v>
      </c>
      <c s="27">
        <v>0</v>
      </c>
      <c s="27">
        <f>ROUND(ROUND(H98,2)*ROUND(G98,1),2)</f>
      </c>
      <c r="O98">
        <f>(I98*21)/100</f>
      </c>
      <c t="s">
        <v>17</v>
      </c>
    </row>
    <row r="99" spans="1:5" ht="12.75">
      <c r="A99" s="28" t="s">
        <v>43</v>
      </c>
      <c r="E99" s="29" t="s">
        <v>40</v>
      </c>
    </row>
    <row r="100" spans="1:5" ht="12.75">
      <c r="A100" s="30" t="s">
        <v>45</v>
      </c>
      <c r="E100" s="31" t="s">
        <v>658</v>
      </c>
    </row>
    <row r="101" spans="1:5" ht="89.25">
      <c r="A101" t="s">
        <v>46</v>
      </c>
      <c r="E101" s="29" t="s">
        <v>706</v>
      </c>
    </row>
    <row r="102" spans="1:16" ht="12.75">
      <c r="A102" s="18" t="s">
        <v>38</v>
      </c>
      <c s="23" t="s">
        <v>396</v>
      </c>
      <c s="23" t="s">
        <v>707</v>
      </c>
      <c s="18" t="s">
        <v>40</v>
      </c>
      <c s="24" t="s">
        <v>708</v>
      </c>
      <c s="25" t="s">
        <v>131</v>
      </c>
      <c s="26">
        <v>36</v>
      </c>
      <c s="27">
        <v>0</v>
      </c>
      <c s="27">
        <f>ROUND(ROUND(H102,2)*ROUND(G102,1),2)</f>
      </c>
      <c r="O102">
        <f>(I102*21)/100</f>
      </c>
      <c t="s">
        <v>17</v>
      </c>
    </row>
    <row r="103" spans="1:5" ht="12.75">
      <c r="A103" s="28" t="s">
        <v>43</v>
      </c>
      <c r="E103" s="29" t="s">
        <v>40</v>
      </c>
    </row>
    <row r="104" spans="1:5" ht="12.75">
      <c r="A104" s="30" t="s">
        <v>45</v>
      </c>
      <c r="E104" s="31" t="s">
        <v>658</v>
      </c>
    </row>
    <row r="105" spans="1:5" ht="89.25">
      <c r="A105" t="s">
        <v>46</v>
      </c>
      <c r="E105" s="29" t="s">
        <v>706</v>
      </c>
    </row>
    <row r="106" spans="1:16" ht="12.75">
      <c r="A106" s="18" t="s">
        <v>38</v>
      </c>
      <c s="23" t="s">
        <v>401</v>
      </c>
      <c s="23" t="s">
        <v>709</v>
      </c>
      <c s="18" t="s">
        <v>40</v>
      </c>
      <c s="24" t="s">
        <v>710</v>
      </c>
      <c s="25" t="s">
        <v>131</v>
      </c>
      <c s="26">
        <v>10</v>
      </c>
      <c s="27">
        <v>0</v>
      </c>
      <c s="27">
        <f>ROUND(ROUND(H106,2)*ROUND(G106,1),2)</f>
      </c>
      <c r="O106">
        <f>(I106*21)/100</f>
      </c>
      <c t="s">
        <v>17</v>
      </c>
    </row>
    <row r="107" spans="1:5" ht="12.75">
      <c r="A107" s="28" t="s">
        <v>43</v>
      </c>
      <c r="E107" s="29" t="s">
        <v>40</v>
      </c>
    </row>
    <row r="108" spans="1:5" ht="12.75">
      <c r="A108" s="30" t="s">
        <v>45</v>
      </c>
      <c r="E108" s="31" t="s">
        <v>658</v>
      </c>
    </row>
    <row r="109" spans="1:5" ht="89.25">
      <c r="A109" t="s">
        <v>46</v>
      </c>
      <c r="E109" s="29" t="s">
        <v>706</v>
      </c>
    </row>
    <row r="110" spans="1:16" ht="12.75">
      <c r="A110" s="18" t="s">
        <v>38</v>
      </c>
      <c s="23" t="s">
        <v>407</v>
      </c>
      <c s="23" t="s">
        <v>711</v>
      </c>
      <c s="18" t="s">
        <v>40</v>
      </c>
      <c s="24" t="s">
        <v>712</v>
      </c>
      <c s="25" t="s">
        <v>131</v>
      </c>
      <c s="26">
        <v>175</v>
      </c>
      <c s="27">
        <v>0</v>
      </c>
      <c s="27">
        <f>ROUND(ROUND(H110,2)*ROUND(G110,1),2)</f>
      </c>
      <c r="O110">
        <f>(I110*21)/100</f>
      </c>
      <c t="s">
        <v>17</v>
      </c>
    </row>
    <row r="111" spans="1:5" ht="12.75">
      <c r="A111" s="28" t="s">
        <v>43</v>
      </c>
      <c r="E111" s="29" t="s">
        <v>40</v>
      </c>
    </row>
    <row r="112" spans="1:5" ht="12.75">
      <c r="A112" s="30" t="s">
        <v>45</v>
      </c>
      <c r="E112" s="31" t="s">
        <v>658</v>
      </c>
    </row>
    <row r="113" spans="1:5" ht="89.25">
      <c r="A113" t="s">
        <v>46</v>
      </c>
      <c r="E113" s="29" t="s">
        <v>706</v>
      </c>
    </row>
    <row r="114" spans="1:16" ht="25.5">
      <c r="A114" s="18" t="s">
        <v>38</v>
      </c>
      <c s="23" t="s">
        <v>410</v>
      </c>
      <c s="23" t="s">
        <v>713</v>
      </c>
      <c s="18" t="s">
        <v>40</v>
      </c>
      <c s="24" t="s">
        <v>714</v>
      </c>
      <c s="25" t="s">
        <v>363</v>
      </c>
      <c s="26">
        <v>6</v>
      </c>
      <c s="27">
        <v>0</v>
      </c>
      <c s="27">
        <f>ROUND(ROUND(H114,2)*ROUND(G114,1),2)</f>
      </c>
      <c r="O114">
        <f>(I114*21)/100</f>
      </c>
      <c t="s">
        <v>17</v>
      </c>
    </row>
    <row r="115" spans="1:5" ht="12.75">
      <c r="A115" s="28" t="s">
        <v>43</v>
      </c>
      <c r="E115" s="29" t="s">
        <v>40</v>
      </c>
    </row>
    <row r="116" spans="1:5" ht="12.75">
      <c r="A116" s="30" t="s">
        <v>45</v>
      </c>
      <c r="E116" s="31" t="s">
        <v>658</v>
      </c>
    </row>
    <row r="117" spans="1:5" ht="102">
      <c r="A117" t="s">
        <v>46</v>
      </c>
      <c r="E117" s="29" t="s">
        <v>715</v>
      </c>
    </row>
    <row r="118" spans="1:16" ht="25.5">
      <c r="A118" s="18" t="s">
        <v>38</v>
      </c>
      <c s="23" t="s">
        <v>416</v>
      </c>
      <c s="23" t="s">
        <v>716</v>
      </c>
      <c s="18" t="s">
        <v>40</v>
      </c>
      <c s="24" t="s">
        <v>717</v>
      </c>
      <c s="25" t="s">
        <v>363</v>
      </c>
      <c s="26">
        <v>8</v>
      </c>
      <c s="27">
        <v>0</v>
      </c>
      <c s="27">
        <f>ROUND(ROUND(H118,2)*ROUND(G118,1),2)</f>
      </c>
      <c r="O118">
        <f>(I118*21)/100</f>
      </c>
      <c t="s">
        <v>17</v>
      </c>
    </row>
    <row r="119" spans="1:5" ht="12.75">
      <c r="A119" s="28" t="s">
        <v>43</v>
      </c>
      <c r="E119" s="29" t="s">
        <v>40</v>
      </c>
    </row>
    <row r="120" spans="1:5" ht="12.75">
      <c r="A120" s="30" t="s">
        <v>45</v>
      </c>
      <c r="E120" s="31" t="s">
        <v>658</v>
      </c>
    </row>
    <row r="121" spans="1:5" ht="102">
      <c r="A121" t="s">
        <v>46</v>
      </c>
      <c r="E121" s="29" t="s">
        <v>715</v>
      </c>
    </row>
    <row r="122" spans="1:16" ht="25.5">
      <c r="A122" s="18" t="s">
        <v>38</v>
      </c>
      <c s="23" t="s">
        <v>422</v>
      </c>
      <c s="23" t="s">
        <v>718</v>
      </c>
      <c s="18" t="s">
        <v>40</v>
      </c>
      <c s="24" t="s">
        <v>719</v>
      </c>
      <c s="25" t="s">
        <v>363</v>
      </c>
      <c s="26">
        <v>2</v>
      </c>
      <c s="27">
        <v>0</v>
      </c>
      <c s="27">
        <f>ROUND(ROUND(H122,2)*ROUND(G122,1),2)</f>
      </c>
      <c r="O122">
        <f>(I122*21)/100</f>
      </c>
      <c t="s">
        <v>17</v>
      </c>
    </row>
    <row r="123" spans="1:5" ht="12.75">
      <c r="A123" s="28" t="s">
        <v>43</v>
      </c>
      <c r="E123" s="29" t="s">
        <v>40</v>
      </c>
    </row>
    <row r="124" spans="1:5" ht="12.75">
      <c r="A124" s="30" t="s">
        <v>45</v>
      </c>
      <c r="E124" s="31" t="s">
        <v>658</v>
      </c>
    </row>
    <row r="125" spans="1:5" ht="102">
      <c r="A125" t="s">
        <v>46</v>
      </c>
      <c r="E125" s="29" t="s">
        <v>715</v>
      </c>
    </row>
    <row r="126" spans="1:16" ht="12.75">
      <c r="A126" s="18" t="s">
        <v>38</v>
      </c>
      <c s="23" t="s">
        <v>427</v>
      </c>
      <c s="23" t="s">
        <v>720</v>
      </c>
      <c s="18" t="s">
        <v>40</v>
      </c>
      <c s="24" t="s">
        <v>721</v>
      </c>
      <c s="25" t="s">
        <v>131</v>
      </c>
      <c s="26">
        <v>175</v>
      </c>
      <c s="27">
        <v>0</v>
      </c>
      <c s="27">
        <f>ROUND(ROUND(H126,2)*ROUND(G126,1),2)</f>
      </c>
      <c r="O126">
        <f>(I126*21)/100</f>
      </c>
      <c t="s">
        <v>17</v>
      </c>
    </row>
    <row r="127" spans="1:5" ht="12.75">
      <c r="A127" s="28" t="s">
        <v>43</v>
      </c>
      <c r="E127" s="29" t="s">
        <v>40</v>
      </c>
    </row>
    <row r="128" spans="1:5" ht="12.75">
      <c r="A128" s="30" t="s">
        <v>45</v>
      </c>
      <c r="E128" s="31" t="s">
        <v>658</v>
      </c>
    </row>
    <row r="129" spans="1:5" ht="76.5">
      <c r="A129" t="s">
        <v>46</v>
      </c>
      <c r="E129" s="29" t="s">
        <v>722</v>
      </c>
    </row>
    <row r="130" spans="1:16" ht="12.75">
      <c r="A130" s="18" t="s">
        <v>38</v>
      </c>
      <c s="23" t="s">
        <v>185</v>
      </c>
      <c s="23" t="s">
        <v>723</v>
      </c>
      <c s="18" t="s">
        <v>40</v>
      </c>
      <c s="24" t="s">
        <v>724</v>
      </c>
      <c s="25" t="s">
        <v>363</v>
      </c>
      <c s="26">
        <v>8</v>
      </c>
      <c s="27">
        <v>0</v>
      </c>
      <c s="27">
        <f>ROUND(ROUND(H130,2)*ROUND(G130,1),2)</f>
      </c>
      <c r="O130">
        <f>(I130*21)/100</f>
      </c>
      <c t="s">
        <v>17</v>
      </c>
    </row>
    <row r="131" spans="1:5" ht="12.75">
      <c r="A131" s="28" t="s">
        <v>43</v>
      </c>
      <c r="E131" s="29" t="s">
        <v>40</v>
      </c>
    </row>
    <row r="132" spans="1:5" ht="12.75">
      <c r="A132" s="30" t="s">
        <v>45</v>
      </c>
      <c r="E132" s="31" t="s">
        <v>658</v>
      </c>
    </row>
    <row r="133" spans="1:5" ht="89.25">
      <c r="A133" t="s">
        <v>46</v>
      </c>
      <c r="E133" s="29" t="s">
        <v>725</v>
      </c>
    </row>
    <row r="134" spans="1:16" ht="25.5">
      <c r="A134" s="18" t="s">
        <v>38</v>
      </c>
      <c s="23" t="s">
        <v>192</v>
      </c>
      <c s="23" t="s">
        <v>726</v>
      </c>
      <c s="18" t="s">
        <v>40</v>
      </c>
      <c s="24" t="s">
        <v>727</v>
      </c>
      <c s="25" t="s">
        <v>363</v>
      </c>
      <c s="26">
        <v>3</v>
      </c>
      <c s="27">
        <v>0</v>
      </c>
      <c s="27">
        <f>ROUND(ROUND(H134,2)*ROUND(G134,1),2)</f>
      </c>
      <c r="O134">
        <f>(I134*21)/100</f>
      </c>
      <c t="s">
        <v>17</v>
      </c>
    </row>
    <row r="135" spans="1:5" ht="12.75">
      <c r="A135" s="28" t="s">
        <v>43</v>
      </c>
      <c r="E135" s="29" t="s">
        <v>40</v>
      </c>
    </row>
    <row r="136" spans="1:5" ht="12.75">
      <c r="A136" s="30" t="s">
        <v>45</v>
      </c>
      <c r="E136" s="31" t="s">
        <v>658</v>
      </c>
    </row>
    <row r="137" spans="1:5" ht="114.75">
      <c r="A137" t="s">
        <v>46</v>
      </c>
      <c r="E137" s="29" t="s">
        <v>728</v>
      </c>
    </row>
    <row r="138" spans="1:16" ht="12.75">
      <c r="A138" s="18" t="s">
        <v>38</v>
      </c>
      <c s="23" t="s">
        <v>253</v>
      </c>
      <c s="23" t="s">
        <v>729</v>
      </c>
      <c s="18" t="s">
        <v>40</v>
      </c>
      <c s="24" t="s">
        <v>730</v>
      </c>
      <c s="25" t="s">
        <v>363</v>
      </c>
      <c s="26">
        <v>3</v>
      </c>
      <c s="27">
        <v>0</v>
      </c>
      <c s="27">
        <f>ROUND(ROUND(H138,2)*ROUND(G138,1),2)</f>
      </c>
      <c r="O138">
        <f>(I138*21)/100</f>
      </c>
      <c t="s">
        <v>17</v>
      </c>
    </row>
    <row r="139" spans="1:5" ht="12.75">
      <c r="A139" s="28" t="s">
        <v>43</v>
      </c>
      <c r="E139" s="29" t="s">
        <v>40</v>
      </c>
    </row>
    <row r="140" spans="1:5" ht="12.75">
      <c r="A140" s="30" t="s">
        <v>45</v>
      </c>
      <c r="E140" s="31" t="s">
        <v>658</v>
      </c>
    </row>
    <row r="141" spans="1:5" ht="89.25">
      <c r="A141" t="s">
        <v>46</v>
      </c>
      <c r="E141" s="29" t="s">
        <v>731</v>
      </c>
    </row>
    <row r="142" spans="1:16" ht="25.5">
      <c r="A142" s="18" t="s">
        <v>38</v>
      </c>
      <c s="23" t="s">
        <v>199</v>
      </c>
      <c s="23" t="s">
        <v>732</v>
      </c>
      <c s="18" t="s">
        <v>64</v>
      </c>
      <c s="24" t="s">
        <v>733</v>
      </c>
      <c s="25" t="s">
        <v>363</v>
      </c>
      <c s="26">
        <v>1</v>
      </c>
      <c s="27">
        <v>0</v>
      </c>
      <c s="27">
        <f>ROUND(ROUND(H142,2)*ROUND(G142,1),2)</f>
      </c>
      <c r="O142">
        <f>(I142*21)/100</f>
      </c>
      <c t="s">
        <v>17</v>
      </c>
    </row>
    <row r="143" spans="1:5" ht="12.75">
      <c r="A143" s="28" t="s">
        <v>43</v>
      </c>
      <c r="E143" s="29" t="s">
        <v>40</v>
      </c>
    </row>
    <row r="144" spans="1:5" ht="12.75">
      <c r="A144" s="30" t="s">
        <v>45</v>
      </c>
      <c r="E144" s="31" t="s">
        <v>658</v>
      </c>
    </row>
    <row r="145" spans="1:5" ht="89.25">
      <c r="A145" t="s">
        <v>46</v>
      </c>
      <c r="E145" s="29" t="s">
        <v>731</v>
      </c>
    </row>
    <row r="146" spans="1:16" ht="25.5">
      <c r="A146" s="18" t="s">
        <v>38</v>
      </c>
      <c s="23" t="s">
        <v>203</v>
      </c>
      <c s="23" t="s">
        <v>734</v>
      </c>
      <c s="18" t="s">
        <v>40</v>
      </c>
      <c s="24" t="s">
        <v>735</v>
      </c>
      <c s="25" t="s">
        <v>363</v>
      </c>
      <c s="26">
        <v>1</v>
      </c>
      <c s="27">
        <v>0</v>
      </c>
      <c s="27">
        <f>ROUND(ROUND(H146,2)*ROUND(G146,1),2)</f>
      </c>
      <c r="O146">
        <f>(I146*21)/100</f>
      </c>
      <c t="s">
        <v>17</v>
      </c>
    </row>
    <row r="147" spans="1:5" ht="12.75">
      <c r="A147" s="28" t="s">
        <v>43</v>
      </c>
      <c r="E147" s="29" t="s">
        <v>40</v>
      </c>
    </row>
    <row r="148" spans="1:5" ht="12.75">
      <c r="A148" s="30" t="s">
        <v>45</v>
      </c>
      <c r="E148" s="31" t="s">
        <v>658</v>
      </c>
    </row>
    <row r="149" spans="1:5" ht="102">
      <c r="A149" t="s">
        <v>46</v>
      </c>
      <c r="E149" s="29" t="s">
        <v>736</v>
      </c>
    </row>
    <row r="150" spans="1:16" ht="25.5">
      <c r="A150" s="18" t="s">
        <v>38</v>
      </c>
      <c s="23" t="s">
        <v>206</v>
      </c>
      <c s="23" t="s">
        <v>737</v>
      </c>
      <c s="18" t="s">
        <v>40</v>
      </c>
      <c s="24" t="s">
        <v>738</v>
      </c>
      <c s="25" t="s">
        <v>363</v>
      </c>
      <c s="26">
        <v>2</v>
      </c>
      <c s="27">
        <v>0</v>
      </c>
      <c s="27">
        <f>ROUND(ROUND(H150,2)*ROUND(G150,1),2)</f>
      </c>
      <c r="O150">
        <f>(I150*21)/100</f>
      </c>
      <c t="s">
        <v>17</v>
      </c>
    </row>
    <row r="151" spans="1:5" ht="12.75">
      <c r="A151" s="28" t="s">
        <v>43</v>
      </c>
      <c r="E151" s="29" t="s">
        <v>40</v>
      </c>
    </row>
    <row r="152" spans="1:5" ht="12.75">
      <c r="A152" s="30" t="s">
        <v>45</v>
      </c>
      <c r="E152" s="31" t="s">
        <v>658</v>
      </c>
    </row>
    <row r="153" spans="1:5" ht="102">
      <c r="A153" t="s">
        <v>46</v>
      </c>
      <c r="E153" s="29" t="s">
        <v>736</v>
      </c>
    </row>
    <row r="154" spans="1:16" ht="12.75">
      <c r="A154" s="18" t="s">
        <v>38</v>
      </c>
      <c s="23" t="s">
        <v>209</v>
      </c>
      <c s="23" t="s">
        <v>739</v>
      </c>
      <c s="18" t="s">
        <v>40</v>
      </c>
      <c s="24" t="s">
        <v>740</v>
      </c>
      <c s="25" t="s">
        <v>363</v>
      </c>
      <c s="26">
        <v>3</v>
      </c>
      <c s="27">
        <v>0</v>
      </c>
      <c s="27">
        <f>ROUND(ROUND(H154,2)*ROUND(G154,1),2)</f>
      </c>
      <c r="O154">
        <f>(I154*21)/100</f>
      </c>
      <c t="s">
        <v>17</v>
      </c>
    </row>
    <row r="155" spans="1:5" ht="12.75">
      <c r="A155" s="28" t="s">
        <v>43</v>
      </c>
      <c r="E155" s="29" t="s">
        <v>40</v>
      </c>
    </row>
    <row r="156" spans="1:5" ht="12.75">
      <c r="A156" s="30" t="s">
        <v>45</v>
      </c>
      <c r="E156" s="31" t="s">
        <v>658</v>
      </c>
    </row>
    <row r="157" spans="1:5" ht="89.25">
      <c r="A157" t="s">
        <v>46</v>
      </c>
      <c r="E157" s="29" t="s">
        <v>741</v>
      </c>
    </row>
    <row r="158" spans="1:16" ht="25.5">
      <c r="A158" s="18" t="s">
        <v>38</v>
      </c>
      <c s="23" t="s">
        <v>212</v>
      </c>
      <c s="23" t="s">
        <v>742</v>
      </c>
      <c s="18" t="s">
        <v>40</v>
      </c>
      <c s="24" t="s">
        <v>743</v>
      </c>
      <c s="25" t="s">
        <v>363</v>
      </c>
      <c s="26">
        <v>1</v>
      </c>
      <c s="27">
        <v>0</v>
      </c>
      <c s="27">
        <f>ROUND(ROUND(H158,2)*ROUND(G158,1),2)</f>
      </c>
      <c r="O158">
        <f>(I158*21)/100</f>
      </c>
      <c t="s">
        <v>17</v>
      </c>
    </row>
    <row r="159" spans="1:5" ht="12.75">
      <c r="A159" s="28" t="s">
        <v>43</v>
      </c>
      <c r="E159" s="29" t="s">
        <v>40</v>
      </c>
    </row>
    <row r="160" spans="1:5" ht="12.75">
      <c r="A160" s="30" t="s">
        <v>45</v>
      </c>
      <c r="E160" s="31" t="s">
        <v>658</v>
      </c>
    </row>
    <row r="161" spans="1:5" ht="102">
      <c r="A161" t="s">
        <v>46</v>
      </c>
      <c r="E161" s="29" t="s">
        <v>744</v>
      </c>
    </row>
    <row r="162" spans="1:16" ht="12.75">
      <c r="A162" s="18" t="s">
        <v>38</v>
      </c>
      <c s="23" t="s">
        <v>219</v>
      </c>
      <c s="23" t="s">
        <v>745</v>
      </c>
      <c s="18" t="s">
        <v>40</v>
      </c>
      <c s="24" t="s">
        <v>746</v>
      </c>
      <c s="25" t="s">
        <v>363</v>
      </c>
      <c s="26">
        <v>1</v>
      </c>
      <c s="27">
        <v>0</v>
      </c>
      <c s="27">
        <f>ROUND(ROUND(H162,2)*ROUND(G162,1),2)</f>
      </c>
      <c r="O162">
        <f>(I162*21)/100</f>
      </c>
      <c t="s">
        <v>17</v>
      </c>
    </row>
    <row r="163" spans="1:5" ht="12.75">
      <c r="A163" s="28" t="s">
        <v>43</v>
      </c>
      <c r="E163" s="29" t="s">
        <v>40</v>
      </c>
    </row>
    <row r="164" spans="1:5" ht="12.75">
      <c r="A164" s="30" t="s">
        <v>45</v>
      </c>
      <c r="E164" s="31" t="s">
        <v>658</v>
      </c>
    </row>
    <row r="165" spans="1:5" ht="76.5">
      <c r="A165" t="s">
        <v>46</v>
      </c>
      <c r="E165" s="29" t="s">
        <v>747</v>
      </c>
    </row>
    <row r="166" spans="1:16" ht="12.75">
      <c r="A166" s="18" t="s">
        <v>38</v>
      </c>
      <c s="23" t="s">
        <v>223</v>
      </c>
      <c s="23" t="s">
        <v>748</v>
      </c>
      <c s="18" t="s">
        <v>40</v>
      </c>
      <c s="24" t="s">
        <v>749</v>
      </c>
      <c s="25" t="s">
        <v>363</v>
      </c>
      <c s="26">
        <v>1</v>
      </c>
      <c s="27">
        <v>0</v>
      </c>
      <c s="27">
        <f>ROUND(ROUND(H166,2)*ROUND(G166,1),2)</f>
      </c>
      <c r="O166">
        <f>(I166*21)/100</f>
      </c>
      <c t="s">
        <v>17</v>
      </c>
    </row>
    <row r="167" spans="1:5" ht="12.75">
      <c r="A167" s="28" t="s">
        <v>43</v>
      </c>
      <c r="E167" s="29" t="s">
        <v>40</v>
      </c>
    </row>
    <row r="168" spans="1:5" ht="12.75">
      <c r="A168" s="30" t="s">
        <v>45</v>
      </c>
      <c r="E168" s="31" t="s">
        <v>658</v>
      </c>
    </row>
    <row r="169" spans="1:5" ht="76.5">
      <c r="A169" t="s">
        <v>46</v>
      </c>
      <c r="E169" s="29" t="s">
        <v>750</v>
      </c>
    </row>
    <row r="170" spans="1:16" ht="12.75">
      <c r="A170" s="18" t="s">
        <v>38</v>
      </c>
      <c s="23" t="s">
        <v>310</v>
      </c>
      <c s="23" t="s">
        <v>751</v>
      </c>
      <c s="18" t="s">
        <v>40</v>
      </c>
      <c s="24" t="s">
        <v>752</v>
      </c>
      <c s="25" t="s">
        <v>753</v>
      </c>
      <c s="26">
        <v>16</v>
      </c>
      <c s="27">
        <v>0</v>
      </c>
      <c s="27">
        <f>ROUND(ROUND(H170,2)*ROUND(G170,1),2)</f>
      </c>
      <c r="O170">
        <f>(I170*21)/100</f>
      </c>
      <c t="s">
        <v>17</v>
      </c>
    </row>
    <row r="171" spans="1:5" ht="12.75">
      <c r="A171" s="28" t="s">
        <v>43</v>
      </c>
      <c r="E171" s="29" t="s">
        <v>40</v>
      </c>
    </row>
    <row r="172" spans="1:5" ht="12.75">
      <c r="A172" s="30" t="s">
        <v>45</v>
      </c>
      <c r="E172" s="31" t="s">
        <v>658</v>
      </c>
    </row>
    <row r="173" spans="1:5" ht="89.25">
      <c r="A173" t="s">
        <v>46</v>
      </c>
      <c r="E173" s="29" t="s">
        <v>754</v>
      </c>
    </row>
    <row r="174" spans="1:16" ht="12.75">
      <c r="A174" s="18" t="s">
        <v>38</v>
      </c>
      <c s="23" t="s">
        <v>360</v>
      </c>
      <c s="23" t="s">
        <v>755</v>
      </c>
      <c s="18" t="s">
        <v>40</v>
      </c>
      <c s="24" t="s">
        <v>756</v>
      </c>
      <c s="25" t="s">
        <v>753</v>
      </c>
      <c s="26">
        <v>12</v>
      </c>
      <c s="27">
        <v>0</v>
      </c>
      <c s="27">
        <f>ROUND(ROUND(H174,2)*ROUND(G174,1),2)</f>
      </c>
      <c r="O174">
        <f>(I174*21)/100</f>
      </c>
      <c t="s">
        <v>17</v>
      </c>
    </row>
    <row r="175" spans="1:5" ht="12.75">
      <c r="A175" s="28" t="s">
        <v>43</v>
      </c>
      <c r="E175" s="29" t="s">
        <v>40</v>
      </c>
    </row>
    <row r="176" spans="1:5" ht="12.75">
      <c r="A176" s="30" t="s">
        <v>45</v>
      </c>
      <c r="E176" s="31" t="s">
        <v>658</v>
      </c>
    </row>
    <row r="177" spans="1:5" ht="89.25">
      <c r="A177" t="s">
        <v>46</v>
      </c>
      <c r="E177" s="29" t="s">
        <v>757</v>
      </c>
    </row>
    <row r="178" spans="1:16" ht="12.75">
      <c r="A178" s="18" t="s">
        <v>38</v>
      </c>
      <c s="23" t="s">
        <v>228</v>
      </c>
      <c s="23" t="s">
        <v>758</v>
      </c>
      <c s="18" t="s">
        <v>40</v>
      </c>
      <c s="24" t="s">
        <v>759</v>
      </c>
      <c s="25" t="s">
        <v>363</v>
      </c>
      <c s="26">
        <v>15</v>
      </c>
      <c s="27">
        <v>0</v>
      </c>
      <c s="27">
        <f>ROUND(ROUND(H178,2)*ROUND(G178,1),2)</f>
      </c>
      <c r="O178">
        <f>(I178*21)/100</f>
      </c>
      <c t="s">
        <v>17</v>
      </c>
    </row>
    <row r="179" spans="1:5" ht="12.75">
      <c r="A179" s="28" t="s">
        <v>43</v>
      </c>
      <c r="E179" s="29" t="s">
        <v>40</v>
      </c>
    </row>
    <row r="180" spans="1:5" ht="12.75">
      <c r="A180" s="30" t="s">
        <v>45</v>
      </c>
      <c r="E180" s="31" t="s">
        <v>658</v>
      </c>
    </row>
    <row r="181" spans="1:5" ht="102">
      <c r="A181" t="s">
        <v>46</v>
      </c>
      <c r="E181" s="29" t="s">
        <v>760</v>
      </c>
    </row>
    <row r="182" spans="1:18" ht="12.75" customHeight="1">
      <c r="A182" s="5" t="s">
        <v>36</v>
      </c>
      <c s="5"/>
      <c s="35" t="s">
        <v>74</v>
      </c>
      <c s="5"/>
      <c s="21" t="s">
        <v>359</v>
      </c>
      <c s="5"/>
      <c s="5"/>
      <c s="5"/>
      <c s="36">
        <f>0+Q182</f>
      </c>
      <c r="O182">
        <f>0+R182</f>
      </c>
      <c r="Q182">
        <f>0+I183</f>
      </c>
      <c>
        <f>0+O183</f>
      </c>
    </row>
    <row r="183" spans="1:16" ht="12.75">
      <c r="A183" s="18" t="s">
        <v>38</v>
      </c>
      <c s="23" t="s">
        <v>278</v>
      </c>
      <c s="23" t="s">
        <v>761</v>
      </c>
      <c s="18" t="s">
        <v>40</v>
      </c>
      <c s="24" t="s">
        <v>762</v>
      </c>
      <c s="25" t="s">
        <v>131</v>
      </c>
      <c s="26">
        <v>4.5</v>
      </c>
      <c s="27">
        <v>0</v>
      </c>
      <c s="27">
        <f>ROUND(ROUND(H183,2)*ROUND(G183,1),2)</f>
      </c>
      <c r="O183">
        <f>(I183*21)/100</f>
      </c>
      <c t="s">
        <v>17</v>
      </c>
    </row>
    <row r="184" spans="1:5" ht="12.75">
      <c r="A184" s="28" t="s">
        <v>43</v>
      </c>
      <c r="E184" s="29" t="s">
        <v>40</v>
      </c>
    </row>
    <row r="185" spans="1:5" ht="12.75">
      <c r="A185" s="30" t="s">
        <v>45</v>
      </c>
      <c r="E185" s="31" t="s">
        <v>658</v>
      </c>
    </row>
    <row r="186" spans="1:5" ht="242.25">
      <c r="A186" t="s">
        <v>46</v>
      </c>
      <c r="E186" s="29" t="s">
        <v>763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62</v>
      </c>
      <c s="32">
        <f>0+I9</f>
      </c>
      <c r="O3" t="s">
        <v>12</v>
      </c>
      <c t="s">
        <v>17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17</v>
      </c>
    </row>
    <row r="5" spans="1:16" ht="12.75" customHeight="1">
      <c r="A5" t="s">
        <v>10</v>
      </c>
      <c s="12" t="s">
        <v>11</v>
      </c>
      <c s="13" t="s">
        <v>62</v>
      </c>
      <c s="5"/>
      <c s="14" t="s">
        <v>19</v>
      </c>
      <c s="5"/>
      <c s="5"/>
      <c s="5"/>
      <c s="5"/>
      <c r="O5" t="s">
        <v>14</v>
      </c>
      <c t="s">
        <v>17</v>
      </c>
    </row>
    <row r="6" spans="1:9" ht="12.75" customHeight="1">
      <c r="A6" s="11" t="s">
        <v>20</v>
      </c>
      <c s="11" t="s">
        <v>22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21</v>
      </c>
      <c s="11" t="s">
        <v>15</v>
      </c>
      <c s="11" t="s">
        <v>17</v>
      </c>
      <c s="11" t="s">
        <v>16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21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0+I10+I14+I18+I22+I26+I30+I34+I38+I42+I46+I50</f>
      </c>
      <c>
        <f>0+O10+O14+O18+O22+O26+O30+O34+O38+O42+O46+O50</f>
      </c>
    </row>
    <row r="10" spans="1:16" ht="25.5">
      <c r="A10" s="18" t="s">
        <v>38</v>
      </c>
      <c s="23" t="s">
        <v>15</v>
      </c>
      <c s="23" t="s">
        <v>63</v>
      </c>
      <c s="18" t="s">
        <v>64</v>
      </c>
      <c s="24" t="s">
        <v>65</v>
      </c>
      <c s="25" t="s">
        <v>42</v>
      </c>
      <c s="26">
        <v>1</v>
      </c>
      <c s="27">
        <v>0</v>
      </c>
      <c s="27">
        <f>ROUND(ROUND(H10,2)*ROUND(G10,1),2)</f>
      </c>
      <c r="O10">
        <f>(I10*21)/100</f>
      </c>
      <c t="s">
        <v>17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40</v>
      </c>
    </row>
    <row r="14" spans="1:16" ht="12.75">
      <c r="A14" s="18" t="s">
        <v>38</v>
      </c>
      <c s="23" t="s">
        <v>17</v>
      </c>
      <c s="23" t="s">
        <v>66</v>
      </c>
      <c s="18" t="s">
        <v>64</v>
      </c>
      <c s="24" t="s">
        <v>67</v>
      </c>
      <c s="25" t="s">
        <v>42</v>
      </c>
      <c s="26">
        <v>1</v>
      </c>
      <c s="27">
        <v>0</v>
      </c>
      <c s="27">
        <f>ROUND(ROUND(H14,2)*ROUND(G14,1),2)</f>
      </c>
      <c r="O14">
        <f>(I14*21)/100</f>
      </c>
      <c t="s">
        <v>17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40</v>
      </c>
    </row>
    <row r="18" spans="1:16" ht="12.75">
      <c r="A18" s="18" t="s">
        <v>38</v>
      </c>
      <c s="23" t="s">
        <v>16</v>
      </c>
      <c s="23" t="s">
        <v>68</v>
      </c>
      <c s="18" t="s">
        <v>64</v>
      </c>
      <c s="24" t="s">
        <v>69</v>
      </c>
      <c s="25" t="s">
        <v>42</v>
      </c>
      <c s="26">
        <v>1</v>
      </c>
      <c s="27">
        <v>0</v>
      </c>
      <c s="27">
        <f>ROUND(ROUND(H18,2)*ROUND(G18,1),2)</f>
      </c>
      <c r="O18">
        <f>(I18*21)/100</f>
      </c>
      <c t="s">
        <v>17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40</v>
      </c>
    </row>
    <row r="22" spans="1:16" ht="25.5">
      <c r="A22" s="18" t="s">
        <v>38</v>
      </c>
      <c s="23" t="s">
        <v>26</v>
      </c>
      <c s="23" t="s">
        <v>70</v>
      </c>
      <c s="18" t="s">
        <v>64</v>
      </c>
      <c s="24" t="s">
        <v>71</v>
      </c>
      <c s="25" t="s">
        <v>42</v>
      </c>
      <c s="26">
        <v>1</v>
      </c>
      <c s="27">
        <v>0</v>
      </c>
      <c s="27">
        <f>ROUND(ROUND(H22,2)*ROUND(G22,1),2)</f>
      </c>
      <c r="O22">
        <f>(I22*21)/100</f>
      </c>
      <c t="s">
        <v>17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40</v>
      </c>
    </row>
    <row r="25" spans="1:5" ht="12.75">
      <c r="A25" t="s">
        <v>46</v>
      </c>
      <c r="E25" s="29" t="s">
        <v>40</v>
      </c>
    </row>
    <row r="26" spans="1:16" ht="25.5">
      <c r="A26" s="18" t="s">
        <v>38</v>
      </c>
      <c s="23" t="s">
        <v>28</v>
      </c>
      <c s="23" t="s">
        <v>72</v>
      </c>
      <c s="18" t="s">
        <v>64</v>
      </c>
      <c s="24" t="s">
        <v>73</v>
      </c>
      <c s="25" t="s">
        <v>42</v>
      </c>
      <c s="26">
        <v>1</v>
      </c>
      <c s="27">
        <v>0</v>
      </c>
      <c s="27">
        <f>ROUND(ROUND(H26,2)*ROUND(G26,1),2)</f>
      </c>
      <c r="O26">
        <f>(I26*21)/100</f>
      </c>
      <c t="s">
        <v>17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40</v>
      </c>
    </row>
    <row r="29" spans="1:5" ht="12.75">
      <c r="A29" t="s">
        <v>46</v>
      </c>
      <c r="E29" s="29" t="s">
        <v>40</v>
      </c>
    </row>
    <row r="30" spans="1:16" ht="25.5">
      <c r="A30" s="18" t="s">
        <v>38</v>
      </c>
      <c s="23" t="s">
        <v>74</v>
      </c>
      <c s="23" t="s">
        <v>75</v>
      </c>
      <c s="18" t="s">
        <v>64</v>
      </c>
      <c s="24" t="s">
        <v>76</v>
      </c>
      <c s="25" t="s">
        <v>42</v>
      </c>
      <c s="26">
        <v>1</v>
      </c>
      <c s="27">
        <v>0</v>
      </c>
      <c s="27">
        <f>ROUND(ROUND(H30,2)*ROUND(G30,1),2)</f>
      </c>
      <c r="O30">
        <f>(I30*21)/100</f>
      </c>
      <c t="s">
        <v>17</v>
      </c>
    </row>
    <row r="31" spans="1:5" ht="12.75">
      <c r="A31" s="28" t="s">
        <v>43</v>
      </c>
      <c r="E31" s="29" t="s">
        <v>40</v>
      </c>
    </row>
    <row r="32" spans="1:5" ht="12.75">
      <c r="A32" s="30" t="s">
        <v>45</v>
      </c>
      <c r="E32" s="31" t="s">
        <v>40</v>
      </c>
    </row>
    <row r="33" spans="1:5" ht="12.75">
      <c r="A33" t="s">
        <v>46</v>
      </c>
      <c r="E33" s="29" t="s">
        <v>40</v>
      </c>
    </row>
    <row r="34" spans="1:16" ht="25.5">
      <c r="A34" s="18" t="s">
        <v>38</v>
      </c>
      <c s="23" t="s">
        <v>33</v>
      </c>
      <c s="23" t="s">
        <v>77</v>
      </c>
      <c s="18" t="s">
        <v>64</v>
      </c>
      <c s="24" t="s">
        <v>78</v>
      </c>
      <c s="25" t="s">
        <v>42</v>
      </c>
      <c s="26">
        <v>1</v>
      </c>
      <c s="27">
        <v>0</v>
      </c>
      <c s="27">
        <f>ROUND(ROUND(H34,2)*ROUND(G34,1),2)</f>
      </c>
      <c r="O34">
        <f>(I34*21)/100</f>
      </c>
      <c t="s">
        <v>17</v>
      </c>
    </row>
    <row r="35" spans="1:5" ht="12.75">
      <c r="A35" s="28" t="s">
        <v>43</v>
      </c>
      <c r="E35" s="29" t="s">
        <v>40</v>
      </c>
    </row>
    <row r="36" spans="1:5" ht="12.75">
      <c r="A36" s="30" t="s">
        <v>45</v>
      </c>
      <c r="E36" s="31" t="s">
        <v>40</v>
      </c>
    </row>
    <row r="37" spans="1:5" ht="12.75">
      <c r="A37" t="s">
        <v>46</v>
      </c>
      <c r="E37" s="29" t="s">
        <v>40</v>
      </c>
    </row>
    <row r="38" spans="1:16" ht="12.75">
      <c r="A38" s="18" t="s">
        <v>38</v>
      </c>
      <c s="23" t="s">
        <v>79</v>
      </c>
      <c s="23" t="s">
        <v>80</v>
      </c>
      <c s="18" t="s">
        <v>64</v>
      </c>
      <c s="24" t="s">
        <v>81</v>
      </c>
      <c s="25" t="s">
        <v>42</v>
      </c>
      <c s="26">
        <v>1</v>
      </c>
      <c s="27">
        <v>0</v>
      </c>
      <c s="27">
        <f>ROUND(ROUND(H38,2)*ROUND(G38,1),2)</f>
      </c>
      <c r="O38">
        <f>(I38*21)/100</f>
      </c>
      <c t="s">
        <v>17</v>
      </c>
    </row>
    <row r="39" spans="1:5" ht="12.75">
      <c r="A39" s="28" t="s">
        <v>43</v>
      </c>
      <c r="E39" s="29" t="s">
        <v>40</v>
      </c>
    </row>
    <row r="40" spans="1:5" ht="12.75">
      <c r="A40" s="30" t="s">
        <v>45</v>
      </c>
      <c r="E40" s="31" t="s">
        <v>40</v>
      </c>
    </row>
    <row r="41" spans="1:5" ht="12.75">
      <c r="A41" t="s">
        <v>46</v>
      </c>
      <c r="E41" s="29" t="s">
        <v>40</v>
      </c>
    </row>
    <row r="42" spans="1:16" ht="25.5">
      <c r="A42" s="18" t="s">
        <v>38</v>
      </c>
      <c s="23" t="s">
        <v>82</v>
      </c>
      <c s="23" t="s">
        <v>83</v>
      </c>
      <c s="18" t="s">
        <v>64</v>
      </c>
      <c s="24" t="s">
        <v>84</v>
      </c>
      <c s="25" t="s">
        <v>42</v>
      </c>
      <c s="26">
        <v>1</v>
      </c>
      <c s="27">
        <v>0</v>
      </c>
      <c s="27">
        <f>ROUND(ROUND(H42,2)*ROUND(G42,1),2)</f>
      </c>
      <c r="O42">
        <f>(I42*21)/100</f>
      </c>
      <c t="s">
        <v>17</v>
      </c>
    </row>
    <row r="43" spans="1:5" ht="12.75">
      <c r="A43" s="28" t="s">
        <v>43</v>
      </c>
      <c r="E43" s="29" t="s">
        <v>40</v>
      </c>
    </row>
    <row r="44" spans="1:5" ht="12.75">
      <c r="A44" s="30" t="s">
        <v>45</v>
      </c>
      <c r="E44" s="31" t="s">
        <v>40</v>
      </c>
    </row>
    <row r="45" spans="1:5" ht="12.75">
      <c r="A45" t="s">
        <v>46</v>
      </c>
      <c r="E45" s="29" t="s">
        <v>40</v>
      </c>
    </row>
    <row r="46" spans="1:16" ht="12.75">
      <c r="A46" s="18" t="s">
        <v>38</v>
      </c>
      <c s="23" t="s">
        <v>85</v>
      </c>
      <c s="23" t="s">
        <v>86</v>
      </c>
      <c s="18" t="s">
        <v>64</v>
      </c>
      <c s="24" t="s">
        <v>87</v>
      </c>
      <c s="25" t="s">
        <v>42</v>
      </c>
      <c s="26">
        <v>1</v>
      </c>
      <c s="27">
        <v>0</v>
      </c>
      <c s="27">
        <f>ROUND(ROUND(H46,2)*ROUND(G46,1),2)</f>
      </c>
      <c r="O46">
        <f>(I46*21)/100</f>
      </c>
      <c t="s">
        <v>17</v>
      </c>
    </row>
    <row r="47" spans="1:5" ht="12.75">
      <c r="A47" s="28" t="s">
        <v>43</v>
      </c>
      <c r="E47" s="29" t="s">
        <v>40</v>
      </c>
    </row>
    <row r="48" spans="1:5" ht="12.75">
      <c r="A48" s="30" t="s">
        <v>45</v>
      </c>
      <c r="E48" s="31" t="s">
        <v>40</v>
      </c>
    </row>
    <row r="49" spans="1:5" ht="12.75">
      <c r="A49" t="s">
        <v>46</v>
      </c>
      <c r="E49" s="29" t="s">
        <v>40</v>
      </c>
    </row>
    <row r="50" spans="1:16" ht="12.75">
      <c r="A50" s="18" t="s">
        <v>38</v>
      </c>
      <c s="23" t="s">
        <v>88</v>
      </c>
      <c s="23" t="s">
        <v>89</v>
      </c>
      <c s="18" t="s">
        <v>64</v>
      </c>
      <c s="24" t="s">
        <v>90</v>
      </c>
      <c s="25" t="s">
        <v>42</v>
      </c>
      <c s="26">
        <v>1</v>
      </c>
      <c s="27">
        <v>0</v>
      </c>
      <c s="27">
        <f>ROUND(ROUND(H50,2)*ROUND(G50,1),2)</f>
      </c>
      <c r="O50">
        <f>(I50*21)/100</f>
      </c>
      <c t="s">
        <v>17</v>
      </c>
    </row>
    <row r="51" spans="1:5" ht="12.75">
      <c r="A51" s="28" t="s">
        <v>43</v>
      </c>
      <c r="E51" s="29" t="s">
        <v>40</v>
      </c>
    </row>
    <row r="52" spans="1:5" ht="12.75">
      <c r="A52" s="30" t="s">
        <v>45</v>
      </c>
      <c r="E52" s="31" t="s">
        <v>40</v>
      </c>
    </row>
    <row r="53" spans="1:5" ht="12.75">
      <c r="A53" t="s">
        <v>46</v>
      </c>
      <c r="E53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0+O8+O17+O38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91</v>
      </c>
      <c s="32">
        <f>0+I8+I17+I38</f>
      </c>
      <c r="O3" t="s">
        <v>12</v>
      </c>
      <c t="s">
        <v>17</v>
      </c>
    </row>
    <row r="4" spans="1:16" ht="15" customHeight="1">
      <c r="A4" t="s">
        <v>6</v>
      </c>
      <c s="12" t="s">
        <v>11</v>
      </c>
      <c s="13" t="s">
        <v>91</v>
      </c>
      <c s="5"/>
      <c s="14" t="s">
        <v>92</v>
      </c>
      <c s="5"/>
      <c s="5"/>
      <c s="19"/>
      <c s="19"/>
      <c r="O4" t="s">
        <v>13</v>
      </c>
      <c t="s">
        <v>17</v>
      </c>
    </row>
    <row r="5" spans="1:16" ht="12.75" customHeight="1">
      <c r="A5" s="11" t="s">
        <v>20</v>
      </c>
      <c s="11" t="s">
        <v>22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21</v>
      </c>
      <c s="11" t="s">
        <v>15</v>
      </c>
      <c s="11" t="s">
        <v>17</v>
      </c>
      <c s="11" t="s">
        <v>16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21</v>
      </c>
      <c s="19"/>
      <c s="21" t="s">
        <v>37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12.75">
      <c r="A9" s="18" t="s">
        <v>38</v>
      </c>
      <c s="23" t="s">
        <v>15</v>
      </c>
      <c s="23" t="s">
        <v>93</v>
      </c>
      <c s="18" t="s">
        <v>94</v>
      </c>
      <c s="24" t="s">
        <v>95</v>
      </c>
      <c s="25" t="s">
        <v>96</v>
      </c>
      <c s="26">
        <v>24.4</v>
      </c>
      <c s="27">
        <v>0</v>
      </c>
      <c s="27">
        <f>ROUND(ROUND(H9,2)*ROUND(G9,1),2)</f>
      </c>
      <c r="O9">
        <f>(I9*21)/100</f>
      </c>
      <c t="s">
        <v>17</v>
      </c>
    </row>
    <row r="10" spans="1:5" ht="12.75">
      <c r="A10" s="28" t="s">
        <v>43</v>
      </c>
      <c r="E10" s="29" t="s">
        <v>97</v>
      </c>
    </row>
    <row r="11" spans="1:5" ht="12.75">
      <c r="A11" s="30" t="s">
        <v>45</v>
      </c>
      <c r="E11" s="31" t="s">
        <v>98</v>
      </c>
    </row>
    <row r="12" spans="1:5" ht="25.5">
      <c r="A12" t="s">
        <v>46</v>
      </c>
      <c r="E12" s="29" t="s">
        <v>99</v>
      </c>
    </row>
    <row r="13" spans="1:16" ht="12.75">
      <c r="A13" s="18" t="s">
        <v>38</v>
      </c>
      <c s="23" t="s">
        <v>17</v>
      </c>
      <c s="23" t="s">
        <v>93</v>
      </c>
      <c s="18" t="s">
        <v>100</v>
      </c>
      <c s="24" t="s">
        <v>95</v>
      </c>
      <c s="25" t="s">
        <v>96</v>
      </c>
      <c s="26">
        <v>7.3</v>
      </c>
      <c s="27">
        <v>0</v>
      </c>
      <c s="27">
        <f>ROUND(ROUND(H13,2)*ROUND(G13,1),2)</f>
      </c>
      <c r="O13">
        <f>(I13*21)/100</f>
      </c>
      <c t="s">
        <v>17</v>
      </c>
    </row>
    <row r="14" spans="1:5" ht="12.75">
      <c r="A14" s="28" t="s">
        <v>43</v>
      </c>
      <c r="E14" s="29" t="s">
        <v>101</v>
      </c>
    </row>
    <row r="15" spans="1:5" ht="12.75">
      <c r="A15" s="30" t="s">
        <v>45</v>
      </c>
      <c r="E15" s="31" t="s">
        <v>102</v>
      </c>
    </row>
    <row r="16" spans="1:5" ht="25.5">
      <c r="A16" t="s">
        <v>46</v>
      </c>
      <c r="E16" s="29" t="s">
        <v>99</v>
      </c>
    </row>
    <row r="17" spans="1:18" ht="12.75" customHeight="1">
      <c r="A17" s="5" t="s">
        <v>36</v>
      </c>
      <c s="5"/>
      <c s="35" t="s">
        <v>15</v>
      </c>
      <c s="5"/>
      <c s="21" t="s">
        <v>103</v>
      </c>
      <c s="5"/>
      <c s="5"/>
      <c s="5"/>
      <c s="36">
        <f>0+Q17</f>
      </c>
      <c r="O17">
        <f>0+R17</f>
      </c>
      <c r="Q17">
        <f>0+I18+I22+I26+I30+I34</f>
      </c>
      <c>
        <f>0+O18+O22+O26+O30+O34</f>
      </c>
    </row>
    <row r="18" spans="1:16" ht="12.75">
      <c r="A18" s="18" t="s">
        <v>38</v>
      </c>
      <c s="23" t="s">
        <v>16</v>
      </c>
      <c s="23" t="s">
        <v>104</v>
      </c>
      <c s="18" t="s">
        <v>40</v>
      </c>
      <c s="24" t="s">
        <v>105</v>
      </c>
      <c s="25" t="s">
        <v>106</v>
      </c>
      <c s="26">
        <v>1520.1</v>
      </c>
      <c s="27">
        <v>0</v>
      </c>
      <c s="27">
        <f>ROUND(ROUND(H18,2)*ROUND(G18,1),2)</f>
      </c>
      <c r="O18">
        <f>(I18*21)/100</f>
      </c>
      <c t="s">
        <v>17</v>
      </c>
    </row>
    <row r="19" spans="1:5" ht="12.75">
      <c r="A19" s="28" t="s">
        <v>43</v>
      </c>
      <c r="E19" s="29" t="s">
        <v>107</v>
      </c>
    </row>
    <row r="20" spans="1:5" ht="38.25">
      <c r="A20" s="30" t="s">
        <v>45</v>
      </c>
      <c r="E20" s="31" t="s">
        <v>108</v>
      </c>
    </row>
    <row r="21" spans="1:5" ht="38.25">
      <c r="A21" t="s">
        <v>46</v>
      </c>
      <c r="E21" s="29" t="s">
        <v>109</v>
      </c>
    </row>
    <row r="22" spans="1:16" ht="12.75">
      <c r="A22" s="18" t="s">
        <v>38</v>
      </c>
      <c s="23" t="s">
        <v>26</v>
      </c>
      <c s="23" t="s">
        <v>110</v>
      </c>
      <c s="18" t="s">
        <v>40</v>
      </c>
      <c s="24" t="s">
        <v>111</v>
      </c>
      <c s="25" t="s">
        <v>106</v>
      </c>
      <c s="26">
        <v>1520.1</v>
      </c>
      <c s="27">
        <v>0</v>
      </c>
      <c s="27">
        <f>ROUND(ROUND(H22,2)*ROUND(G22,1),2)</f>
      </c>
      <c r="O22">
        <f>(I22*21)/100</f>
      </c>
      <c t="s">
        <v>17</v>
      </c>
    </row>
    <row r="23" spans="1:5" ht="25.5">
      <c r="A23" s="28" t="s">
        <v>43</v>
      </c>
      <c r="E23" s="29" t="s">
        <v>112</v>
      </c>
    </row>
    <row r="24" spans="1:5" ht="12.75">
      <c r="A24" s="30" t="s">
        <v>45</v>
      </c>
      <c r="E24" s="31" t="s">
        <v>113</v>
      </c>
    </row>
    <row r="25" spans="1:5" ht="306">
      <c r="A25" t="s">
        <v>46</v>
      </c>
      <c r="E25" s="29" t="s">
        <v>114</v>
      </c>
    </row>
    <row r="26" spans="1:16" ht="12.75">
      <c r="A26" s="18" t="s">
        <v>38</v>
      </c>
      <c s="23" t="s">
        <v>28</v>
      </c>
      <c s="23" t="s">
        <v>115</v>
      </c>
      <c s="18" t="s">
        <v>40</v>
      </c>
      <c s="24" t="s">
        <v>116</v>
      </c>
      <c s="25" t="s">
        <v>106</v>
      </c>
      <c s="26">
        <v>12.2</v>
      </c>
      <c s="27">
        <v>0</v>
      </c>
      <c s="27">
        <f>ROUND(ROUND(H26,2)*ROUND(G26,1),2)</f>
      </c>
      <c r="O26">
        <f>(I26*21)/100</f>
      </c>
      <c t="s">
        <v>17</v>
      </c>
    </row>
    <row r="27" spans="1:5" ht="12.75">
      <c r="A27" s="28" t="s">
        <v>43</v>
      </c>
      <c r="E27" s="29" t="s">
        <v>117</v>
      </c>
    </row>
    <row r="28" spans="1:5" ht="51">
      <c r="A28" s="30" t="s">
        <v>45</v>
      </c>
      <c r="E28" s="31" t="s">
        <v>118</v>
      </c>
    </row>
    <row r="29" spans="1:5" ht="318.75">
      <c r="A29" t="s">
        <v>46</v>
      </c>
      <c r="E29" s="29" t="s">
        <v>119</v>
      </c>
    </row>
    <row r="30" spans="1:16" ht="12.75">
      <c r="A30" s="18" t="s">
        <v>38</v>
      </c>
      <c s="23" t="s">
        <v>30</v>
      </c>
      <c s="23" t="s">
        <v>120</v>
      </c>
      <c s="18" t="s">
        <v>40</v>
      </c>
      <c s="24" t="s">
        <v>121</v>
      </c>
      <c s="25" t="s">
        <v>106</v>
      </c>
      <c s="26">
        <v>1532.3</v>
      </c>
      <c s="27">
        <v>0</v>
      </c>
      <c s="27">
        <f>ROUND(ROUND(H30,2)*ROUND(G30,1),2)</f>
      </c>
      <c r="O30">
        <f>(I30*21)/100</f>
      </c>
      <c t="s">
        <v>17</v>
      </c>
    </row>
    <row r="31" spans="1:5" ht="12.75">
      <c r="A31" s="28" t="s">
        <v>43</v>
      </c>
      <c r="E31" s="29" t="s">
        <v>40</v>
      </c>
    </row>
    <row r="32" spans="1:5" ht="38.25">
      <c r="A32" s="30" t="s">
        <v>45</v>
      </c>
      <c r="E32" s="31" t="s">
        <v>122</v>
      </c>
    </row>
    <row r="33" spans="1:5" ht="191.25">
      <c r="A33" t="s">
        <v>46</v>
      </c>
      <c r="E33" s="29" t="s">
        <v>123</v>
      </c>
    </row>
    <row r="34" spans="1:16" ht="12.75">
      <c r="A34" s="18" t="s">
        <v>38</v>
      </c>
      <c s="23" t="s">
        <v>124</v>
      </c>
      <c s="23" t="s">
        <v>125</v>
      </c>
      <c s="18" t="s">
        <v>40</v>
      </c>
      <c s="24" t="s">
        <v>126</v>
      </c>
      <c s="25" t="s">
        <v>106</v>
      </c>
      <c s="26">
        <v>1520.1</v>
      </c>
      <c s="27">
        <v>0</v>
      </c>
      <c s="27">
        <f>ROUND(ROUND(H34,2)*ROUND(G34,1),2)</f>
      </c>
      <c r="O34">
        <f>(I34*21)/100</f>
      </c>
      <c t="s">
        <v>17</v>
      </c>
    </row>
    <row r="35" spans="1:5" ht="12.75">
      <c r="A35" s="28" t="s">
        <v>43</v>
      </c>
      <c r="E35" s="29" t="s">
        <v>40</v>
      </c>
    </row>
    <row r="36" spans="1:5" ht="12.75">
      <c r="A36" s="30" t="s">
        <v>45</v>
      </c>
      <c r="E36" s="31" t="s">
        <v>113</v>
      </c>
    </row>
    <row r="37" spans="1:5" ht="51">
      <c r="A37" t="s">
        <v>46</v>
      </c>
      <c r="E37" s="29" t="s">
        <v>127</v>
      </c>
    </row>
    <row r="38" spans="1:18" ht="12.75" customHeight="1">
      <c r="A38" s="5" t="s">
        <v>36</v>
      </c>
      <c s="5"/>
      <c s="35" t="s">
        <v>33</v>
      </c>
      <c s="5"/>
      <c s="21" t="s">
        <v>128</v>
      </c>
      <c s="5"/>
      <c s="5"/>
      <c s="5"/>
      <c s="36">
        <f>0+Q38</f>
      </c>
      <c r="O38">
        <f>0+R38</f>
      </c>
      <c r="Q38">
        <f>0+I39</f>
      </c>
      <c>
        <f>0+O39</f>
      </c>
    </row>
    <row r="39" spans="1:16" ht="12.75">
      <c r="A39" s="18" t="s">
        <v>38</v>
      </c>
      <c s="23" t="s">
        <v>74</v>
      </c>
      <c s="23" t="s">
        <v>129</v>
      </c>
      <c s="18" t="s">
        <v>40</v>
      </c>
      <c s="24" t="s">
        <v>130</v>
      </c>
      <c s="25" t="s">
        <v>131</v>
      </c>
      <c s="26">
        <v>24.4</v>
      </c>
      <c s="27">
        <v>0</v>
      </c>
      <c s="27">
        <f>ROUND(ROUND(H39,2)*ROUND(G39,1),2)</f>
      </c>
      <c r="O39">
        <f>(I39*21)/100</f>
      </c>
      <c t="s">
        <v>17</v>
      </c>
    </row>
    <row r="40" spans="1:5" ht="12.75">
      <c r="A40" s="28" t="s">
        <v>43</v>
      </c>
      <c r="E40" s="29" t="s">
        <v>132</v>
      </c>
    </row>
    <row r="41" spans="1:5" ht="38.25">
      <c r="A41" s="30" t="s">
        <v>45</v>
      </c>
      <c r="E41" s="31" t="s">
        <v>133</v>
      </c>
    </row>
    <row r="42" spans="1:5" ht="114.75">
      <c r="A42" t="s">
        <v>46</v>
      </c>
      <c r="E42" s="29" t="s">
        <v>134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0+O8+O25+O110+O127+O132+O193+O198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135</v>
      </c>
      <c s="32">
        <f>0+I8+I25+I110+I127+I132+I193+I198</f>
      </c>
      <c r="O3" t="s">
        <v>12</v>
      </c>
      <c t="s">
        <v>17</v>
      </c>
    </row>
    <row r="4" spans="1:16" ht="15" customHeight="1">
      <c r="A4" t="s">
        <v>6</v>
      </c>
      <c s="12" t="s">
        <v>11</v>
      </c>
      <c s="13" t="s">
        <v>135</v>
      </c>
      <c s="5"/>
      <c s="14" t="s">
        <v>136</v>
      </c>
      <c s="5"/>
      <c s="5"/>
      <c s="19"/>
      <c s="19"/>
      <c r="O4" t="s">
        <v>13</v>
      </c>
      <c t="s">
        <v>17</v>
      </c>
    </row>
    <row r="5" spans="1:16" ht="12.75" customHeight="1">
      <c r="A5" s="11" t="s">
        <v>20</v>
      </c>
      <c s="11" t="s">
        <v>22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21</v>
      </c>
      <c s="11" t="s">
        <v>15</v>
      </c>
      <c s="11" t="s">
        <v>17</v>
      </c>
      <c s="11" t="s">
        <v>16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21</v>
      </c>
      <c s="19"/>
      <c s="21" t="s">
        <v>37</v>
      </c>
      <c s="19"/>
      <c s="19"/>
      <c s="19"/>
      <c s="22">
        <f>0+Q8</f>
      </c>
      <c r="O8">
        <f>0+R8</f>
      </c>
      <c r="Q8">
        <f>0+I9+I13+I17+I21</f>
      </c>
      <c>
        <f>0+O9+O13+O17+O21</f>
      </c>
    </row>
    <row r="9" spans="1:16" ht="12.75">
      <c r="A9" s="18" t="s">
        <v>38</v>
      </c>
      <c s="23" t="s">
        <v>15</v>
      </c>
      <c s="23" t="s">
        <v>93</v>
      </c>
      <c s="18" t="s">
        <v>94</v>
      </c>
      <c s="24" t="s">
        <v>95</v>
      </c>
      <c s="25" t="s">
        <v>96</v>
      </c>
      <c s="26">
        <v>3964.4</v>
      </c>
      <c s="27">
        <v>0</v>
      </c>
      <c s="27">
        <f>ROUND(ROUND(H9,2)*ROUND(G9,1),2)</f>
      </c>
      <c r="O9">
        <f>(I9*21)/100</f>
      </c>
      <c t="s">
        <v>17</v>
      </c>
    </row>
    <row r="10" spans="1:5" ht="12.75">
      <c r="A10" s="28" t="s">
        <v>43</v>
      </c>
      <c r="E10" s="29" t="s">
        <v>137</v>
      </c>
    </row>
    <row r="11" spans="1:5" ht="63.75">
      <c r="A11" s="30" t="s">
        <v>45</v>
      </c>
      <c r="E11" s="31" t="s">
        <v>138</v>
      </c>
    </row>
    <row r="12" spans="1:5" ht="25.5">
      <c r="A12" t="s">
        <v>46</v>
      </c>
      <c r="E12" s="29" t="s">
        <v>99</v>
      </c>
    </row>
    <row r="13" spans="1:16" ht="12.75">
      <c r="A13" s="18" t="s">
        <v>38</v>
      </c>
      <c s="23" t="s">
        <v>17</v>
      </c>
      <c s="23" t="s">
        <v>93</v>
      </c>
      <c s="18" t="s">
        <v>139</v>
      </c>
      <c s="24" t="s">
        <v>95</v>
      </c>
      <c s="25" t="s">
        <v>96</v>
      </c>
      <c s="26">
        <v>10.3</v>
      </c>
      <c s="27">
        <v>0</v>
      </c>
      <c s="27">
        <f>ROUND(ROUND(H13,2)*ROUND(G13,1),2)</f>
      </c>
      <c r="O13">
        <f>(I13*21)/100</f>
      </c>
      <c t="s">
        <v>17</v>
      </c>
    </row>
    <row r="14" spans="1:5" ht="12.75">
      <c r="A14" s="28" t="s">
        <v>43</v>
      </c>
      <c r="E14" s="29" t="s">
        <v>140</v>
      </c>
    </row>
    <row r="15" spans="1:5" ht="38.25">
      <c r="A15" s="30" t="s">
        <v>45</v>
      </c>
      <c r="E15" s="31" t="s">
        <v>141</v>
      </c>
    </row>
    <row r="16" spans="1:5" ht="25.5">
      <c r="A16" t="s">
        <v>46</v>
      </c>
      <c r="E16" s="29" t="s">
        <v>99</v>
      </c>
    </row>
    <row r="17" spans="1:16" ht="12.75">
      <c r="A17" s="18" t="s">
        <v>38</v>
      </c>
      <c s="23" t="s">
        <v>16</v>
      </c>
      <c s="23" t="s">
        <v>93</v>
      </c>
      <c s="18" t="s">
        <v>142</v>
      </c>
      <c s="24" t="s">
        <v>95</v>
      </c>
      <c s="25" t="s">
        <v>96</v>
      </c>
      <c s="26">
        <v>528.4</v>
      </c>
      <c s="27">
        <v>0</v>
      </c>
      <c s="27">
        <f>ROUND(ROUND(H17,2)*ROUND(G17,1),2)</f>
      </c>
      <c r="O17">
        <f>(I17*21)/100</f>
      </c>
      <c t="s">
        <v>17</v>
      </c>
    </row>
    <row r="18" spans="1:5" ht="12.75">
      <c r="A18" s="28" t="s">
        <v>43</v>
      </c>
      <c r="E18" s="29" t="s">
        <v>143</v>
      </c>
    </row>
    <row r="19" spans="1:5" ht="12.75">
      <c r="A19" s="30" t="s">
        <v>45</v>
      </c>
      <c r="E19" s="31" t="s">
        <v>144</v>
      </c>
    </row>
    <row r="20" spans="1:5" ht="25.5">
      <c r="A20" t="s">
        <v>46</v>
      </c>
      <c r="E20" s="29" t="s">
        <v>99</v>
      </c>
    </row>
    <row r="21" spans="1:16" ht="12.75">
      <c r="A21" s="18" t="s">
        <v>38</v>
      </c>
      <c s="23" t="s">
        <v>145</v>
      </c>
      <c s="23" t="s">
        <v>146</v>
      </c>
      <c s="18" t="s">
        <v>40</v>
      </c>
      <c s="24" t="s">
        <v>147</v>
      </c>
      <c s="25" t="s">
        <v>42</v>
      </c>
      <c s="26">
        <v>1</v>
      </c>
      <c s="27">
        <v>0</v>
      </c>
      <c s="27">
        <f>ROUND(ROUND(H21,2)*ROUND(G21,1),2)</f>
      </c>
      <c r="O21">
        <f>(I21*21)/100</f>
      </c>
      <c t="s">
        <v>17</v>
      </c>
    </row>
    <row r="22" spans="1:5" ht="25.5">
      <c r="A22" s="28" t="s">
        <v>43</v>
      </c>
      <c r="E22" s="29" t="s">
        <v>148</v>
      </c>
    </row>
    <row r="23" spans="1:5" ht="12.75">
      <c r="A23" s="30" t="s">
        <v>45</v>
      </c>
      <c r="E23" s="31" t="s">
        <v>149</v>
      </c>
    </row>
    <row r="24" spans="1:5" ht="12.75">
      <c r="A24" t="s">
        <v>46</v>
      </c>
      <c r="E24" s="29" t="s">
        <v>150</v>
      </c>
    </row>
    <row r="25" spans="1:18" ht="12.75" customHeight="1">
      <c r="A25" s="5" t="s">
        <v>36</v>
      </c>
      <c s="5"/>
      <c s="35" t="s">
        <v>15</v>
      </c>
      <c s="5"/>
      <c s="21" t="s">
        <v>103</v>
      </c>
      <c s="5"/>
      <c s="5"/>
      <c s="5"/>
      <c s="36">
        <f>0+Q25</f>
      </c>
      <c r="O25">
        <f>0+R25</f>
      </c>
      <c r="Q25">
        <f>0+I26+I30+I34+I38+I42+I46+I50+I54+I58+I62+I66+I70+I74+I78+I82+I86+I90+I94+I98+I102+I106</f>
      </c>
      <c>
        <f>0+O26+O30+O34+O38+O42+O46+O50+O54+O58+O62+O66+O70+O74+O78+O82+O86+O90+O94+O98+O102+O106</f>
      </c>
    </row>
    <row r="26" spans="1:16" ht="25.5">
      <c r="A26" s="18" t="s">
        <v>38</v>
      </c>
      <c s="23" t="s">
        <v>30</v>
      </c>
      <c s="23" t="s">
        <v>151</v>
      </c>
      <c s="18" t="s">
        <v>40</v>
      </c>
      <c s="24" t="s">
        <v>152</v>
      </c>
      <c s="25" t="s">
        <v>131</v>
      </c>
      <c s="26">
        <v>32.4</v>
      </c>
      <c s="27">
        <v>0</v>
      </c>
      <c s="27">
        <f>ROUND(ROUND(H26,2)*ROUND(G26,1),2)</f>
      </c>
      <c r="O26">
        <f>(I26*21)/100</f>
      </c>
      <c t="s">
        <v>17</v>
      </c>
    </row>
    <row r="27" spans="1:5" ht="12.75">
      <c r="A27" s="28" t="s">
        <v>43</v>
      </c>
      <c r="E27" s="29" t="s">
        <v>153</v>
      </c>
    </row>
    <row r="28" spans="1:5" ht="12.75">
      <c r="A28" s="30" t="s">
        <v>45</v>
      </c>
      <c r="E28" s="31" t="s">
        <v>154</v>
      </c>
    </row>
    <row r="29" spans="1:5" ht="63.75">
      <c r="A29" t="s">
        <v>46</v>
      </c>
      <c r="E29" s="29" t="s">
        <v>155</v>
      </c>
    </row>
    <row r="30" spans="1:16" ht="12.75">
      <c r="A30" s="18" t="s">
        <v>38</v>
      </c>
      <c s="23" t="s">
        <v>124</v>
      </c>
      <c s="23" t="s">
        <v>156</v>
      </c>
      <c s="18" t="s">
        <v>157</v>
      </c>
      <c s="24" t="s">
        <v>158</v>
      </c>
      <c s="25" t="s">
        <v>106</v>
      </c>
      <c s="26">
        <v>21.9</v>
      </c>
      <c s="27">
        <v>0</v>
      </c>
      <c s="27">
        <f>ROUND(ROUND(H30,2)*ROUND(G30,1),2)</f>
      </c>
      <c r="O30">
        <f>(I30*21)/100</f>
      </c>
      <c t="s">
        <v>17</v>
      </c>
    </row>
    <row r="31" spans="1:5" ht="63.75">
      <c r="A31" s="28" t="s">
        <v>43</v>
      </c>
      <c r="E31" s="29" t="s">
        <v>159</v>
      </c>
    </row>
    <row r="32" spans="1:5" ht="127.5">
      <c r="A32" s="30" t="s">
        <v>45</v>
      </c>
      <c r="E32" s="31" t="s">
        <v>160</v>
      </c>
    </row>
    <row r="33" spans="1:5" ht="25.5">
      <c r="A33" t="s">
        <v>46</v>
      </c>
      <c r="E33" s="29" t="s">
        <v>161</v>
      </c>
    </row>
    <row r="34" spans="1:16" ht="12.75">
      <c r="A34" s="18" t="s">
        <v>38</v>
      </c>
      <c s="23" t="s">
        <v>74</v>
      </c>
      <c s="23" t="s">
        <v>156</v>
      </c>
      <c s="18" t="s">
        <v>162</v>
      </c>
      <c s="24" t="s">
        <v>158</v>
      </c>
      <c s="25" t="s">
        <v>106</v>
      </c>
      <c s="26">
        <v>1.8</v>
      </c>
      <c s="27">
        <v>0</v>
      </c>
      <c s="27">
        <f>ROUND(ROUND(H34,2)*ROUND(G34,1),2)</f>
      </c>
      <c r="O34">
        <f>(I34*21)/100</f>
      </c>
      <c t="s">
        <v>17</v>
      </c>
    </row>
    <row r="35" spans="1:5" ht="38.25">
      <c r="A35" s="28" t="s">
        <v>43</v>
      </c>
      <c r="E35" s="29" t="s">
        <v>163</v>
      </c>
    </row>
    <row r="36" spans="1:5" ht="127.5">
      <c r="A36" s="30" t="s">
        <v>45</v>
      </c>
      <c r="E36" s="31" t="s">
        <v>164</v>
      </c>
    </row>
    <row r="37" spans="1:5" ht="25.5">
      <c r="A37" t="s">
        <v>46</v>
      </c>
      <c r="E37" s="29" t="s">
        <v>161</v>
      </c>
    </row>
    <row r="38" spans="1:16" ht="25.5">
      <c r="A38" s="18" t="s">
        <v>38</v>
      </c>
      <c s="23" t="s">
        <v>33</v>
      </c>
      <c s="23" t="s">
        <v>165</v>
      </c>
      <c s="18" t="s">
        <v>40</v>
      </c>
      <c s="24" t="s">
        <v>166</v>
      </c>
      <c s="25" t="s">
        <v>106</v>
      </c>
      <c s="26">
        <v>278.1</v>
      </c>
      <c s="27">
        <v>0</v>
      </c>
      <c s="27">
        <f>ROUND(ROUND(H38,2)*ROUND(G38,1),2)</f>
      </c>
      <c r="O38">
        <f>(I38*21)/100</f>
      </c>
      <c t="s">
        <v>17</v>
      </c>
    </row>
    <row r="39" spans="1:5" ht="38.25">
      <c r="A39" s="28" t="s">
        <v>43</v>
      </c>
      <c r="E39" s="29" t="s">
        <v>167</v>
      </c>
    </row>
    <row r="40" spans="1:5" ht="153">
      <c r="A40" s="30" t="s">
        <v>45</v>
      </c>
      <c r="E40" s="31" t="s">
        <v>168</v>
      </c>
    </row>
    <row r="41" spans="1:5" ht="63.75">
      <c r="A41" t="s">
        <v>46</v>
      </c>
      <c r="E41" s="29" t="s">
        <v>155</v>
      </c>
    </row>
    <row r="42" spans="1:16" ht="12.75">
      <c r="A42" s="18" t="s">
        <v>38</v>
      </c>
      <c s="23" t="s">
        <v>35</v>
      </c>
      <c s="23" t="s">
        <v>169</v>
      </c>
      <c s="18" t="s">
        <v>170</v>
      </c>
      <c s="24" t="s">
        <v>171</v>
      </c>
      <c s="25" t="s">
        <v>106</v>
      </c>
      <c s="26">
        <v>257.7</v>
      </c>
      <c s="27">
        <v>0</v>
      </c>
      <c s="27">
        <f>ROUND(ROUND(H42,2)*ROUND(G42,1),2)</f>
      </c>
      <c r="O42">
        <f>(I42*21)/100</f>
      </c>
      <c t="s">
        <v>17</v>
      </c>
    </row>
    <row r="43" spans="1:5" ht="114.75">
      <c r="A43" s="28" t="s">
        <v>43</v>
      </c>
      <c r="E43" s="29" t="s">
        <v>172</v>
      </c>
    </row>
    <row r="44" spans="1:5" ht="153">
      <c r="A44" s="30" t="s">
        <v>45</v>
      </c>
      <c r="E44" s="31" t="s">
        <v>173</v>
      </c>
    </row>
    <row r="45" spans="1:5" ht="25.5">
      <c r="A45" t="s">
        <v>46</v>
      </c>
      <c r="E45" s="29" t="s">
        <v>161</v>
      </c>
    </row>
    <row r="46" spans="1:16" ht="12.75">
      <c r="A46" s="18" t="s">
        <v>38</v>
      </c>
      <c s="23" t="s">
        <v>79</v>
      </c>
      <c s="23" t="s">
        <v>110</v>
      </c>
      <c s="18" t="s">
        <v>170</v>
      </c>
      <c s="24" t="s">
        <v>111</v>
      </c>
      <c s="25" t="s">
        <v>106</v>
      </c>
      <c s="26">
        <v>268.8</v>
      </c>
      <c s="27">
        <v>0</v>
      </c>
      <c s="27">
        <f>ROUND(ROUND(H46,2)*ROUND(G46,1),2)</f>
      </c>
      <c r="O46">
        <f>(I46*21)/100</f>
      </c>
      <c t="s">
        <v>17</v>
      </c>
    </row>
    <row r="47" spans="1:5" ht="25.5">
      <c r="A47" s="28" t="s">
        <v>43</v>
      </c>
      <c r="E47" s="29" t="s">
        <v>174</v>
      </c>
    </row>
    <row r="48" spans="1:5" ht="38.25">
      <c r="A48" s="30" t="s">
        <v>45</v>
      </c>
      <c r="E48" s="31" t="s">
        <v>175</v>
      </c>
    </row>
    <row r="49" spans="1:5" ht="306">
      <c r="A49" t="s">
        <v>46</v>
      </c>
      <c r="E49" s="29" t="s">
        <v>114</v>
      </c>
    </row>
    <row r="50" spans="1:16" ht="12.75">
      <c r="A50" s="18" t="s">
        <v>38</v>
      </c>
      <c s="23" t="s">
        <v>82</v>
      </c>
      <c s="23" t="s">
        <v>176</v>
      </c>
      <c s="18" t="s">
        <v>170</v>
      </c>
      <c s="24" t="s">
        <v>177</v>
      </c>
      <c s="25" t="s">
        <v>106</v>
      </c>
      <c s="26">
        <v>11.1</v>
      </c>
      <c s="27">
        <v>0</v>
      </c>
      <c s="27">
        <f>ROUND(ROUND(H50,2)*ROUND(G50,1),2)</f>
      </c>
      <c r="O50">
        <f>(I50*21)/100</f>
      </c>
      <c t="s">
        <v>17</v>
      </c>
    </row>
    <row r="51" spans="1:5" ht="153">
      <c r="A51" s="28" t="s">
        <v>43</v>
      </c>
      <c r="E51" s="29" t="s">
        <v>178</v>
      </c>
    </row>
    <row r="52" spans="1:5" ht="153">
      <c r="A52" s="30" t="s">
        <v>45</v>
      </c>
      <c r="E52" s="31" t="s">
        <v>179</v>
      </c>
    </row>
    <row r="53" spans="1:5" ht="25.5">
      <c r="A53" t="s">
        <v>46</v>
      </c>
      <c r="E53" s="29" t="s">
        <v>161</v>
      </c>
    </row>
    <row r="54" spans="1:16" ht="12.75">
      <c r="A54" s="18" t="s">
        <v>38</v>
      </c>
      <c s="23" t="s">
        <v>88</v>
      </c>
      <c s="23" t="s">
        <v>180</v>
      </c>
      <c s="18" t="s">
        <v>40</v>
      </c>
      <c s="24" t="s">
        <v>181</v>
      </c>
      <c s="25" t="s">
        <v>131</v>
      </c>
      <c s="26">
        <v>130.5</v>
      </c>
      <c s="27">
        <v>0</v>
      </c>
      <c s="27">
        <f>ROUND(ROUND(H54,2)*ROUND(G54,1),2)</f>
      </c>
      <c r="O54">
        <f>(I54*21)/100</f>
      </c>
      <c t="s">
        <v>17</v>
      </c>
    </row>
    <row r="55" spans="1:5" ht="51">
      <c r="A55" s="28" t="s">
        <v>43</v>
      </c>
      <c r="E55" s="29" t="s">
        <v>182</v>
      </c>
    </row>
    <row r="56" spans="1:5" ht="25.5">
      <c r="A56" s="30" t="s">
        <v>45</v>
      </c>
      <c r="E56" s="31" t="s">
        <v>183</v>
      </c>
    </row>
    <row r="57" spans="1:5" ht="25.5">
      <c r="A57" t="s">
        <v>46</v>
      </c>
      <c r="E57" s="29" t="s">
        <v>184</v>
      </c>
    </row>
    <row r="58" spans="1:16" ht="12.75">
      <c r="A58" s="18" t="s">
        <v>38</v>
      </c>
      <c s="23" t="s">
        <v>185</v>
      </c>
      <c s="23" t="s">
        <v>186</v>
      </c>
      <c s="18" t="s">
        <v>187</v>
      </c>
      <c s="24" t="s">
        <v>188</v>
      </c>
      <c s="25" t="s">
        <v>106</v>
      </c>
      <c s="26">
        <v>10.9</v>
      </c>
      <c s="27">
        <v>0</v>
      </c>
      <c s="27">
        <f>ROUND(ROUND(H58,2)*ROUND(G58,1),2)</f>
      </c>
      <c r="O58">
        <f>(I58*21)/100</f>
      </c>
      <c t="s">
        <v>17</v>
      </c>
    </row>
    <row r="59" spans="1:5" ht="25.5">
      <c r="A59" s="28" t="s">
        <v>43</v>
      </c>
      <c r="E59" s="29" t="s">
        <v>189</v>
      </c>
    </row>
    <row r="60" spans="1:5" ht="12.75">
      <c r="A60" s="30" t="s">
        <v>45</v>
      </c>
      <c r="E60" s="31" t="s">
        <v>190</v>
      </c>
    </row>
    <row r="61" spans="1:5" ht="280.5">
      <c r="A61" t="s">
        <v>46</v>
      </c>
      <c r="E61" s="29" t="s">
        <v>191</v>
      </c>
    </row>
    <row r="62" spans="1:16" ht="12.75">
      <c r="A62" s="18" t="s">
        <v>38</v>
      </c>
      <c s="23" t="s">
        <v>192</v>
      </c>
      <c s="23" t="s">
        <v>193</v>
      </c>
      <c s="18" t="s">
        <v>194</v>
      </c>
      <c s="24" t="s">
        <v>195</v>
      </c>
      <c s="25" t="s">
        <v>106</v>
      </c>
      <c s="26">
        <v>832</v>
      </c>
      <c s="27">
        <v>0</v>
      </c>
      <c s="27">
        <f>ROUND(ROUND(H62,2)*ROUND(G62,1),2)</f>
      </c>
      <c r="O62">
        <f>(I62*21)/100</f>
      </c>
      <c t="s">
        <v>17</v>
      </c>
    </row>
    <row r="63" spans="1:5" ht="12.75">
      <c r="A63" s="28" t="s">
        <v>43</v>
      </c>
      <c r="E63" s="29" t="s">
        <v>196</v>
      </c>
    </row>
    <row r="64" spans="1:5" ht="165.75">
      <c r="A64" s="30" t="s">
        <v>45</v>
      </c>
      <c r="E64" s="31" t="s">
        <v>197</v>
      </c>
    </row>
    <row r="65" spans="1:5" ht="369.75">
      <c r="A65" t="s">
        <v>46</v>
      </c>
      <c r="E65" s="29" t="s">
        <v>198</v>
      </c>
    </row>
    <row r="66" spans="1:16" ht="12.75">
      <c r="A66" s="18" t="s">
        <v>38</v>
      </c>
      <c s="23" t="s">
        <v>199</v>
      </c>
      <c s="23" t="s">
        <v>193</v>
      </c>
      <c s="18" t="s">
        <v>200</v>
      </c>
      <c s="24" t="s">
        <v>195</v>
      </c>
      <c s="25" t="s">
        <v>106</v>
      </c>
      <c s="26">
        <v>682</v>
      </c>
      <c s="27">
        <v>0</v>
      </c>
      <c s="27">
        <f>ROUND(ROUND(H66,2)*ROUND(G66,1),2)</f>
      </c>
      <c r="O66">
        <f>(I66*21)/100</f>
      </c>
      <c t="s">
        <v>17</v>
      </c>
    </row>
    <row r="67" spans="1:5" ht="25.5">
      <c r="A67" s="28" t="s">
        <v>43</v>
      </c>
      <c r="E67" s="29" t="s">
        <v>201</v>
      </c>
    </row>
    <row r="68" spans="1:5" ht="89.25">
      <c r="A68" s="30" t="s">
        <v>45</v>
      </c>
      <c r="E68" s="31" t="s">
        <v>202</v>
      </c>
    </row>
    <row r="69" spans="1:5" ht="369.75">
      <c r="A69" t="s">
        <v>46</v>
      </c>
      <c r="E69" s="29" t="s">
        <v>198</v>
      </c>
    </row>
    <row r="70" spans="1:16" ht="12.75">
      <c r="A70" s="18" t="s">
        <v>38</v>
      </c>
      <c s="23" t="s">
        <v>203</v>
      </c>
      <c s="23" t="s">
        <v>120</v>
      </c>
      <c s="18" t="s">
        <v>40</v>
      </c>
      <c s="24" t="s">
        <v>121</v>
      </c>
      <c s="25" t="s">
        <v>106</v>
      </c>
      <c s="26">
        <v>1982.2</v>
      </c>
      <c s="27">
        <v>0</v>
      </c>
      <c s="27">
        <f>ROUND(ROUND(H70,2)*ROUND(G70,1),2)</f>
      </c>
      <c r="O70">
        <f>(I70*21)/100</f>
      </c>
      <c t="s">
        <v>17</v>
      </c>
    </row>
    <row r="71" spans="1:5" ht="12.75">
      <c r="A71" s="28" t="s">
        <v>43</v>
      </c>
      <c r="E71" s="29" t="s">
        <v>204</v>
      </c>
    </row>
    <row r="72" spans="1:5" ht="63.75">
      <c r="A72" s="30" t="s">
        <v>45</v>
      </c>
      <c r="E72" s="31" t="s">
        <v>205</v>
      </c>
    </row>
    <row r="73" spans="1:5" ht="191.25">
      <c r="A73" t="s">
        <v>46</v>
      </c>
      <c r="E73" s="29" t="s">
        <v>123</v>
      </c>
    </row>
    <row r="74" spans="1:16" ht="12.75">
      <c r="A74" s="18" t="s">
        <v>38</v>
      </c>
      <c s="23" t="s">
        <v>206</v>
      </c>
      <c s="23" t="s">
        <v>186</v>
      </c>
      <c s="18" t="s">
        <v>194</v>
      </c>
      <c s="24" t="s">
        <v>188</v>
      </c>
      <c s="25" t="s">
        <v>106</v>
      </c>
      <c s="26">
        <v>496.7</v>
      </c>
      <c s="27">
        <v>0</v>
      </c>
      <c s="27">
        <f>ROUND(ROUND(H74,2)*ROUND(G74,1),2)</f>
      </c>
      <c r="O74">
        <f>(I74*21)/100</f>
      </c>
      <c t="s">
        <v>17</v>
      </c>
    </row>
    <row r="75" spans="1:5" ht="25.5">
      <c r="A75" s="28" t="s">
        <v>43</v>
      </c>
      <c r="E75" s="29" t="s">
        <v>207</v>
      </c>
    </row>
    <row r="76" spans="1:5" ht="38.25">
      <c r="A76" s="30" t="s">
        <v>45</v>
      </c>
      <c r="E76" s="31" t="s">
        <v>208</v>
      </c>
    </row>
    <row r="77" spans="1:5" ht="280.5">
      <c r="A77" t="s">
        <v>46</v>
      </c>
      <c r="E77" s="29" t="s">
        <v>191</v>
      </c>
    </row>
    <row r="78" spans="1:16" ht="12.75">
      <c r="A78" s="18" t="s">
        <v>38</v>
      </c>
      <c s="23" t="s">
        <v>209</v>
      </c>
      <c s="23" t="s">
        <v>186</v>
      </c>
      <c s="18" t="s">
        <v>200</v>
      </c>
      <c s="24" t="s">
        <v>188</v>
      </c>
      <c s="25" t="s">
        <v>106</v>
      </c>
      <c s="26">
        <v>69.6</v>
      </c>
      <c s="27">
        <v>0</v>
      </c>
      <c s="27">
        <f>ROUND(ROUND(H78,2)*ROUND(G78,1),2)</f>
      </c>
      <c r="O78">
        <f>(I78*21)/100</f>
      </c>
      <c t="s">
        <v>17</v>
      </c>
    </row>
    <row r="79" spans="1:5" ht="51">
      <c r="A79" s="28" t="s">
        <v>43</v>
      </c>
      <c r="E79" s="29" t="s">
        <v>210</v>
      </c>
    </row>
    <row r="80" spans="1:5" ht="25.5">
      <c r="A80" s="30" t="s">
        <v>45</v>
      </c>
      <c r="E80" s="31" t="s">
        <v>211</v>
      </c>
    </row>
    <row r="81" spans="1:5" ht="280.5">
      <c r="A81" t="s">
        <v>46</v>
      </c>
      <c r="E81" s="29" t="s">
        <v>191</v>
      </c>
    </row>
    <row r="82" spans="1:16" ht="12.75">
      <c r="A82" s="18" t="s">
        <v>38</v>
      </c>
      <c s="23" t="s">
        <v>212</v>
      </c>
      <c s="23" t="s">
        <v>213</v>
      </c>
      <c s="18" t="s">
        <v>40</v>
      </c>
      <c s="24" t="s">
        <v>214</v>
      </c>
      <c s="25" t="s">
        <v>215</v>
      </c>
      <c s="26">
        <v>2283</v>
      </c>
      <c s="27">
        <v>0</v>
      </c>
      <c s="27">
        <f>ROUND(ROUND(H82,2)*ROUND(G82,1),2)</f>
      </c>
      <c r="O82">
        <f>(I82*21)/100</f>
      </c>
      <c t="s">
        <v>17</v>
      </c>
    </row>
    <row r="83" spans="1:5" ht="12.75">
      <c r="A83" s="28" t="s">
        <v>43</v>
      </c>
      <c r="E83" s="29" t="s">
        <v>216</v>
      </c>
    </row>
    <row r="84" spans="1:5" ht="25.5">
      <c r="A84" s="30" t="s">
        <v>45</v>
      </c>
      <c r="E84" s="31" t="s">
        <v>217</v>
      </c>
    </row>
    <row r="85" spans="1:5" ht="12.75">
      <c r="A85" t="s">
        <v>46</v>
      </c>
      <c r="E85" s="29" t="s">
        <v>218</v>
      </c>
    </row>
    <row r="86" spans="1:16" ht="12.75">
      <c r="A86" s="18" t="s">
        <v>38</v>
      </c>
      <c s="23" t="s">
        <v>219</v>
      </c>
      <c s="23" t="s">
        <v>220</v>
      </c>
      <c s="18" t="s">
        <v>40</v>
      </c>
      <c s="24" t="s">
        <v>221</v>
      </c>
      <c s="25" t="s">
        <v>215</v>
      </c>
      <c s="26">
        <v>2283</v>
      </c>
      <c s="27">
        <v>0</v>
      </c>
      <c s="27">
        <f>ROUND(ROUND(H86,2)*ROUND(G86,1),2)</f>
      </c>
      <c r="O86">
        <f>(I86*21)/100</f>
      </c>
      <c t="s">
        <v>17</v>
      </c>
    </row>
    <row r="87" spans="1:5" ht="12.75">
      <c r="A87" s="28" t="s">
        <v>43</v>
      </c>
      <c r="E87" s="29" t="s">
        <v>40</v>
      </c>
    </row>
    <row r="88" spans="1:5" ht="25.5">
      <c r="A88" s="30" t="s">
        <v>45</v>
      </c>
      <c r="E88" s="31" t="s">
        <v>217</v>
      </c>
    </row>
    <row r="89" spans="1:5" ht="38.25">
      <c r="A89" t="s">
        <v>46</v>
      </c>
      <c r="E89" s="29" t="s">
        <v>222</v>
      </c>
    </row>
    <row r="90" spans="1:16" ht="12.75">
      <c r="A90" s="18" t="s">
        <v>38</v>
      </c>
      <c s="23" t="s">
        <v>223</v>
      </c>
      <c s="23" t="s">
        <v>224</v>
      </c>
      <c s="18" t="s">
        <v>40</v>
      </c>
      <c s="24" t="s">
        <v>225</v>
      </c>
      <c s="25" t="s">
        <v>215</v>
      </c>
      <c s="26">
        <v>2283</v>
      </c>
      <c s="27">
        <v>0</v>
      </c>
      <c s="27">
        <f>ROUND(ROUND(H90,2)*ROUND(G90,1),2)</f>
      </c>
      <c r="O90">
        <f>(I90*21)/100</f>
      </c>
      <c t="s">
        <v>17</v>
      </c>
    </row>
    <row r="91" spans="1:5" ht="12.75">
      <c r="A91" s="28" t="s">
        <v>43</v>
      </c>
      <c r="E91" s="29" t="s">
        <v>226</v>
      </c>
    </row>
    <row r="92" spans="1:5" ht="25.5">
      <c r="A92" s="30" t="s">
        <v>45</v>
      </c>
      <c r="E92" s="31" t="s">
        <v>217</v>
      </c>
    </row>
    <row r="93" spans="1:5" ht="38.25">
      <c r="A93" t="s">
        <v>46</v>
      </c>
      <c r="E93" s="29" t="s">
        <v>227</v>
      </c>
    </row>
    <row r="94" spans="1:16" ht="12.75">
      <c r="A94" s="18" t="s">
        <v>38</v>
      </c>
      <c s="23" t="s">
        <v>228</v>
      </c>
      <c s="23" t="s">
        <v>229</v>
      </c>
      <c s="18" t="s">
        <v>230</v>
      </c>
      <c s="24" t="s">
        <v>231</v>
      </c>
      <c s="25" t="s">
        <v>106</v>
      </c>
      <c s="26">
        <v>16.4</v>
      </c>
      <c s="27">
        <v>0</v>
      </c>
      <c s="27">
        <f>ROUND(ROUND(H94,2)*ROUND(G94,1),2)</f>
      </c>
      <c r="O94">
        <f>(I94*21)/100</f>
      </c>
      <c t="s">
        <v>17</v>
      </c>
    </row>
    <row r="95" spans="1:5" ht="38.25">
      <c r="A95" s="28" t="s">
        <v>43</v>
      </c>
      <c r="E95" s="29" t="s">
        <v>232</v>
      </c>
    </row>
    <row r="96" spans="1:5" ht="25.5">
      <c r="A96" s="30" t="s">
        <v>45</v>
      </c>
      <c r="E96" s="31" t="s">
        <v>233</v>
      </c>
    </row>
    <row r="97" spans="1:5" ht="318.75">
      <c r="A97" t="s">
        <v>46</v>
      </c>
      <c r="E97" s="29" t="s">
        <v>119</v>
      </c>
    </row>
    <row r="98" spans="1:16" ht="12.75">
      <c r="A98" s="18" t="s">
        <v>38</v>
      </c>
      <c s="23" t="s">
        <v>234</v>
      </c>
      <c s="23" t="s">
        <v>235</v>
      </c>
      <c s="18" t="s">
        <v>40</v>
      </c>
      <c s="24" t="s">
        <v>236</v>
      </c>
      <c s="25" t="s">
        <v>215</v>
      </c>
      <c s="26">
        <v>1705</v>
      </c>
      <c s="27">
        <v>0</v>
      </c>
      <c s="27">
        <f>ROUND(ROUND(H98,2)*ROUND(G98,1),2)</f>
      </c>
      <c r="O98">
        <f>(I98*21)/100</f>
      </c>
      <c t="s">
        <v>17</v>
      </c>
    </row>
    <row r="99" spans="1:5" ht="12.75">
      <c r="A99" s="28" t="s">
        <v>43</v>
      </c>
      <c r="E99" s="29" t="s">
        <v>40</v>
      </c>
    </row>
    <row r="100" spans="1:5" ht="25.5">
      <c r="A100" s="30" t="s">
        <v>45</v>
      </c>
      <c r="E100" s="31" t="s">
        <v>237</v>
      </c>
    </row>
    <row r="101" spans="1:5" ht="25.5">
      <c r="A101" t="s">
        <v>46</v>
      </c>
      <c r="E101" s="29" t="s">
        <v>238</v>
      </c>
    </row>
    <row r="102" spans="1:16" ht="12.75">
      <c r="A102" s="18" t="s">
        <v>38</v>
      </c>
      <c s="23" t="s">
        <v>239</v>
      </c>
      <c s="23" t="s">
        <v>240</v>
      </c>
      <c s="18" t="s">
        <v>230</v>
      </c>
      <c s="24" t="s">
        <v>241</v>
      </c>
      <c s="25" t="s">
        <v>106</v>
      </c>
      <c s="26">
        <v>13.3</v>
      </c>
      <c s="27">
        <v>0</v>
      </c>
      <c s="27">
        <f>ROUND(ROUND(H102,2)*ROUND(G102,1),2)</f>
      </c>
      <c r="O102">
        <f>(I102*21)/100</f>
      </c>
      <c t="s">
        <v>17</v>
      </c>
    </row>
    <row r="103" spans="1:5" ht="38.25">
      <c r="A103" s="28" t="s">
        <v>43</v>
      </c>
      <c r="E103" s="29" t="s">
        <v>242</v>
      </c>
    </row>
    <row r="104" spans="1:5" ht="63.75">
      <c r="A104" s="30" t="s">
        <v>45</v>
      </c>
      <c r="E104" s="31" t="s">
        <v>243</v>
      </c>
    </row>
    <row r="105" spans="1:5" ht="293.25">
      <c r="A105" t="s">
        <v>46</v>
      </c>
      <c r="E105" s="29" t="s">
        <v>244</v>
      </c>
    </row>
    <row r="106" spans="1:16" ht="25.5">
      <c r="A106" s="18" t="s">
        <v>38</v>
      </c>
      <c s="23" t="s">
        <v>245</v>
      </c>
      <c s="23" t="s">
        <v>246</v>
      </c>
      <c s="18" t="s">
        <v>40</v>
      </c>
      <c s="24" t="s">
        <v>247</v>
      </c>
      <c s="25" t="s">
        <v>248</v>
      </c>
      <c s="26">
        <v>41.9</v>
      </c>
      <c s="27">
        <v>0</v>
      </c>
      <c s="27">
        <f>ROUND(ROUND(H106,2)*ROUND(G106,1),2)</f>
      </c>
      <c r="O106">
        <f>(I106*21)/100</f>
      </c>
      <c t="s">
        <v>17</v>
      </c>
    </row>
    <row r="107" spans="1:5" ht="25.5">
      <c r="A107" s="28" t="s">
        <v>43</v>
      </c>
      <c r="E107" s="29" t="s">
        <v>249</v>
      </c>
    </row>
    <row r="108" spans="1:5" ht="12.75">
      <c r="A108" s="30" t="s">
        <v>45</v>
      </c>
      <c r="E108" s="31" t="s">
        <v>250</v>
      </c>
    </row>
    <row r="109" spans="1:5" ht="25.5">
      <c r="A109" t="s">
        <v>46</v>
      </c>
      <c r="E109" s="29" t="s">
        <v>251</v>
      </c>
    </row>
    <row r="110" spans="1:18" ht="12.75" customHeight="1">
      <c r="A110" s="5" t="s">
        <v>36</v>
      </c>
      <c s="5"/>
      <c s="35" t="s">
        <v>17</v>
      </c>
      <c s="5"/>
      <c s="21" t="s">
        <v>252</v>
      </c>
      <c s="5"/>
      <c s="5"/>
      <c s="5"/>
      <c s="36">
        <f>0+Q110</f>
      </c>
      <c r="O110">
        <f>0+R110</f>
      </c>
      <c r="Q110">
        <f>0+I111+I115+I119+I123</f>
      </c>
      <c>
        <f>0+O111+O115+O119+O123</f>
      </c>
    </row>
    <row r="111" spans="1:16" ht="12.75">
      <c r="A111" s="18" t="s">
        <v>38</v>
      </c>
      <c s="23" t="s">
        <v>253</v>
      </c>
      <c s="23" t="s">
        <v>254</v>
      </c>
      <c s="18" t="s">
        <v>40</v>
      </c>
      <c s="24" t="s">
        <v>255</v>
      </c>
      <c s="25" t="s">
        <v>131</v>
      </c>
      <c s="26">
        <v>1506</v>
      </c>
      <c s="27">
        <v>0</v>
      </c>
      <c s="27">
        <f>ROUND(ROUND(H111,2)*ROUND(G111,1),2)</f>
      </c>
      <c r="O111">
        <f>(I111*21)/100</f>
      </c>
      <c t="s">
        <v>17</v>
      </c>
    </row>
    <row r="112" spans="1:5" ht="76.5">
      <c r="A112" s="28" t="s">
        <v>43</v>
      </c>
      <c r="E112" s="29" t="s">
        <v>256</v>
      </c>
    </row>
    <row r="113" spans="1:5" ht="255">
      <c r="A113" s="30" t="s">
        <v>45</v>
      </c>
      <c r="E113" s="31" t="s">
        <v>257</v>
      </c>
    </row>
    <row r="114" spans="1:5" ht="165.75">
      <c r="A114" t="s">
        <v>46</v>
      </c>
      <c r="E114" s="29" t="s">
        <v>258</v>
      </c>
    </row>
    <row r="115" spans="1:16" ht="12.75">
      <c r="A115" s="18" t="s">
        <v>38</v>
      </c>
      <c s="23" t="s">
        <v>259</v>
      </c>
      <c s="23" t="s">
        <v>260</v>
      </c>
      <c s="18" t="s">
        <v>40</v>
      </c>
      <c s="24" t="s">
        <v>261</v>
      </c>
      <c s="25" t="s">
        <v>215</v>
      </c>
      <c s="26">
        <v>3313.2</v>
      </c>
      <c s="27">
        <v>0</v>
      </c>
      <c s="27">
        <f>ROUND(ROUND(H115,2)*ROUND(G115,1),2)</f>
      </c>
      <c r="O115">
        <f>(I115*21)/100</f>
      </c>
      <c t="s">
        <v>17</v>
      </c>
    </row>
    <row r="116" spans="1:5" ht="25.5">
      <c r="A116" s="28" t="s">
        <v>43</v>
      </c>
      <c r="E116" s="29" t="s">
        <v>262</v>
      </c>
    </row>
    <row r="117" spans="1:5" ht="25.5">
      <c r="A117" s="30" t="s">
        <v>45</v>
      </c>
      <c r="E117" s="31" t="s">
        <v>263</v>
      </c>
    </row>
    <row r="118" spans="1:5" ht="25.5">
      <c r="A118" t="s">
        <v>46</v>
      </c>
      <c r="E118" s="29" t="s">
        <v>264</v>
      </c>
    </row>
    <row r="119" spans="1:16" ht="12.75">
      <c r="A119" s="18" t="s">
        <v>38</v>
      </c>
      <c s="23" t="s">
        <v>265</v>
      </c>
      <c s="23" t="s">
        <v>266</v>
      </c>
      <c s="18" t="s">
        <v>40</v>
      </c>
      <c s="24" t="s">
        <v>267</v>
      </c>
      <c s="25" t="s">
        <v>215</v>
      </c>
      <c s="26">
        <v>1705</v>
      </c>
      <c s="27">
        <v>0</v>
      </c>
      <c s="27">
        <f>ROUND(ROUND(H119,2)*ROUND(G119,1),2)</f>
      </c>
      <c r="O119">
        <f>(I119*21)/100</f>
      </c>
      <c t="s">
        <v>17</v>
      </c>
    </row>
    <row r="120" spans="1:5" ht="25.5">
      <c r="A120" s="28" t="s">
        <v>43</v>
      </c>
      <c r="E120" s="29" t="s">
        <v>268</v>
      </c>
    </row>
    <row r="121" spans="1:5" ht="51">
      <c r="A121" s="30" t="s">
        <v>45</v>
      </c>
      <c r="E121" s="31" t="s">
        <v>269</v>
      </c>
    </row>
    <row r="122" spans="1:5" ht="102">
      <c r="A122" t="s">
        <v>46</v>
      </c>
      <c r="E122" s="29" t="s">
        <v>270</v>
      </c>
    </row>
    <row r="123" spans="1:16" ht="12.75">
      <c r="A123" s="18" t="s">
        <v>38</v>
      </c>
      <c s="23" t="s">
        <v>271</v>
      </c>
      <c s="23" t="s">
        <v>272</v>
      </c>
      <c s="18" t="s">
        <v>40</v>
      </c>
      <c s="24" t="s">
        <v>273</v>
      </c>
      <c s="25" t="s">
        <v>106</v>
      </c>
      <c s="26">
        <v>682</v>
      </c>
      <c s="27">
        <v>0</v>
      </c>
      <c s="27">
        <f>ROUND(ROUND(H123,2)*ROUND(G123,1),2)</f>
      </c>
      <c r="O123">
        <f>(I123*21)/100</f>
      </c>
      <c t="s">
        <v>17</v>
      </c>
    </row>
    <row r="124" spans="1:5" ht="25.5">
      <c r="A124" s="28" t="s">
        <v>43</v>
      </c>
      <c r="E124" s="29" t="s">
        <v>274</v>
      </c>
    </row>
    <row r="125" spans="1:5" ht="38.25">
      <c r="A125" s="30" t="s">
        <v>45</v>
      </c>
      <c r="E125" s="31" t="s">
        <v>275</v>
      </c>
    </row>
    <row r="126" spans="1:5" ht="38.25">
      <c r="A126" t="s">
        <v>46</v>
      </c>
      <c r="E126" s="29" t="s">
        <v>276</v>
      </c>
    </row>
    <row r="127" spans="1:18" ht="12.75" customHeight="1">
      <c r="A127" s="5" t="s">
        <v>36</v>
      </c>
      <c s="5"/>
      <c s="35" t="s">
        <v>26</v>
      </c>
      <c s="5"/>
      <c s="21" t="s">
        <v>277</v>
      </c>
      <c s="5"/>
      <c s="5"/>
      <c s="5"/>
      <c s="36">
        <f>0+Q127</f>
      </c>
      <c r="O127">
        <f>0+R127</f>
      </c>
      <c r="Q127">
        <f>0+I128</f>
      </c>
      <c>
        <f>0+O128</f>
      </c>
    </row>
    <row r="128" spans="1:16" ht="12.75">
      <c r="A128" s="18" t="s">
        <v>38</v>
      </c>
      <c s="23" t="s">
        <v>278</v>
      </c>
      <c s="23" t="s">
        <v>279</v>
      </c>
      <c s="18" t="s">
        <v>230</v>
      </c>
      <c s="24" t="s">
        <v>280</v>
      </c>
      <c s="25" t="s">
        <v>106</v>
      </c>
      <c s="26">
        <v>3.1</v>
      </c>
      <c s="27">
        <v>0</v>
      </c>
      <c s="27">
        <f>ROUND(ROUND(H128,2)*ROUND(G128,1),2)</f>
      </c>
      <c r="O128">
        <f>(I128*21)/100</f>
      </c>
      <c t="s">
        <v>17</v>
      </c>
    </row>
    <row r="129" spans="1:5" ht="38.25">
      <c r="A129" s="28" t="s">
        <v>43</v>
      </c>
      <c r="E129" s="29" t="s">
        <v>281</v>
      </c>
    </row>
    <row r="130" spans="1:5" ht="25.5">
      <c r="A130" s="30" t="s">
        <v>45</v>
      </c>
      <c r="E130" s="31" t="s">
        <v>282</v>
      </c>
    </row>
    <row r="131" spans="1:5" ht="38.25">
      <c r="A131" t="s">
        <v>46</v>
      </c>
      <c r="E131" s="29" t="s">
        <v>276</v>
      </c>
    </row>
    <row r="132" spans="1:18" ht="12.75" customHeight="1">
      <c r="A132" s="5" t="s">
        <v>36</v>
      </c>
      <c s="5"/>
      <c s="35" t="s">
        <v>28</v>
      </c>
      <c s="5"/>
      <c s="21" t="s">
        <v>283</v>
      </c>
      <c s="5"/>
      <c s="5"/>
      <c s="5"/>
      <c s="36">
        <f>0+Q132</f>
      </c>
      <c r="O132">
        <f>0+R132</f>
      </c>
      <c r="Q132">
        <f>0+I133+I137+I141+I145+I149+I153+I157+I161+I165+I169+I173+I177+I181+I185+I189</f>
      </c>
      <c>
        <f>0+O133+O137+O141+O145+O149+O153+O157+O161+O165+O169+O173+O177+O181+O185+O189</f>
      </c>
    </row>
    <row r="133" spans="1:16" ht="12.75">
      <c r="A133" s="18" t="s">
        <v>38</v>
      </c>
      <c s="23" t="s">
        <v>17</v>
      </c>
      <c s="23" t="s">
        <v>284</v>
      </c>
      <c s="18" t="s">
        <v>285</v>
      </c>
      <c s="24" t="s">
        <v>286</v>
      </c>
      <c s="25" t="s">
        <v>215</v>
      </c>
      <c s="26">
        <v>50</v>
      </c>
      <c s="27">
        <v>0</v>
      </c>
      <c s="27">
        <f>ROUND(ROUND(H133,2)*ROUND(G133,1),2)</f>
      </c>
      <c r="O133">
        <f>(I133*21)/100</f>
      </c>
      <c t="s">
        <v>17</v>
      </c>
    </row>
    <row r="134" spans="1:5" ht="38.25">
      <c r="A134" s="28" t="s">
        <v>43</v>
      </c>
      <c r="E134" s="29" t="s">
        <v>287</v>
      </c>
    </row>
    <row r="135" spans="1:5" ht="140.25">
      <c r="A135" s="30" t="s">
        <v>45</v>
      </c>
      <c r="E135" s="31" t="s">
        <v>288</v>
      </c>
    </row>
    <row r="136" spans="1:5" ht="51">
      <c r="A136" t="s">
        <v>46</v>
      </c>
      <c r="E136" s="29" t="s">
        <v>289</v>
      </c>
    </row>
    <row r="137" spans="1:16" ht="12.75">
      <c r="A137" s="18" t="s">
        <v>38</v>
      </c>
      <c s="23" t="s">
        <v>290</v>
      </c>
      <c s="23" t="s">
        <v>291</v>
      </c>
      <c s="18" t="s">
        <v>170</v>
      </c>
      <c s="24" t="s">
        <v>292</v>
      </c>
      <c s="25" t="s">
        <v>106</v>
      </c>
      <c s="26">
        <v>270.8</v>
      </c>
      <c s="27">
        <v>0</v>
      </c>
      <c s="27">
        <f>ROUND(ROUND(H137,2)*ROUND(G137,1),2)</f>
      </c>
      <c r="O137">
        <f>(I137*21)/100</f>
      </c>
      <c t="s">
        <v>17</v>
      </c>
    </row>
    <row r="138" spans="1:5" ht="127.5">
      <c r="A138" s="28" t="s">
        <v>43</v>
      </c>
      <c r="E138" s="29" t="s">
        <v>293</v>
      </c>
    </row>
    <row r="139" spans="1:5" ht="51">
      <c r="A139" s="30" t="s">
        <v>45</v>
      </c>
      <c r="E139" s="31" t="s">
        <v>294</v>
      </c>
    </row>
    <row r="140" spans="1:5" ht="102">
      <c r="A140" t="s">
        <v>46</v>
      </c>
      <c r="E140" s="29" t="s">
        <v>295</v>
      </c>
    </row>
    <row r="141" spans="1:16" ht="12.75">
      <c r="A141" s="18" t="s">
        <v>38</v>
      </c>
      <c s="23" t="s">
        <v>85</v>
      </c>
      <c s="23" t="s">
        <v>296</v>
      </c>
      <c s="18" t="s">
        <v>40</v>
      </c>
      <c s="24" t="s">
        <v>297</v>
      </c>
      <c s="25" t="s">
        <v>106</v>
      </c>
      <c s="26">
        <v>19.2</v>
      </c>
      <c s="27">
        <v>0</v>
      </c>
      <c s="27">
        <f>ROUND(ROUND(H141,2)*ROUND(G141,1),2)</f>
      </c>
      <c r="O141">
        <f>(I141*21)/100</f>
      </c>
      <c t="s">
        <v>17</v>
      </c>
    </row>
    <row r="142" spans="1:5" ht="25.5">
      <c r="A142" s="28" t="s">
        <v>43</v>
      </c>
      <c r="E142" s="29" t="s">
        <v>298</v>
      </c>
    </row>
    <row r="143" spans="1:5" ht="25.5">
      <c r="A143" s="30" t="s">
        <v>45</v>
      </c>
      <c r="E143" s="31" t="s">
        <v>299</v>
      </c>
    </row>
    <row r="144" spans="1:5" ht="51">
      <c r="A144" t="s">
        <v>46</v>
      </c>
      <c r="E144" s="29" t="s">
        <v>300</v>
      </c>
    </row>
    <row r="145" spans="1:16" ht="12.75">
      <c r="A145" s="18" t="s">
        <v>38</v>
      </c>
      <c s="23" t="s">
        <v>301</v>
      </c>
      <c s="23" t="s">
        <v>296</v>
      </c>
      <c s="18" t="s">
        <v>170</v>
      </c>
      <c s="24" t="s">
        <v>297</v>
      </c>
      <c s="25" t="s">
        <v>106</v>
      </c>
      <c s="26">
        <v>113.1</v>
      </c>
      <c s="27">
        <v>0</v>
      </c>
      <c s="27">
        <f>ROUND(ROUND(H145,2)*ROUND(G145,1),2)</f>
      </c>
      <c r="O145">
        <f>(I145*21)/100</f>
      </c>
      <c t="s">
        <v>17</v>
      </c>
    </row>
    <row r="146" spans="1:5" ht="153">
      <c r="A146" s="28" t="s">
        <v>43</v>
      </c>
      <c r="E146" s="29" t="s">
        <v>302</v>
      </c>
    </row>
    <row r="147" spans="1:5" ht="25.5">
      <c r="A147" s="30" t="s">
        <v>45</v>
      </c>
      <c r="E147" s="31" t="s">
        <v>303</v>
      </c>
    </row>
    <row r="148" spans="1:5" ht="51">
      <c r="A148" t="s">
        <v>46</v>
      </c>
      <c r="E148" s="29" t="s">
        <v>300</v>
      </c>
    </row>
    <row r="149" spans="1:16" ht="12.75">
      <c r="A149" s="18" t="s">
        <v>38</v>
      </c>
      <c s="23" t="s">
        <v>304</v>
      </c>
      <c s="23" t="s">
        <v>305</v>
      </c>
      <c s="18" t="s">
        <v>170</v>
      </c>
      <c s="24" t="s">
        <v>306</v>
      </c>
      <c s="25" t="s">
        <v>215</v>
      </c>
      <c s="26">
        <v>5389.2</v>
      </c>
      <c s="27">
        <v>0</v>
      </c>
      <c s="27">
        <f>ROUND(ROUND(H149,2)*ROUND(G149,1),2)</f>
      </c>
      <c r="O149">
        <f>(I149*21)/100</f>
      </c>
      <c t="s">
        <v>17</v>
      </c>
    </row>
    <row r="150" spans="1:5" ht="63.75">
      <c r="A150" s="28" t="s">
        <v>43</v>
      </c>
      <c r="E150" s="29" t="s">
        <v>307</v>
      </c>
    </row>
    <row r="151" spans="1:5" ht="153">
      <c r="A151" s="30" t="s">
        <v>45</v>
      </c>
      <c r="E151" s="31" t="s">
        <v>308</v>
      </c>
    </row>
    <row r="152" spans="1:5" ht="76.5">
      <c r="A152" t="s">
        <v>46</v>
      </c>
      <c r="E152" s="29" t="s">
        <v>309</v>
      </c>
    </row>
    <row r="153" spans="1:16" ht="12.75">
      <c r="A153" s="18" t="s">
        <v>38</v>
      </c>
      <c s="23" t="s">
        <v>310</v>
      </c>
      <c s="23" t="s">
        <v>311</v>
      </c>
      <c s="18" t="s">
        <v>40</v>
      </c>
      <c s="24" t="s">
        <v>312</v>
      </c>
      <c s="25" t="s">
        <v>215</v>
      </c>
      <c s="26">
        <v>96</v>
      </c>
      <c s="27">
        <v>0</v>
      </c>
      <c s="27">
        <f>ROUND(ROUND(H153,2)*ROUND(G153,1),2)</f>
      </c>
      <c r="O153">
        <f>(I153*21)/100</f>
      </c>
      <c t="s">
        <v>17</v>
      </c>
    </row>
    <row r="154" spans="1:5" ht="38.25">
      <c r="A154" s="28" t="s">
        <v>43</v>
      </c>
      <c r="E154" s="29" t="s">
        <v>313</v>
      </c>
    </row>
    <row r="155" spans="1:5" ht="25.5">
      <c r="A155" s="30" t="s">
        <v>45</v>
      </c>
      <c r="E155" s="31" t="s">
        <v>314</v>
      </c>
    </row>
    <row r="156" spans="1:5" ht="153">
      <c r="A156" t="s">
        <v>46</v>
      </c>
      <c r="E156" s="29" t="s">
        <v>315</v>
      </c>
    </row>
    <row r="157" spans="1:16" ht="12.75">
      <c r="A157" s="18" t="s">
        <v>38</v>
      </c>
      <c s="23" t="s">
        <v>316</v>
      </c>
      <c s="23" t="s">
        <v>317</v>
      </c>
      <c s="18" t="s">
        <v>40</v>
      </c>
      <c s="24" t="s">
        <v>318</v>
      </c>
      <c s="25" t="s">
        <v>215</v>
      </c>
      <c s="26">
        <v>96</v>
      </c>
      <c s="27">
        <v>0</v>
      </c>
      <c s="27">
        <f>ROUND(ROUND(H157,2)*ROUND(G157,1),2)</f>
      </c>
      <c r="O157">
        <f>(I157*21)/100</f>
      </c>
      <c t="s">
        <v>17</v>
      </c>
    </row>
    <row r="158" spans="1:5" ht="25.5">
      <c r="A158" s="28" t="s">
        <v>43</v>
      </c>
      <c r="E158" s="29" t="s">
        <v>298</v>
      </c>
    </row>
    <row r="159" spans="1:5" ht="25.5">
      <c r="A159" s="30" t="s">
        <v>45</v>
      </c>
      <c r="E159" s="31" t="s">
        <v>319</v>
      </c>
    </row>
    <row r="160" spans="1:5" ht="51">
      <c r="A160" t="s">
        <v>46</v>
      </c>
      <c r="E160" s="29" t="s">
        <v>300</v>
      </c>
    </row>
    <row r="161" spans="1:16" ht="12.75">
      <c r="A161" s="18" t="s">
        <v>38</v>
      </c>
      <c s="23" t="s">
        <v>320</v>
      </c>
      <c s="23" t="s">
        <v>321</v>
      </c>
      <c s="18" t="s">
        <v>200</v>
      </c>
      <c s="24" t="s">
        <v>322</v>
      </c>
      <c s="25" t="s">
        <v>215</v>
      </c>
      <c s="26">
        <v>2387</v>
      </c>
      <c s="27">
        <v>0</v>
      </c>
      <c s="27">
        <f>ROUND(ROUND(H161,2)*ROUND(G161,1),2)</f>
      </c>
      <c r="O161">
        <f>(I161*21)/100</f>
      </c>
      <c t="s">
        <v>17</v>
      </c>
    </row>
    <row r="162" spans="1:5" ht="12.75">
      <c r="A162" s="28" t="s">
        <v>43</v>
      </c>
      <c r="E162" s="29" t="s">
        <v>323</v>
      </c>
    </row>
    <row r="163" spans="1:5" ht="153">
      <c r="A163" s="30" t="s">
        <v>45</v>
      </c>
      <c r="E163" s="31" t="s">
        <v>324</v>
      </c>
    </row>
    <row r="164" spans="1:5" ht="51">
      <c r="A164" t="s">
        <v>46</v>
      </c>
      <c r="E164" s="29" t="s">
        <v>300</v>
      </c>
    </row>
    <row r="165" spans="1:16" ht="12.75">
      <c r="A165" s="18" t="s">
        <v>38</v>
      </c>
      <c s="23" t="s">
        <v>325</v>
      </c>
      <c s="23" t="s">
        <v>326</v>
      </c>
      <c s="18" t="s">
        <v>40</v>
      </c>
      <c s="24" t="s">
        <v>327</v>
      </c>
      <c s="25" t="s">
        <v>215</v>
      </c>
      <c s="26">
        <v>5162.2</v>
      </c>
      <c s="27">
        <v>0</v>
      </c>
      <c s="27">
        <f>ROUND(ROUND(H165,2)*ROUND(G165,1),2)</f>
      </c>
      <c r="O165">
        <f>(I165*21)/100</f>
      </c>
      <c t="s">
        <v>17</v>
      </c>
    </row>
    <row r="166" spans="1:5" ht="12.75">
      <c r="A166" s="28" t="s">
        <v>43</v>
      </c>
      <c r="E166" s="29" t="s">
        <v>328</v>
      </c>
    </row>
    <row r="167" spans="1:5" ht="140.25">
      <c r="A167" s="30" t="s">
        <v>45</v>
      </c>
      <c r="E167" s="31" t="s">
        <v>329</v>
      </c>
    </row>
    <row r="168" spans="1:5" ht="140.25">
      <c r="A168" t="s">
        <v>46</v>
      </c>
      <c r="E168" s="29" t="s">
        <v>330</v>
      </c>
    </row>
    <row r="169" spans="1:16" ht="12.75">
      <c r="A169" s="18" t="s">
        <v>38</v>
      </c>
      <c s="23" t="s">
        <v>331</v>
      </c>
      <c s="23" t="s">
        <v>321</v>
      </c>
      <c s="18" t="s">
        <v>194</v>
      </c>
      <c s="24" t="s">
        <v>322</v>
      </c>
      <c s="25" t="s">
        <v>215</v>
      </c>
      <c s="26">
        <v>2284.7</v>
      </c>
      <c s="27">
        <v>0</v>
      </c>
      <c s="27">
        <f>ROUND(ROUND(H169,2)*ROUND(G169,1),2)</f>
      </c>
      <c r="O169">
        <f>(I169*21)/100</f>
      </c>
      <c t="s">
        <v>17</v>
      </c>
    </row>
    <row r="170" spans="1:5" ht="12.75">
      <c r="A170" s="28" t="s">
        <v>43</v>
      </c>
      <c r="E170" s="29" t="s">
        <v>332</v>
      </c>
    </row>
    <row r="171" spans="1:5" ht="153">
      <c r="A171" s="30" t="s">
        <v>45</v>
      </c>
      <c r="E171" s="31" t="s">
        <v>333</v>
      </c>
    </row>
    <row r="172" spans="1:5" ht="51">
      <c r="A172" t="s">
        <v>46</v>
      </c>
      <c r="E172" s="29" t="s">
        <v>300</v>
      </c>
    </row>
    <row r="173" spans="1:16" ht="12.75">
      <c r="A173" s="18" t="s">
        <v>38</v>
      </c>
      <c s="23" t="s">
        <v>334</v>
      </c>
      <c s="23" t="s">
        <v>335</v>
      </c>
      <c s="18" t="s">
        <v>200</v>
      </c>
      <c s="24" t="s">
        <v>336</v>
      </c>
      <c s="25" t="s">
        <v>215</v>
      </c>
      <c s="26">
        <v>5571.4</v>
      </c>
      <c s="27">
        <v>0</v>
      </c>
      <c s="27">
        <f>ROUND(ROUND(H173,2)*ROUND(G173,1),2)</f>
      </c>
      <c r="O173">
        <f>(I173*21)/100</f>
      </c>
      <c t="s">
        <v>17</v>
      </c>
    </row>
    <row r="174" spans="1:5" ht="25.5">
      <c r="A174" s="28" t="s">
        <v>43</v>
      </c>
      <c r="E174" s="29" t="s">
        <v>337</v>
      </c>
    </row>
    <row r="175" spans="1:5" ht="153">
      <c r="A175" s="30" t="s">
        <v>45</v>
      </c>
      <c r="E175" s="31" t="s">
        <v>338</v>
      </c>
    </row>
    <row r="176" spans="1:5" ht="51">
      <c r="A176" t="s">
        <v>46</v>
      </c>
      <c r="E176" s="29" t="s">
        <v>339</v>
      </c>
    </row>
    <row r="177" spans="1:16" ht="12.75">
      <c r="A177" s="18" t="s">
        <v>38</v>
      </c>
      <c s="23" t="s">
        <v>340</v>
      </c>
      <c s="23" t="s">
        <v>341</v>
      </c>
      <c s="18" t="s">
        <v>40</v>
      </c>
      <c s="24" t="s">
        <v>342</v>
      </c>
      <c s="25" t="s">
        <v>215</v>
      </c>
      <c s="26">
        <v>5349.8</v>
      </c>
      <c s="27">
        <v>0</v>
      </c>
      <c s="27">
        <f>ROUND(ROUND(H177,2)*ROUND(G177,1),2)</f>
      </c>
      <c r="O177">
        <f>(I177*21)/100</f>
      </c>
      <c t="s">
        <v>17</v>
      </c>
    </row>
    <row r="178" spans="1:5" ht="12.75">
      <c r="A178" s="28" t="s">
        <v>43</v>
      </c>
      <c r="E178" s="29" t="s">
        <v>343</v>
      </c>
    </row>
    <row r="179" spans="1:5" ht="153">
      <c r="A179" s="30" t="s">
        <v>45</v>
      </c>
      <c r="E179" s="31" t="s">
        <v>344</v>
      </c>
    </row>
    <row r="180" spans="1:5" ht="140.25">
      <c r="A180" t="s">
        <v>46</v>
      </c>
      <c r="E180" s="29" t="s">
        <v>330</v>
      </c>
    </row>
    <row r="181" spans="1:16" ht="12.75">
      <c r="A181" s="18" t="s">
        <v>38</v>
      </c>
      <c s="23" t="s">
        <v>345</v>
      </c>
      <c s="23" t="s">
        <v>335</v>
      </c>
      <c s="18" t="s">
        <v>194</v>
      </c>
      <c s="24" t="s">
        <v>336</v>
      </c>
      <c s="25" t="s">
        <v>215</v>
      </c>
      <c s="26">
        <v>5349.8</v>
      </c>
      <c s="27">
        <v>0</v>
      </c>
      <c s="27">
        <f>ROUND(ROUND(H181,2)*ROUND(G181,1),2)</f>
      </c>
      <c r="O181">
        <f>(I181*21)/100</f>
      </c>
      <c t="s">
        <v>17</v>
      </c>
    </row>
    <row r="182" spans="1:5" ht="25.5">
      <c r="A182" s="28" t="s">
        <v>43</v>
      </c>
      <c r="E182" s="29" t="s">
        <v>346</v>
      </c>
    </row>
    <row r="183" spans="1:5" ht="153">
      <c r="A183" s="30" t="s">
        <v>45</v>
      </c>
      <c r="E183" s="31" t="s">
        <v>344</v>
      </c>
    </row>
    <row r="184" spans="1:5" ht="51">
      <c r="A184" t="s">
        <v>46</v>
      </c>
      <c r="E184" s="29" t="s">
        <v>339</v>
      </c>
    </row>
    <row r="185" spans="1:16" ht="12.75">
      <c r="A185" s="18" t="s">
        <v>38</v>
      </c>
      <c s="23" t="s">
        <v>347</v>
      </c>
      <c s="23" t="s">
        <v>348</v>
      </c>
      <c s="18" t="s">
        <v>40</v>
      </c>
      <c s="24" t="s">
        <v>349</v>
      </c>
      <c s="25" t="s">
        <v>215</v>
      </c>
      <c s="26">
        <v>1121</v>
      </c>
      <c s="27">
        <v>0</v>
      </c>
      <c s="27">
        <f>ROUND(ROUND(H185,2)*ROUND(G185,1),2)</f>
      </c>
      <c r="O185">
        <f>(I185*21)/100</f>
      </c>
      <c t="s">
        <v>17</v>
      </c>
    </row>
    <row r="186" spans="1:5" ht="25.5">
      <c r="A186" s="28" t="s">
        <v>43</v>
      </c>
      <c r="E186" s="29" t="s">
        <v>350</v>
      </c>
    </row>
    <row r="187" spans="1:5" ht="25.5">
      <c r="A187" s="30" t="s">
        <v>45</v>
      </c>
      <c r="E187" s="31" t="s">
        <v>351</v>
      </c>
    </row>
    <row r="188" spans="1:5" ht="38.25">
      <c r="A188" t="s">
        <v>46</v>
      </c>
      <c r="E188" s="29" t="s">
        <v>352</v>
      </c>
    </row>
    <row r="189" spans="1:16" ht="12.75">
      <c r="A189" s="18" t="s">
        <v>38</v>
      </c>
      <c s="23" t="s">
        <v>353</v>
      </c>
      <c s="23" t="s">
        <v>354</v>
      </c>
      <c s="18" t="s">
        <v>285</v>
      </c>
      <c s="24" t="s">
        <v>355</v>
      </c>
      <c s="25" t="s">
        <v>131</v>
      </c>
      <c s="26">
        <v>50</v>
      </c>
      <c s="27">
        <v>0</v>
      </c>
      <c s="27">
        <f>ROUND(ROUND(H189,2)*ROUND(G189,1),2)</f>
      </c>
      <c r="O189">
        <f>(I189*21)/100</f>
      </c>
      <c t="s">
        <v>17</v>
      </c>
    </row>
    <row r="190" spans="1:5" ht="63.75">
      <c r="A190" s="28" t="s">
        <v>43</v>
      </c>
      <c r="E190" s="29" t="s">
        <v>356</v>
      </c>
    </row>
    <row r="191" spans="1:5" ht="25.5">
      <c r="A191" s="30" t="s">
        <v>45</v>
      </c>
      <c r="E191" s="31" t="s">
        <v>357</v>
      </c>
    </row>
    <row r="192" spans="1:5" ht="51">
      <c r="A192" t="s">
        <v>46</v>
      </c>
      <c r="E192" s="29" t="s">
        <v>358</v>
      </c>
    </row>
    <row r="193" spans="1:18" ht="12.75" customHeight="1">
      <c r="A193" s="5" t="s">
        <v>36</v>
      </c>
      <c s="5"/>
      <c s="35" t="s">
        <v>74</v>
      </c>
      <c s="5"/>
      <c s="21" t="s">
        <v>359</v>
      </c>
      <c s="5"/>
      <c s="5"/>
      <c s="5"/>
      <c s="36">
        <f>0+Q193</f>
      </c>
      <c r="O193">
        <f>0+R193</f>
      </c>
      <c r="Q193">
        <f>0+I194</f>
      </c>
      <c>
        <f>0+O194</f>
      </c>
    </row>
    <row r="194" spans="1:16" ht="12.75">
      <c r="A194" s="18" t="s">
        <v>38</v>
      </c>
      <c s="23" t="s">
        <v>360</v>
      </c>
      <c s="23" t="s">
        <v>361</v>
      </c>
      <c s="18" t="s">
        <v>40</v>
      </c>
      <c s="24" t="s">
        <v>362</v>
      </c>
      <c s="25" t="s">
        <v>363</v>
      </c>
      <c s="26">
        <v>4</v>
      </c>
      <c s="27">
        <v>0</v>
      </c>
      <c s="27">
        <f>ROUND(ROUND(H194,2)*ROUND(G194,1),2)</f>
      </c>
      <c r="O194">
        <f>(I194*21)/100</f>
      </c>
      <c t="s">
        <v>17</v>
      </c>
    </row>
    <row r="195" spans="1:5" ht="38.25">
      <c r="A195" s="28" t="s">
        <v>43</v>
      </c>
      <c r="E195" s="29" t="s">
        <v>364</v>
      </c>
    </row>
    <row r="196" spans="1:5" ht="25.5">
      <c r="A196" s="30" t="s">
        <v>45</v>
      </c>
      <c r="E196" s="31" t="s">
        <v>365</v>
      </c>
    </row>
    <row r="197" spans="1:5" ht="89.25">
      <c r="A197" t="s">
        <v>46</v>
      </c>
      <c r="E197" s="29" t="s">
        <v>366</v>
      </c>
    </row>
    <row r="198" spans="1:18" ht="12.75" customHeight="1">
      <c r="A198" s="5" t="s">
        <v>36</v>
      </c>
      <c s="5"/>
      <c s="35" t="s">
        <v>33</v>
      </c>
      <c s="5"/>
      <c s="21" t="s">
        <v>128</v>
      </c>
      <c s="5"/>
      <c s="5"/>
      <c s="5"/>
      <c s="36">
        <f>0+Q198</f>
      </c>
      <c r="O198">
        <f>0+R198</f>
      </c>
      <c r="Q198">
        <f>0+I199+I203+I207+I211+I215+I219+I223+I227+I231+I235+I239+I243+I247+I251</f>
      </c>
      <c>
        <f>0+O199+O203+O207+O211+O215+O219+O223+O227+O231+O235+O239+O243+O247+O251</f>
      </c>
    </row>
    <row r="199" spans="1:16" ht="12.75">
      <c r="A199" s="18" t="s">
        <v>38</v>
      </c>
      <c s="23" t="s">
        <v>367</v>
      </c>
      <c s="23" t="s">
        <v>368</v>
      </c>
      <c s="18" t="s">
        <v>194</v>
      </c>
      <c s="24" t="s">
        <v>369</v>
      </c>
      <c s="25" t="s">
        <v>363</v>
      </c>
      <c s="26">
        <v>26</v>
      </c>
      <c s="27">
        <v>0</v>
      </c>
      <c s="27">
        <f>ROUND(ROUND(H199,2)*ROUND(G199,1),2)</f>
      </c>
      <c r="O199">
        <f>(I199*21)/100</f>
      </c>
      <c t="s">
        <v>17</v>
      </c>
    </row>
    <row r="200" spans="1:5" ht="25.5">
      <c r="A200" s="28" t="s">
        <v>43</v>
      </c>
      <c r="E200" s="29" t="s">
        <v>370</v>
      </c>
    </row>
    <row r="201" spans="1:5" ht="25.5">
      <c r="A201" s="30" t="s">
        <v>45</v>
      </c>
      <c r="E201" s="31" t="s">
        <v>371</v>
      </c>
    </row>
    <row r="202" spans="1:5" ht="51">
      <c r="A202" t="s">
        <v>46</v>
      </c>
      <c r="E202" s="29" t="s">
        <v>372</v>
      </c>
    </row>
    <row r="203" spans="1:16" ht="25.5">
      <c r="A203" s="18" t="s">
        <v>38</v>
      </c>
      <c s="23" t="s">
        <v>373</v>
      </c>
      <c s="23" t="s">
        <v>374</v>
      </c>
      <c s="18" t="s">
        <v>40</v>
      </c>
      <c s="24" t="s">
        <v>375</v>
      </c>
      <c s="25" t="s">
        <v>363</v>
      </c>
      <c s="26">
        <v>10</v>
      </c>
      <c s="27">
        <v>0</v>
      </c>
      <c s="27">
        <f>ROUND(ROUND(H203,2)*ROUND(G203,1),2)</f>
      </c>
      <c r="O203">
        <f>(I203*21)/100</f>
      </c>
      <c t="s">
        <v>17</v>
      </c>
    </row>
    <row r="204" spans="1:5" ht="12.75">
      <c r="A204" s="28" t="s">
        <v>43</v>
      </c>
      <c r="E204" s="29" t="s">
        <v>376</v>
      </c>
    </row>
    <row r="205" spans="1:5" ht="25.5">
      <c r="A205" s="30" t="s">
        <v>45</v>
      </c>
      <c r="E205" s="31" t="s">
        <v>377</v>
      </c>
    </row>
    <row r="206" spans="1:5" ht="25.5">
      <c r="A206" t="s">
        <v>46</v>
      </c>
      <c r="E206" s="29" t="s">
        <v>378</v>
      </c>
    </row>
    <row r="207" spans="1:16" ht="12.75">
      <c r="A207" s="18" t="s">
        <v>38</v>
      </c>
      <c s="23" t="s">
        <v>379</v>
      </c>
      <c s="23" t="s">
        <v>380</v>
      </c>
      <c s="18" t="s">
        <v>40</v>
      </c>
      <c s="24" t="s">
        <v>381</v>
      </c>
      <c s="25" t="s">
        <v>363</v>
      </c>
      <c s="26">
        <v>3</v>
      </c>
      <c s="27">
        <v>0</v>
      </c>
      <c s="27">
        <f>ROUND(ROUND(H207,2)*ROUND(G207,1),2)</f>
      </c>
      <c r="O207">
        <f>(I207*21)/100</f>
      </c>
      <c t="s">
        <v>17</v>
      </c>
    </row>
    <row r="208" spans="1:5" ht="12.75">
      <c r="A208" s="28" t="s">
        <v>43</v>
      </c>
      <c r="E208" s="29" t="s">
        <v>382</v>
      </c>
    </row>
    <row r="209" spans="1:5" ht="25.5">
      <c r="A209" s="30" t="s">
        <v>45</v>
      </c>
      <c r="E209" s="31" t="s">
        <v>383</v>
      </c>
    </row>
    <row r="210" spans="1:5" ht="25.5">
      <c r="A210" t="s">
        <v>46</v>
      </c>
      <c r="E210" s="29" t="s">
        <v>384</v>
      </c>
    </row>
    <row r="211" spans="1:16" ht="12.75">
      <c r="A211" s="18" t="s">
        <v>38</v>
      </c>
      <c s="23" t="s">
        <v>385</v>
      </c>
      <c s="23" t="s">
        <v>386</v>
      </c>
      <c s="18" t="s">
        <v>40</v>
      </c>
      <c s="24" t="s">
        <v>387</v>
      </c>
      <c s="25" t="s">
        <v>363</v>
      </c>
      <c s="26">
        <v>1</v>
      </c>
      <c s="27">
        <v>0</v>
      </c>
      <c s="27">
        <f>ROUND(ROUND(H211,2)*ROUND(G211,1),2)</f>
      </c>
      <c r="O211">
        <f>(I211*21)/100</f>
      </c>
      <c t="s">
        <v>17</v>
      </c>
    </row>
    <row r="212" spans="1:5" ht="12.75">
      <c r="A212" s="28" t="s">
        <v>43</v>
      </c>
      <c r="E212" s="29" t="s">
        <v>388</v>
      </c>
    </row>
    <row r="213" spans="1:5" ht="25.5">
      <c r="A213" s="30" t="s">
        <v>45</v>
      </c>
      <c r="E213" s="31" t="s">
        <v>389</v>
      </c>
    </row>
    <row r="214" spans="1:5" ht="25.5">
      <c r="A214" t="s">
        <v>46</v>
      </c>
      <c r="E214" s="29" t="s">
        <v>378</v>
      </c>
    </row>
    <row r="215" spans="1:16" ht="25.5">
      <c r="A215" s="18" t="s">
        <v>38</v>
      </c>
      <c s="23" t="s">
        <v>390</v>
      </c>
      <c s="23" t="s">
        <v>391</v>
      </c>
      <c s="18" t="s">
        <v>40</v>
      </c>
      <c s="24" t="s">
        <v>392</v>
      </c>
      <c s="25" t="s">
        <v>363</v>
      </c>
      <c s="26">
        <v>7</v>
      </c>
      <c s="27">
        <v>0</v>
      </c>
      <c s="27">
        <f>ROUND(ROUND(H215,2)*ROUND(G215,1),2)</f>
      </c>
      <c r="O215">
        <f>(I215*21)/100</f>
      </c>
      <c t="s">
        <v>17</v>
      </c>
    </row>
    <row r="216" spans="1:5" ht="12.75">
      <c r="A216" s="28" t="s">
        <v>43</v>
      </c>
      <c r="E216" s="29" t="s">
        <v>393</v>
      </c>
    </row>
    <row r="217" spans="1:5" ht="25.5">
      <c r="A217" s="30" t="s">
        <v>45</v>
      </c>
      <c r="E217" s="31" t="s">
        <v>394</v>
      </c>
    </row>
    <row r="218" spans="1:5" ht="25.5">
      <c r="A218" t="s">
        <v>46</v>
      </c>
      <c r="E218" s="29" t="s">
        <v>395</v>
      </c>
    </row>
    <row r="219" spans="1:16" ht="12.75">
      <c r="A219" s="18" t="s">
        <v>38</v>
      </c>
      <c s="23" t="s">
        <v>396</v>
      </c>
      <c s="23" t="s">
        <v>397</v>
      </c>
      <c s="18" t="s">
        <v>40</v>
      </c>
      <c s="24" t="s">
        <v>398</v>
      </c>
      <c s="25" t="s">
        <v>363</v>
      </c>
      <c s="26">
        <v>2</v>
      </c>
      <c s="27">
        <v>0</v>
      </c>
      <c s="27">
        <f>ROUND(ROUND(H219,2)*ROUND(G219,1),2)</f>
      </c>
      <c r="O219">
        <f>(I219*21)/100</f>
      </c>
      <c t="s">
        <v>17</v>
      </c>
    </row>
    <row r="220" spans="1:5" ht="25.5">
      <c r="A220" s="28" t="s">
        <v>43</v>
      </c>
      <c r="E220" s="29" t="s">
        <v>399</v>
      </c>
    </row>
    <row r="221" spans="1:5" ht="25.5">
      <c r="A221" s="30" t="s">
        <v>45</v>
      </c>
      <c r="E221" s="31" t="s">
        <v>400</v>
      </c>
    </row>
    <row r="222" spans="1:5" ht="25.5">
      <c r="A222" t="s">
        <v>46</v>
      </c>
      <c r="E222" s="29" t="s">
        <v>384</v>
      </c>
    </row>
    <row r="223" spans="1:16" ht="25.5">
      <c r="A223" s="18" t="s">
        <v>38</v>
      </c>
      <c s="23" t="s">
        <v>401</v>
      </c>
      <c s="23" t="s">
        <v>402</v>
      </c>
      <c s="18" t="s">
        <v>40</v>
      </c>
      <c s="24" t="s">
        <v>403</v>
      </c>
      <c s="25" t="s">
        <v>215</v>
      </c>
      <c s="26">
        <v>411.7</v>
      </c>
      <c s="27">
        <v>0</v>
      </c>
      <c s="27">
        <f>ROUND(ROUND(H223,2)*ROUND(G223,1),2)</f>
      </c>
      <c r="O223">
        <f>(I223*21)/100</f>
      </c>
      <c t="s">
        <v>17</v>
      </c>
    </row>
    <row r="224" spans="1:5" ht="12.75">
      <c r="A224" s="28" t="s">
        <v>43</v>
      </c>
      <c r="E224" s="29" t="s">
        <v>404</v>
      </c>
    </row>
    <row r="225" spans="1:5" ht="76.5">
      <c r="A225" s="30" t="s">
        <v>45</v>
      </c>
      <c r="E225" s="31" t="s">
        <v>405</v>
      </c>
    </row>
    <row r="226" spans="1:5" ht="38.25">
      <c r="A226" t="s">
        <v>46</v>
      </c>
      <c r="E226" s="29" t="s">
        <v>406</v>
      </c>
    </row>
    <row r="227" spans="1:16" ht="12.75">
      <c r="A227" s="18" t="s">
        <v>38</v>
      </c>
      <c s="23" t="s">
        <v>407</v>
      </c>
      <c s="23" t="s">
        <v>408</v>
      </c>
      <c s="18" t="s">
        <v>40</v>
      </c>
      <c s="24" t="s">
        <v>409</v>
      </c>
      <c s="25" t="s">
        <v>215</v>
      </c>
      <c s="26">
        <v>411.7</v>
      </c>
      <c s="27">
        <v>0</v>
      </c>
      <c s="27">
        <f>ROUND(ROUND(H227,2)*ROUND(G227,1),2)</f>
      </c>
      <c r="O227">
        <f>(I227*21)/100</f>
      </c>
      <c t="s">
        <v>17</v>
      </c>
    </row>
    <row r="228" spans="1:5" ht="12.75">
      <c r="A228" s="28" t="s">
        <v>43</v>
      </c>
      <c r="E228" s="29" t="s">
        <v>404</v>
      </c>
    </row>
    <row r="229" spans="1:5" ht="76.5">
      <c r="A229" s="30" t="s">
        <v>45</v>
      </c>
      <c r="E229" s="31" t="s">
        <v>405</v>
      </c>
    </row>
    <row r="230" spans="1:5" ht="38.25">
      <c r="A230" t="s">
        <v>46</v>
      </c>
      <c r="E230" s="29" t="s">
        <v>406</v>
      </c>
    </row>
    <row r="231" spans="1:16" ht="12.75">
      <c r="A231" s="18" t="s">
        <v>38</v>
      </c>
      <c s="23" t="s">
        <v>410</v>
      </c>
      <c s="23" t="s">
        <v>411</v>
      </c>
      <c s="18" t="s">
        <v>40</v>
      </c>
      <c s="24" t="s">
        <v>412</v>
      </c>
      <c s="25" t="s">
        <v>131</v>
      </c>
      <c s="26">
        <v>129.5</v>
      </c>
      <c s="27">
        <v>0</v>
      </c>
      <c s="27">
        <f>ROUND(ROUND(H231,2)*ROUND(G231,1),2)</f>
      </c>
      <c r="O231">
        <f>(I231*21)/100</f>
      </c>
      <c t="s">
        <v>17</v>
      </c>
    </row>
    <row r="232" spans="1:5" ht="25.5">
      <c r="A232" s="28" t="s">
        <v>43</v>
      </c>
      <c r="E232" s="29" t="s">
        <v>413</v>
      </c>
    </row>
    <row r="233" spans="1:5" ht="51">
      <c r="A233" s="30" t="s">
        <v>45</v>
      </c>
      <c r="E233" s="31" t="s">
        <v>414</v>
      </c>
    </row>
    <row r="234" spans="1:5" ht="51">
      <c r="A234" t="s">
        <v>46</v>
      </c>
      <c r="E234" s="29" t="s">
        <v>415</v>
      </c>
    </row>
    <row r="235" spans="1:16" ht="12.75">
      <c r="A235" s="18" t="s">
        <v>38</v>
      </c>
      <c s="23" t="s">
        <v>416</v>
      </c>
      <c s="23" t="s">
        <v>417</v>
      </c>
      <c s="18" t="s">
        <v>40</v>
      </c>
      <c s="24" t="s">
        <v>418</v>
      </c>
      <c s="25" t="s">
        <v>131</v>
      </c>
      <c s="26">
        <v>57.5</v>
      </c>
      <c s="27">
        <v>0</v>
      </c>
      <c s="27">
        <f>ROUND(ROUND(H235,2)*ROUND(G235,1),2)</f>
      </c>
      <c r="O235">
        <f>(I235*21)/100</f>
      </c>
      <c t="s">
        <v>17</v>
      </c>
    </row>
    <row r="236" spans="1:5" ht="25.5">
      <c r="A236" s="28" t="s">
        <v>43</v>
      </c>
      <c r="E236" s="29" t="s">
        <v>419</v>
      </c>
    </row>
    <row r="237" spans="1:5" ht="25.5">
      <c r="A237" s="30" t="s">
        <v>45</v>
      </c>
      <c r="E237" s="31" t="s">
        <v>420</v>
      </c>
    </row>
    <row r="238" spans="1:5" ht="51">
      <c r="A238" t="s">
        <v>46</v>
      </c>
      <c r="E238" s="29" t="s">
        <v>421</v>
      </c>
    </row>
    <row r="239" spans="1:16" ht="12.75">
      <c r="A239" s="18" t="s">
        <v>38</v>
      </c>
      <c s="23" t="s">
        <v>422</v>
      </c>
      <c s="23" t="s">
        <v>423</v>
      </c>
      <c s="18" t="s">
        <v>40</v>
      </c>
      <c s="24" t="s">
        <v>424</v>
      </c>
      <c s="25" t="s">
        <v>131</v>
      </c>
      <c s="26">
        <v>70.5</v>
      </c>
      <c s="27">
        <v>0</v>
      </c>
      <c s="27">
        <f>ROUND(ROUND(H239,2)*ROUND(G239,1),2)</f>
      </c>
      <c r="O239">
        <f>(I239*21)/100</f>
      </c>
      <c t="s">
        <v>17</v>
      </c>
    </row>
    <row r="240" spans="1:5" ht="12.75">
      <c r="A240" s="28" t="s">
        <v>43</v>
      </c>
      <c r="E240" s="29" t="s">
        <v>40</v>
      </c>
    </row>
    <row r="241" spans="1:5" ht="140.25">
      <c r="A241" s="30" t="s">
        <v>45</v>
      </c>
      <c r="E241" s="31" t="s">
        <v>425</v>
      </c>
    </row>
    <row r="242" spans="1:5" ht="25.5">
      <c r="A242" t="s">
        <v>46</v>
      </c>
      <c r="E242" s="29" t="s">
        <v>426</v>
      </c>
    </row>
    <row r="243" spans="1:16" ht="12.75">
      <c r="A243" s="18" t="s">
        <v>38</v>
      </c>
      <c s="23" t="s">
        <v>427</v>
      </c>
      <c s="23" t="s">
        <v>428</v>
      </c>
      <c s="18" t="s">
        <v>40</v>
      </c>
      <c s="24" t="s">
        <v>429</v>
      </c>
      <c s="25" t="s">
        <v>131</v>
      </c>
      <c s="26">
        <v>130.5</v>
      </c>
      <c s="27">
        <v>0</v>
      </c>
      <c s="27">
        <f>ROUND(ROUND(H243,2)*ROUND(G243,1),2)</f>
      </c>
      <c r="O243">
        <f>(I243*21)/100</f>
      </c>
      <c t="s">
        <v>17</v>
      </c>
    </row>
    <row r="244" spans="1:5" ht="38.25">
      <c r="A244" s="28" t="s">
        <v>43</v>
      </c>
      <c r="E244" s="29" t="s">
        <v>430</v>
      </c>
    </row>
    <row r="245" spans="1:5" ht="25.5">
      <c r="A245" s="30" t="s">
        <v>45</v>
      </c>
      <c r="E245" s="31" t="s">
        <v>183</v>
      </c>
    </row>
    <row r="246" spans="1:5" ht="38.25">
      <c r="A246" t="s">
        <v>46</v>
      </c>
      <c r="E246" s="29" t="s">
        <v>431</v>
      </c>
    </row>
    <row r="247" spans="1:16" ht="12.75">
      <c r="A247" s="18" t="s">
        <v>38</v>
      </c>
      <c s="23" t="s">
        <v>212</v>
      </c>
      <c s="23" t="s">
        <v>411</v>
      </c>
      <c s="18" t="s">
        <v>200</v>
      </c>
      <c s="24" t="s">
        <v>412</v>
      </c>
      <c s="25" t="s">
        <v>131</v>
      </c>
      <c s="26">
        <v>10</v>
      </c>
      <c s="27">
        <v>0</v>
      </c>
      <c s="27">
        <f>ROUND(ROUND(H247,2)*ROUND(G247,1),2)</f>
      </c>
      <c r="O247">
        <f>(I247*21)/100</f>
      </c>
      <c t="s">
        <v>17</v>
      </c>
    </row>
    <row r="248" spans="1:5" ht="38.25">
      <c r="A248" s="28" t="s">
        <v>43</v>
      </c>
      <c r="E248" s="29" t="s">
        <v>432</v>
      </c>
    </row>
    <row r="249" spans="1:5" ht="25.5">
      <c r="A249" s="30" t="s">
        <v>45</v>
      </c>
      <c r="E249" s="31" t="s">
        <v>433</v>
      </c>
    </row>
    <row r="250" spans="1:5" ht="51">
      <c r="A250" t="s">
        <v>46</v>
      </c>
      <c r="E250" s="29" t="s">
        <v>415</v>
      </c>
    </row>
    <row r="251" spans="1:16" ht="12.75">
      <c r="A251" s="18" t="s">
        <v>38</v>
      </c>
      <c s="23" t="s">
        <v>434</v>
      </c>
      <c s="23" t="s">
        <v>435</v>
      </c>
      <c s="18" t="s">
        <v>40</v>
      </c>
      <c s="24" t="s">
        <v>436</v>
      </c>
      <c s="25" t="s">
        <v>106</v>
      </c>
      <c s="26">
        <v>3.2</v>
      </c>
      <c s="27">
        <v>0</v>
      </c>
      <c s="27">
        <f>ROUND(ROUND(H251,2)*ROUND(G251,1),2)</f>
      </c>
      <c r="O251">
        <f>(I251*21)/100</f>
      </c>
      <c t="s">
        <v>17</v>
      </c>
    </row>
    <row r="252" spans="1:5" ht="12.75">
      <c r="A252" s="28" t="s">
        <v>43</v>
      </c>
      <c r="E252" s="29" t="s">
        <v>437</v>
      </c>
    </row>
    <row r="253" spans="1:5" ht="25.5">
      <c r="A253" s="30" t="s">
        <v>45</v>
      </c>
      <c r="E253" s="31" t="s">
        <v>438</v>
      </c>
    </row>
    <row r="254" spans="1:5" ht="102">
      <c r="A254" t="s">
        <v>46</v>
      </c>
      <c r="E254" s="29" t="s">
        <v>439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0+O8+O17+O86+O103+O108+O157+O162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440</v>
      </c>
      <c s="32">
        <f>0+I8+I17+I86+I103+I108+I157+I162</f>
      </c>
      <c r="O3" t="s">
        <v>12</v>
      </c>
      <c t="s">
        <v>17</v>
      </c>
    </row>
    <row r="4" spans="1:16" ht="15" customHeight="1">
      <c r="A4" t="s">
        <v>6</v>
      </c>
      <c s="12" t="s">
        <v>11</v>
      </c>
      <c s="13" t="s">
        <v>440</v>
      </c>
      <c s="5"/>
      <c s="14" t="s">
        <v>441</v>
      </c>
      <c s="5"/>
      <c s="5"/>
      <c s="19"/>
      <c s="19"/>
      <c r="O4" t="s">
        <v>13</v>
      </c>
      <c t="s">
        <v>17</v>
      </c>
    </row>
    <row r="5" spans="1:16" ht="12.75" customHeight="1">
      <c r="A5" s="11" t="s">
        <v>20</v>
      </c>
      <c s="11" t="s">
        <v>22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21</v>
      </c>
      <c s="11" t="s">
        <v>15</v>
      </c>
      <c s="11" t="s">
        <v>17</v>
      </c>
      <c s="11" t="s">
        <v>16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21</v>
      </c>
      <c s="19"/>
      <c s="21" t="s">
        <v>37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12.75">
      <c r="A9" s="18" t="s">
        <v>38</v>
      </c>
      <c s="23" t="s">
        <v>15</v>
      </c>
      <c s="23" t="s">
        <v>93</v>
      </c>
      <c s="18" t="s">
        <v>94</v>
      </c>
      <c s="24" t="s">
        <v>95</v>
      </c>
      <c s="25" t="s">
        <v>96</v>
      </c>
      <c s="26">
        <v>6939.3</v>
      </c>
      <c s="27">
        <v>0</v>
      </c>
      <c s="27">
        <f>ROUND(ROUND(H9,2)*ROUND(G9,1),2)</f>
      </c>
      <c r="O9">
        <f>(I9*21)/100</f>
      </c>
      <c t="s">
        <v>17</v>
      </c>
    </row>
    <row r="10" spans="1:5" ht="12.75">
      <c r="A10" s="28" t="s">
        <v>43</v>
      </c>
      <c r="E10" s="29" t="s">
        <v>137</v>
      </c>
    </row>
    <row r="11" spans="1:5" ht="63.75">
      <c r="A11" s="30" t="s">
        <v>45</v>
      </c>
      <c r="E11" s="31" t="s">
        <v>442</v>
      </c>
    </row>
    <row r="12" spans="1:5" ht="25.5">
      <c r="A12" t="s">
        <v>46</v>
      </c>
      <c r="E12" s="29" t="s">
        <v>99</v>
      </c>
    </row>
    <row r="13" spans="1:16" ht="12.75">
      <c r="A13" s="18" t="s">
        <v>38</v>
      </c>
      <c s="23" t="s">
        <v>16</v>
      </c>
      <c s="23" t="s">
        <v>93</v>
      </c>
      <c s="18" t="s">
        <v>142</v>
      </c>
      <c s="24" t="s">
        <v>95</v>
      </c>
      <c s="25" t="s">
        <v>96</v>
      </c>
      <c s="26">
        <v>1002.4</v>
      </c>
      <c s="27">
        <v>0</v>
      </c>
      <c s="27">
        <f>ROUND(ROUND(H13,2)*ROUND(G13,1),2)</f>
      </c>
      <c r="O13">
        <f>(I13*21)/100</f>
      </c>
      <c t="s">
        <v>17</v>
      </c>
    </row>
    <row r="14" spans="1:5" ht="12.75">
      <c r="A14" s="28" t="s">
        <v>43</v>
      </c>
      <c r="E14" s="29" t="s">
        <v>143</v>
      </c>
    </row>
    <row r="15" spans="1:5" ht="12.75">
      <c r="A15" s="30" t="s">
        <v>45</v>
      </c>
      <c r="E15" s="31" t="s">
        <v>443</v>
      </c>
    </row>
    <row r="16" spans="1:5" ht="25.5">
      <c r="A16" t="s">
        <v>46</v>
      </c>
      <c r="E16" s="29" t="s">
        <v>99</v>
      </c>
    </row>
    <row r="17" spans="1:18" ht="12.75" customHeight="1">
      <c r="A17" s="5" t="s">
        <v>36</v>
      </c>
      <c s="5"/>
      <c s="35" t="s">
        <v>15</v>
      </c>
      <c s="5"/>
      <c s="21" t="s">
        <v>103</v>
      </c>
      <c s="5"/>
      <c s="5"/>
      <c s="5"/>
      <c s="36">
        <f>0+Q17</f>
      </c>
      <c r="O17">
        <f>0+R17</f>
      </c>
      <c r="Q17">
        <f>0+I18+I22+I26+I30+I34+I38+I42+I46+I50+I54+I58+I62+I66+I70+I74+I78+I82</f>
      </c>
      <c>
        <f>0+O18+O22+O26+O30+O34+O38+O42+O46+O50+O54+O58+O62+O66+O70+O74+O78+O82</f>
      </c>
    </row>
    <row r="18" spans="1:16" ht="12.75">
      <c r="A18" s="18" t="s">
        <v>38</v>
      </c>
      <c s="23" t="s">
        <v>124</v>
      </c>
      <c s="23" t="s">
        <v>156</v>
      </c>
      <c s="18" t="s">
        <v>194</v>
      </c>
      <c s="24" t="s">
        <v>158</v>
      </c>
      <c s="25" t="s">
        <v>106</v>
      </c>
      <c s="26">
        <v>10.3</v>
      </c>
      <c s="27">
        <v>0</v>
      </c>
      <c s="27">
        <f>ROUND(ROUND(H18,2)*ROUND(G18,1),2)</f>
      </c>
      <c r="O18">
        <f>(I18*21)/100</f>
      </c>
      <c t="s">
        <v>17</v>
      </c>
    </row>
    <row r="19" spans="1:5" ht="25.5">
      <c r="A19" s="28" t="s">
        <v>43</v>
      </c>
      <c r="E19" s="29" t="s">
        <v>444</v>
      </c>
    </row>
    <row r="20" spans="1:5" ht="165.75">
      <c r="A20" s="30" t="s">
        <v>45</v>
      </c>
      <c r="E20" s="31" t="s">
        <v>445</v>
      </c>
    </row>
    <row r="21" spans="1:5" ht="25.5">
      <c r="A21" t="s">
        <v>46</v>
      </c>
      <c r="E21" s="29" t="s">
        <v>161</v>
      </c>
    </row>
    <row r="22" spans="1:16" ht="25.5">
      <c r="A22" s="18" t="s">
        <v>38</v>
      </c>
      <c s="23" t="s">
        <v>74</v>
      </c>
      <c s="23" t="s">
        <v>165</v>
      </c>
      <c s="18" t="s">
        <v>40</v>
      </c>
      <c s="24" t="s">
        <v>166</v>
      </c>
      <c s="25" t="s">
        <v>106</v>
      </c>
      <c s="26">
        <v>527.6</v>
      </c>
      <c s="27">
        <v>0</v>
      </c>
      <c s="27">
        <f>ROUND(ROUND(H22,2)*ROUND(G22,1),2)</f>
      </c>
      <c r="O22">
        <f>(I22*21)/100</f>
      </c>
      <c t="s">
        <v>17</v>
      </c>
    </row>
    <row r="23" spans="1:5" ht="38.25">
      <c r="A23" s="28" t="s">
        <v>43</v>
      </c>
      <c r="E23" s="29" t="s">
        <v>167</v>
      </c>
    </row>
    <row r="24" spans="1:5" ht="127.5">
      <c r="A24" s="30" t="s">
        <v>45</v>
      </c>
      <c r="E24" s="31" t="s">
        <v>446</v>
      </c>
    </row>
    <row r="25" spans="1:5" ht="63.75">
      <c r="A25" t="s">
        <v>46</v>
      </c>
      <c r="E25" s="29" t="s">
        <v>155</v>
      </c>
    </row>
    <row r="26" spans="1:16" ht="12.75">
      <c r="A26" s="18" t="s">
        <v>38</v>
      </c>
      <c s="23" t="s">
        <v>33</v>
      </c>
      <c s="23" t="s">
        <v>169</v>
      </c>
      <c s="18" t="s">
        <v>170</v>
      </c>
      <c s="24" t="s">
        <v>171</v>
      </c>
      <c s="25" t="s">
        <v>106</v>
      </c>
      <c s="26">
        <v>553</v>
      </c>
      <c s="27">
        <v>0</v>
      </c>
      <c s="27">
        <f>ROUND(ROUND(H26,2)*ROUND(G26,1),2)</f>
      </c>
      <c r="O26">
        <f>(I26*21)/100</f>
      </c>
      <c t="s">
        <v>17</v>
      </c>
    </row>
    <row r="27" spans="1:5" ht="114.75">
      <c r="A27" s="28" t="s">
        <v>43</v>
      </c>
      <c r="E27" s="29" t="s">
        <v>447</v>
      </c>
    </row>
    <row r="28" spans="1:5" ht="127.5">
      <c r="A28" s="30" t="s">
        <v>45</v>
      </c>
      <c r="E28" s="31" t="s">
        <v>448</v>
      </c>
    </row>
    <row r="29" spans="1:5" ht="25.5">
      <c r="A29" t="s">
        <v>46</v>
      </c>
      <c r="E29" s="29" t="s">
        <v>449</v>
      </c>
    </row>
    <row r="30" spans="1:16" ht="12.75">
      <c r="A30" s="18" t="s">
        <v>38</v>
      </c>
      <c s="23" t="s">
        <v>35</v>
      </c>
      <c s="23" t="s">
        <v>110</v>
      </c>
      <c s="18" t="s">
        <v>170</v>
      </c>
      <c s="24" t="s">
        <v>111</v>
      </c>
      <c s="25" t="s">
        <v>106</v>
      </c>
      <c s="26">
        <v>579.5</v>
      </c>
      <c s="27">
        <v>0</v>
      </c>
      <c s="27">
        <f>ROUND(ROUND(H30,2)*ROUND(G30,1),2)</f>
      </c>
      <c r="O30">
        <f>(I30*21)/100</f>
      </c>
      <c t="s">
        <v>17</v>
      </c>
    </row>
    <row r="31" spans="1:5" ht="25.5">
      <c r="A31" s="28" t="s">
        <v>43</v>
      </c>
      <c r="E31" s="29" t="s">
        <v>174</v>
      </c>
    </row>
    <row r="32" spans="1:5" ht="38.25">
      <c r="A32" s="30" t="s">
        <v>45</v>
      </c>
      <c r="E32" s="31" t="s">
        <v>450</v>
      </c>
    </row>
    <row r="33" spans="1:5" ht="306">
      <c r="A33" t="s">
        <v>46</v>
      </c>
      <c r="E33" s="29" t="s">
        <v>114</v>
      </c>
    </row>
    <row r="34" spans="1:16" ht="12.75">
      <c r="A34" s="18" t="s">
        <v>38</v>
      </c>
      <c s="23" t="s">
        <v>290</v>
      </c>
      <c s="23" t="s">
        <v>176</v>
      </c>
      <c s="18" t="s">
        <v>170</v>
      </c>
      <c s="24" t="s">
        <v>177</v>
      </c>
      <c s="25" t="s">
        <v>106</v>
      </c>
      <c s="26">
        <v>26.5</v>
      </c>
      <c s="27">
        <v>0</v>
      </c>
      <c s="27">
        <f>ROUND(ROUND(H34,2)*ROUND(G34,1),2)</f>
      </c>
      <c r="O34">
        <f>(I34*21)/100</f>
      </c>
      <c t="s">
        <v>17</v>
      </c>
    </row>
    <row r="35" spans="1:5" ht="153">
      <c r="A35" s="28" t="s">
        <v>43</v>
      </c>
      <c r="E35" s="29" t="s">
        <v>178</v>
      </c>
    </row>
    <row r="36" spans="1:5" ht="127.5">
      <c r="A36" s="30" t="s">
        <v>45</v>
      </c>
      <c r="E36" s="31" t="s">
        <v>451</v>
      </c>
    </row>
    <row r="37" spans="1:5" ht="25.5">
      <c r="A37" t="s">
        <v>46</v>
      </c>
      <c r="E37" s="29" t="s">
        <v>452</v>
      </c>
    </row>
    <row r="38" spans="1:16" ht="12.75">
      <c r="A38" s="18" t="s">
        <v>38</v>
      </c>
      <c s="23" t="s">
        <v>85</v>
      </c>
      <c s="23" t="s">
        <v>180</v>
      </c>
      <c s="18" t="s">
        <v>40</v>
      </c>
      <c s="24" t="s">
        <v>181</v>
      </c>
      <c s="25" t="s">
        <v>131</v>
      </c>
      <c s="26">
        <v>39.5</v>
      </c>
      <c s="27">
        <v>0</v>
      </c>
      <c s="27">
        <f>ROUND(ROUND(H38,2)*ROUND(G38,1),2)</f>
      </c>
      <c r="O38">
        <f>(I38*21)/100</f>
      </c>
      <c t="s">
        <v>17</v>
      </c>
    </row>
    <row r="39" spans="1:5" ht="51">
      <c r="A39" s="28" t="s">
        <v>43</v>
      </c>
      <c r="E39" s="29" t="s">
        <v>182</v>
      </c>
    </row>
    <row r="40" spans="1:5" ht="25.5">
      <c r="A40" s="30" t="s">
        <v>45</v>
      </c>
      <c r="E40" s="31" t="s">
        <v>453</v>
      </c>
    </row>
    <row r="41" spans="1:5" ht="25.5">
      <c r="A41" t="s">
        <v>46</v>
      </c>
      <c r="E41" s="29" t="s">
        <v>184</v>
      </c>
    </row>
    <row r="42" spans="1:16" ht="12.75">
      <c r="A42" s="18" t="s">
        <v>38</v>
      </c>
      <c s="23" t="s">
        <v>422</v>
      </c>
      <c s="23" t="s">
        <v>193</v>
      </c>
      <c s="18" t="s">
        <v>194</v>
      </c>
      <c s="24" t="s">
        <v>195</v>
      </c>
      <c s="25" t="s">
        <v>106</v>
      </c>
      <c s="26">
        <v>1376</v>
      </c>
      <c s="27">
        <v>0</v>
      </c>
      <c s="27">
        <f>ROUND(ROUND(H42,2)*ROUND(G42,1),2)</f>
      </c>
      <c r="O42">
        <f>(I42*21)/100</f>
      </c>
      <c t="s">
        <v>17</v>
      </c>
    </row>
    <row r="43" spans="1:5" ht="25.5">
      <c r="A43" s="28" t="s">
        <v>43</v>
      </c>
      <c r="E43" s="29" t="s">
        <v>454</v>
      </c>
    </row>
    <row r="44" spans="1:5" ht="204">
      <c r="A44" s="30" t="s">
        <v>45</v>
      </c>
      <c r="E44" s="31" t="s">
        <v>455</v>
      </c>
    </row>
    <row r="45" spans="1:5" ht="369.75">
      <c r="A45" t="s">
        <v>46</v>
      </c>
      <c r="E45" s="29" t="s">
        <v>198</v>
      </c>
    </row>
    <row r="46" spans="1:16" ht="12.75">
      <c r="A46" s="18" t="s">
        <v>38</v>
      </c>
      <c s="23" t="s">
        <v>185</v>
      </c>
      <c s="23" t="s">
        <v>193</v>
      </c>
      <c s="18" t="s">
        <v>200</v>
      </c>
      <c s="24" t="s">
        <v>195</v>
      </c>
      <c s="25" t="s">
        <v>106</v>
      </c>
      <c s="26">
        <v>1303.6</v>
      </c>
      <c s="27">
        <v>0</v>
      </c>
      <c s="27">
        <f>ROUND(ROUND(H46,2)*ROUND(G46,1),2)</f>
      </c>
      <c r="O46">
        <f>(I46*21)/100</f>
      </c>
      <c t="s">
        <v>17</v>
      </c>
    </row>
    <row r="47" spans="1:5" ht="38.25">
      <c r="A47" s="28" t="s">
        <v>43</v>
      </c>
      <c r="E47" s="29" t="s">
        <v>456</v>
      </c>
    </row>
    <row r="48" spans="1:5" ht="114.75">
      <c r="A48" s="30" t="s">
        <v>45</v>
      </c>
      <c r="E48" s="31" t="s">
        <v>457</v>
      </c>
    </row>
    <row r="49" spans="1:5" ht="369.75">
      <c r="A49" t="s">
        <v>46</v>
      </c>
      <c r="E49" s="29" t="s">
        <v>198</v>
      </c>
    </row>
    <row r="50" spans="1:16" ht="12.75">
      <c r="A50" s="18" t="s">
        <v>38</v>
      </c>
      <c s="23" t="s">
        <v>192</v>
      </c>
      <c s="23" t="s">
        <v>120</v>
      </c>
      <c s="18" t="s">
        <v>40</v>
      </c>
      <c s="24" t="s">
        <v>121</v>
      </c>
      <c s="25" t="s">
        <v>106</v>
      </c>
      <c s="26">
        <v>3469.7</v>
      </c>
      <c s="27">
        <v>0</v>
      </c>
      <c s="27">
        <f>ROUND(ROUND(H50,2)*ROUND(G50,1),2)</f>
      </c>
      <c r="O50">
        <f>(I50*21)/100</f>
      </c>
      <c t="s">
        <v>17</v>
      </c>
    </row>
    <row r="51" spans="1:5" ht="12.75">
      <c r="A51" s="28" t="s">
        <v>43</v>
      </c>
      <c r="E51" s="29" t="s">
        <v>204</v>
      </c>
    </row>
    <row r="52" spans="1:5" ht="63.75">
      <c r="A52" s="30" t="s">
        <v>45</v>
      </c>
      <c r="E52" s="31" t="s">
        <v>458</v>
      </c>
    </row>
    <row r="53" spans="1:5" ht="191.25">
      <c r="A53" t="s">
        <v>46</v>
      </c>
      <c r="E53" s="29" t="s">
        <v>123</v>
      </c>
    </row>
    <row r="54" spans="1:16" ht="12.75">
      <c r="A54" s="18" t="s">
        <v>38</v>
      </c>
      <c s="23" t="s">
        <v>253</v>
      </c>
      <c s="23" t="s">
        <v>186</v>
      </c>
      <c s="18" t="s">
        <v>194</v>
      </c>
      <c s="24" t="s">
        <v>188</v>
      </c>
      <c s="25" t="s">
        <v>106</v>
      </c>
      <c s="26">
        <v>943.1</v>
      </c>
      <c s="27">
        <v>0</v>
      </c>
      <c s="27">
        <f>ROUND(ROUND(H54,2)*ROUND(G54,1),2)</f>
      </c>
      <c r="O54">
        <f>(I54*21)/100</f>
      </c>
      <c t="s">
        <v>17</v>
      </c>
    </row>
    <row r="55" spans="1:5" ht="25.5">
      <c r="A55" s="28" t="s">
        <v>43</v>
      </c>
      <c r="E55" s="29" t="s">
        <v>207</v>
      </c>
    </row>
    <row r="56" spans="1:5" ht="38.25">
      <c r="A56" s="30" t="s">
        <v>45</v>
      </c>
      <c r="E56" s="31" t="s">
        <v>459</v>
      </c>
    </row>
    <row r="57" spans="1:5" ht="280.5">
      <c r="A57" t="s">
        <v>46</v>
      </c>
      <c r="E57" s="29" t="s">
        <v>191</v>
      </c>
    </row>
    <row r="58" spans="1:16" ht="12.75">
      <c r="A58" s="18" t="s">
        <v>38</v>
      </c>
      <c s="23" t="s">
        <v>199</v>
      </c>
      <c s="23" t="s">
        <v>186</v>
      </c>
      <c s="18" t="s">
        <v>200</v>
      </c>
      <c s="24" t="s">
        <v>188</v>
      </c>
      <c s="25" t="s">
        <v>106</v>
      </c>
      <c s="26">
        <v>259.2</v>
      </c>
      <c s="27">
        <v>0</v>
      </c>
      <c s="27">
        <f>ROUND(ROUND(H58,2)*ROUND(G58,1),2)</f>
      </c>
      <c r="O58">
        <f>(I58*21)/100</f>
      </c>
      <c t="s">
        <v>17</v>
      </c>
    </row>
    <row r="59" spans="1:5" ht="51">
      <c r="A59" s="28" t="s">
        <v>43</v>
      </c>
      <c r="E59" s="29" t="s">
        <v>210</v>
      </c>
    </row>
    <row r="60" spans="1:5" ht="25.5">
      <c r="A60" s="30" t="s">
        <v>45</v>
      </c>
      <c r="E60" s="31" t="s">
        <v>460</v>
      </c>
    </row>
    <row r="61" spans="1:5" ht="280.5">
      <c r="A61" t="s">
        <v>46</v>
      </c>
      <c r="E61" s="29" t="s">
        <v>191</v>
      </c>
    </row>
    <row r="62" spans="1:16" ht="12.75">
      <c r="A62" s="18" t="s">
        <v>38</v>
      </c>
      <c s="23" t="s">
        <v>203</v>
      </c>
      <c s="23" t="s">
        <v>213</v>
      </c>
      <c s="18" t="s">
        <v>40</v>
      </c>
      <c s="24" t="s">
        <v>214</v>
      </c>
      <c s="25" t="s">
        <v>215</v>
      </c>
      <c s="26">
        <v>5504</v>
      </c>
      <c s="27">
        <v>0</v>
      </c>
      <c s="27">
        <f>ROUND(ROUND(H62,2)*ROUND(G62,1),2)</f>
      </c>
      <c r="O62">
        <f>(I62*21)/100</f>
      </c>
      <c t="s">
        <v>17</v>
      </c>
    </row>
    <row r="63" spans="1:5" ht="12.75">
      <c r="A63" s="28" t="s">
        <v>43</v>
      </c>
      <c r="E63" s="29" t="s">
        <v>216</v>
      </c>
    </row>
    <row r="64" spans="1:5" ht="25.5">
      <c r="A64" s="30" t="s">
        <v>45</v>
      </c>
      <c r="E64" s="31" t="s">
        <v>461</v>
      </c>
    </row>
    <row r="65" spans="1:5" ht="12.75">
      <c r="A65" t="s">
        <v>46</v>
      </c>
      <c r="E65" s="29" t="s">
        <v>218</v>
      </c>
    </row>
    <row r="66" spans="1:16" ht="12.75">
      <c r="A66" s="18" t="s">
        <v>38</v>
      </c>
      <c s="23" t="s">
        <v>206</v>
      </c>
      <c s="23" t="s">
        <v>220</v>
      </c>
      <c s="18" t="s">
        <v>40</v>
      </c>
      <c s="24" t="s">
        <v>221</v>
      </c>
      <c s="25" t="s">
        <v>215</v>
      </c>
      <c s="26">
        <v>5504</v>
      </c>
      <c s="27">
        <v>0</v>
      </c>
      <c s="27">
        <f>ROUND(ROUND(H66,2)*ROUND(G66,1),2)</f>
      </c>
      <c r="O66">
        <f>(I66*21)/100</f>
      </c>
      <c t="s">
        <v>17</v>
      </c>
    </row>
    <row r="67" spans="1:5" ht="12.75">
      <c r="A67" s="28" t="s">
        <v>43</v>
      </c>
      <c r="E67" s="29" t="s">
        <v>40</v>
      </c>
    </row>
    <row r="68" spans="1:5" ht="25.5">
      <c r="A68" s="30" t="s">
        <v>45</v>
      </c>
      <c r="E68" s="31" t="s">
        <v>461</v>
      </c>
    </row>
    <row r="69" spans="1:5" ht="38.25">
      <c r="A69" t="s">
        <v>46</v>
      </c>
      <c r="E69" s="29" t="s">
        <v>222</v>
      </c>
    </row>
    <row r="70" spans="1:16" ht="12.75">
      <c r="A70" s="18" t="s">
        <v>38</v>
      </c>
      <c s="23" t="s">
        <v>209</v>
      </c>
      <c s="23" t="s">
        <v>224</v>
      </c>
      <c s="18" t="s">
        <v>40</v>
      </c>
      <c s="24" t="s">
        <v>225</v>
      </c>
      <c s="25" t="s">
        <v>215</v>
      </c>
      <c s="26">
        <v>5504</v>
      </c>
      <c s="27">
        <v>0</v>
      </c>
      <c s="27">
        <f>ROUND(ROUND(H70,2)*ROUND(G70,1),2)</f>
      </c>
      <c r="O70">
        <f>(I70*21)/100</f>
      </c>
      <c t="s">
        <v>17</v>
      </c>
    </row>
    <row r="71" spans="1:5" ht="12.75">
      <c r="A71" s="28" t="s">
        <v>43</v>
      </c>
      <c r="E71" s="29" t="s">
        <v>226</v>
      </c>
    </row>
    <row r="72" spans="1:5" ht="25.5">
      <c r="A72" s="30" t="s">
        <v>45</v>
      </c>
      <c r="E72" s="31" t="s">
        <v>461</v>
      </c>
    </row>
    <row r="73" spans="1:5" ht="38.25">
      <c r="A73" t="s">
        <v>46</v>
      </c>
      <c r="E73" s="29" t="s">
        <v>227</v>
      </c>
    </row>
    <row r="74" spans="1:16" ht="12.75">
      <c r="A74" s="18" t="s">
        <v>38</v>
      </c>
      <c s="23" t="s">
        <v>219</v>
      </c>
      <c s="23" t="s">
        <v>229</v>
      </c>
      <c s="18" t="s">
        <v>230</v>
      </c>
      <c s="24" t="s">
        <v>231</v>
      </c>
      <c s="25" t="s">
        <v>106</v>
      </c>
      <c s="26">
        <v>41</v>
      </c>
      <c s="27">
        <v>0</v>
      </c>
      <c s="27">
        <f>ROUND(ROUND(H74,2)*ROUND(G74,1),2)</f>
      </c>
      <c r="O74">
        <f>(I74*21)/100</f>
      </c>
      <c t="s">
        <v>17</v>
      </c>
    </row>
    <row r="75" spans="1:5" ht="38.25">
      <c r="A75" s="28" t="s">
        <v>43</v>
      </c>
      <c r="E75" s="29" t="s">
        <v>232</v>
      </c>
    </row>
    <row r="76" spans="1:5" ht="25.5">
      <c r="A76" s="30" t="s">
        <v>45</v>
      </c>
      <c r="E76" s="31" t="s">
        <v>462</v>
      </c>
    </row>
    <row r="77" spans="1:5" ht="318.75">
      <c r="A77" t="s">
        <v>46</v>
      </c>
      <c r="E77" s="29" t="s">
        <v>119</v>
      </c>
    </row>
    <row r="78" spans="1:16" ht="12.75">
      <c r="A78" s="18" t="s">
        <v>38</v>
      </c>
      <c s="23" t="s">
        <v>310</v>
      </c>
      <c s="23" t="s">
        <v>235</v>
      </c>
      <c s="18" t="s">
        <v>40</v>
      </c>
      <c s="24" t="s">
        <v>236</v>
      </c>
      <c s="25" t="s">
        <v>215</v>
      </c>
      <c s="26">
        <v>3259</v>
      </c>
      <c s="27">
        <v>0</v>
      </c>
      <c s="27">
        <f>ROUND(ROUND(H78,2)*ROUND(G78,1),2)</f>
      </c>
      <c r="O78">
        <f>(I78*21)/100</f>
      </c>
      <c t="s">
        <v>17</v>
      </c>
    </row>
    <row r="79" spans="1:5" ht="12.75">
      <c r="A79" s="28" t="s">
        <v>43</v>
      </c>
      <c r="E79" s="29" t="s">
        <v>40</v>
      </c>
    </row>
    <row r="80" spans="1:5" ht="25.5">
      <c r="A80" s="30" t="s">
        <v>45</v>
      </c>
      <c r="E80" s="31" t="s">
        <v>463</v>
      </c>
    </row>
    <row r="81" spans="1:5" ht="25.5">
      <c r="A81" t="s">
        <v>46</v>
      </c>
      <c r="E81" s="29" t="s">
        <v>238</v>
      </c>
    </row>
    <row r="82" spans="1:16" ht="12.75">
      <c r="A82" s="18" t="s">
        <v>38</v>
      </c>
      <c s="23" t="s">
        <v>360</v>
      </c>
      <c s="23" t="s">
        <v>240</v>
      </c>
      <c s="18" t="s">
        <v>230</v>
      </c>
      <c s="24" t="s">
        <v>241</v>
      </c>
      <c s="25" t="s">
        <v>106</v>
      </c>
      <c s="26">
        <v>33.3</v>
      </c>
      <c s="27">
        <v>0</v>
      </c>
      <c s="27">
        <f>ROUND(ROUND(H82,2)*ROUND(G82,1),2)</f>
      </c>
      <c r="O82">
        <f>(I82*21)/100</f>
      </c>
      <c t="s">
        <v>17</v>
      </c>
    </row>
    <row r="83" spans="1:5" ht="38.25">
      <c r="A83" s="28" t="s">
        <v>43</v>
      </c>
      <c r="E83" s="29" t="s">
        <v>242</v>
      </c>
    </row>
    <row r="84" spans="1:5" ht="63.75">
      <c r="A84" s="30" t="s">
        <v>45</v>
      </c>
      <c r="E84" s="31" t="s">
        <v>464</v>
      </c>
    </row>
    <row r="85" spans="1:5" ht="293.25">
      <c r="A85" t="s">
        <v>46</v>
      </c>
      <c r="E85" s="29" t="s">
        <v>244</v>
      </c>
    </row>
    <row r="86" spans="1:18" ht="12.75" customHeight="1">
      <c r="A86" s="5" t="s">
        <v>36</v>
      </c>
      <c s="5"/>
      <c s="35" t="s">
        <v>17</v>
      </c>
      <c s="5"/>
      <c s="21" t="s">
        <v>252</v>
      </c>
      <c s="5"/>
      <c s="5"/>
      <c s="5"/>
      <c s="36">
        <f>0+Q86</f>
      </c>
      <c r="O86">
        <f>0+R86</f>
      </c>
      <c r="Q86">
        <f>0+I87+I91+I95+I99</f>
      </c>
      <c>
        <f>0+O87+O91+O95+O99</f>
      </c>
    </row>
    <row r="87" spans="1:16" ht="12.75">
      <c r="A87" s="18" t="s">
        <v>38</v>
      </c>
      <c s="23" t="s">
        <v>427</v>
      </c>
      <c s="23" t="s">
        <v>254</v>
      </c>
      <c s="18" t="s">
        <v>40</v>
      </c>
      <c s="24" t="s">
        <v>255</v>
      </c>
      <c s="25" t="s">
        <v>131</v>
      </c>
      <c s="26">
        <v>2497</v>
      </c>
      <c s="27">
        <v>0</v>
      </c>
      <c s="27">
        <f>ROUND(ROUND(H87,2)*ROUND(G87,1),2)</f>
      </c>
      <c r="O87">
        <f>(I87*21)/100</f>
      </c>
      <c t="s">
        <v>17</v>
      </c>
    </row>
    <row r="88" spans="1:5" ht="76.5">
      <c r="A88" s="28" t="s">
        <v>43</v>
      </c>
      <c r="E88" s="29" t="s">
        <v>465</v>
      </c>
    </row>
    <row r="89" spans="1:5" ht="395.25">
      <c r="A89" s="30" t="s">
        <v>45</v>
      </c>
      <c r="E89" s="31" t="s">
        <v>466</v>
      </c>
    </row>
    <row r="90" spans="1:5" ht="165.75">
      <c r="A90" t="s">
        <v>46</v>
      </c>
      <c r="E90" s="29" t="s">
        <v>258</v>
      </c>
    </row>
    <row r="91" spans="1:16" ht="12.75">
      <c r="A91" s="18" t="s">
        <v>38</v>
      </c>
      <c s="23" t="s">
        <v>228</v>
      </c>
      <c s="23" t="s">
        <v>260</v>
      </c>
      <c s="18" t="s">
        <v>40</v>
      </c>
      <c s="24" t="s">
        <v>261</v>
      </c>
      <c s="25" t="s">
        <v>215</v>
      </c>
      <c s="26">
        <v>5493.4</v>
      </c>
      <c s="27">
        <v>0</v>
      </c>
      <c s="27">
        <f>ROUND(ROUND(H91,2)*ROUND(G91,1),2)</f>
      </c>
      <c r="O91">
        <f>(I91*21)/100</f>
      </c>
      <c t="s">
        <v>17</v>
      </c>
    </row>
    <row r="92" spans="1:5" ht="25.5">
      <c r="A92" s="28" t="s">
        <v>43</v>
      </c>
      <c r="E92" s="29" t="s">
        <v>262</v>
      </c>
    </row>
    <row r="93" spans="1:5" ht="25.5">
      <c r="A93" s="30" t="s">
        <v>45</v>
      </c>
      <c r="E93" s="31" t="s">
        <v>467</v>
      </c>
    </row>
    <row r="94" spans="1:5" ht="25.5">
      <c r="A94" t="s">
        <v>46</v>
      </c>
      <c r="E94" s="29" t="s">
        <v>264</v>
      </c>
    </row>
    <row r="95" spans="1:16" ht="12.75">
      <c r="A95" s="18" t="s">
        <v>38</v>
      </c>
      <c s="23" t="s">
        <v>278</v>
      </c>
      <c s="23" t="s">
        <v>266</v>
      </c>
      <c s="18" t="s">
        <v>40</v>
      </c>
      <c s="24" t="s">
        <v>267</v>
      </c>
      <c s="25" t="s">
        <v>215</v>
      </c>
      <c s="26">
        <v>3259</v>
      </c>
      <c s="27">
        <v>0</v>
      </c>
      <c s="27">
        <f>ROUND(ROUND(H95,2)*ROUND(G95,1),2)</f>
      </c>
      <c r="O95">
        <f>(I95*21)/100</f>
      </c>
      <c t="s">
        <v>17</v>
      </c>
    </row>
    <row r="96" spans="1:5" ht="25.5">
      <c r="A96" s="28" t="s">
        <v>43</v>
      </c>
      <c r="E96" s="29" t="s">
        <v>268</v>
      </c>
    </row>
    <row r="97" spans="1:5" ht="114.75">
      <c r="A97" s="30" t="s">
        <v>45</v>
      </c>
      <c r="E97" s="31" t="s">
        <v>468</v>
      </c>
    </row>
    <row r="98" spans="1:5" ht="102">
      <c r="A98" t="s">
        <v>46</v>
      </c>
      <c r="E98" s="29" t="s">
        <v>270</v>
      </c>
    </row>
    <row r="99" spans="1:16" ht="12.75">
      <c r="A99" s="18" t="s">
        <v>38</v>
      </c>
      <c s="23" t="s">
        <v>234</v>
      </c>
      <c s="23" t="s">
        <v>272</v>
      </c>
      <c s="18" t="s">
        <v>40</v>
      </c>
      <c s="24" t="s">
        <v>273</v>
      </c>
      <c s="25" t="s">
        <v>106</v>
      </c>
      <c s="26">
        <v>1303.6</v>
      </c>
      <c s="27">
        <v>0</v>
      </c>
      <c s="27">
        <f>ROUND(ROUND(H99,2)*ROUND(G99,1),2)</f>
      </c>
      <c r="O99">
        <f>(I99*21)/100</f>
      </c>
      <c t="s">
        <v>17</v>
      </c>
    </row>
    <row r="100" spans="1:5" ht="25.5">
      <c r="A100" s="28" t="s">
        <v>43</v>
      </c>
      <c r="E100" s="29" t="s">
        <v>274</v>
      </c>
    </row>
    <row r="101" spans="1:5" ht="114.75">
      <c r="A101" s="30" t="s">
        <v>45</v>
      </c>
      <c r="E101" s="31" t="s">
        <v>457</v>
      </c>
    </row>
    <row r="102" spans="1:5" ht="38.25">
      <c r="A102" t="s">
        <v>46</v>
      </c>
      <c r="E102" s="29" t="s">
        <v>276</v>
      </c>
    </row>
    <row r="103" spans="1:18" ht="12.75" customHeight="1">
      <c r="A103" s="5" t="s">
        <v>36</v>
      </c>
      <c s="5"/>
      <c s="35" t="s">
        <v>26</v>
      </c>
      <c s="5"/>
      <c s="21" t="s">
        <v>277</v>
      </c>
      <c s="5"/>
      <c s="5"/>
      <c s="5"/>
      <c s="36">
        <f>0+Q103</f>
      </c>
      <c r="O103">
        <f>0+R103</f>
      </c>
      <c r="Q103">
        <f>0+I104</f>
      </c>
      <c>
        <f>0+O104</f>
      </c>
    </row>
    <row r="104" spans="1:16" ht="12.75">
      <c r="A104" s="18" t="s">
        <v>38</v>
      </c>
      <c s="23" t="s">
        <v>223</v>
      </c>
      <c s="23" t="s">
        <v>279</v>
      </c>
      <c s="18" t="s">
        <v>230</v>
      </c>
      <c s="24" t="s">
        <v>280</v>
      </c>
      <c s="25" t="s">
        <v>106</v>
      </c>
      <c s="26">
        <v>7.7</v>
      </c>
      <c s="27">
        <v>0</v>
      </c>
      <c s="27">
        <f>ROUND(ROUND(H104,2)*ROUND(G104,1),2)</f>
      </c>
      <c r="O104">
        <f>(I104*21)/100</f>
      </c>
      <c t="s">
        <v>17</v>
      </c>
    </row>
    <row r="105" spans="1:5" ht="38.25">
      <c r="A105" s="28" t="s">
        <v>43</v>
      </c>
      <c r="E105" s="29" t="s">
        <v>281</v>
      </c>
    </row>
    <row r="106" spans="1:5" ht="25.5">
      <c r="A106" s="30" t="s">
        <v>45</v>
      </c>
      <c r="E106" s="31" t="s">
        <v>469</v>
      </c>
    </row>
    <row r="107" spans="1:5" ht="38.25">
      <c r="A107" t="s">
        <v>46</v>
      </c>
      <c r="E107" s="29" t="s">
        <v>276</v>
      </c>
    </row>
    <row r="108" spans="1:18" ht="12.75" customHeight="1">
      <c r="A108" s="5" t="s">
        <v>36</v>
      </c>
      <c s="5"/>
      <c s="35" t="s">
        <v>28</v>
      </c>
      <c s="5"/>
      <c s="21" t="s">
        <v>283</v>
      </c>
      <c s="5"/>
      <c s="5"/>
      <c s="5"/>
      <c s="36">
        <f>0+Q108</f>
      </c>
      <c r="O108">
        <f>0+R108</f>
      </c>
      <c r="Q108">
        <f>0+I109+I113+I117+I121+I125+I129+I133+I137+I141+I145+I149+I153</f>
      </c>
      <c>
        <f>0+O109+O113+O117+O121+O125+O129+O133+O137+O141+O145+O149+O153</f>
      </c>
    </row>
    <row r="109" spans="1:16" ht="12.75">
      <c r="A109" s="18" t="s">
        <v>38</v>
      </c>
      <c s="23" t="s">
        <v>17</v>
      </c>
      <c s="23" t="s">
        <v>284</v>
      </c>
      <c s="18" t="s">
        <v>285</v>
      </c>
      <c s="24" t="s">
        <v>286</v>
      </c>
      <c s="25" t="s">
        <v>215</v>
      </c>
      <c s="26">
        <v>15</v>
      </c>
      <c s="27">
        <v>0</v>
      </c>
      <c s="27">
        <f>ROUND(ROUND(H109,2)*ROUND(G109,1),2)</f>
      </c>
      <c r="O109">
        <f>(I109*21)/100</f>
      </c>
      <c t="s">
        <v>17</v>
      </c>
    </row>
    <row r="110" spans="1:5" ht="38.25">
      <c r="A110" s="28" t="s">
        <v>43</v>
      </c>
      <c r="E110" s="29" t="s">
        <v>287</v>
      </c>
    </row>
    <row r="111" spans="1:5" ht="140.25">
      <c r="A111" s="30" t="s">
        <v>45</v>
      </c>
      <c r="E111" s="31" t="s">
        <v>470</v>
      </c>
    </row>
    <row r="112" spans="1:5" ht="51">
      <c r="A112" t="s">
        <v>46</v>
      </c>
      <c r="E112" s="29" t="s">
        <v>289</v>
      </c>
    </row>
    <row r="113" spans="1:16" ht="12.75">
      <c r="A113" s="18" t="s">
        <v>38</v>
      </c>
      <c s="23" t="s">
        <v>79</v>
      </c>
      <c s="23" t="s">
        <v>291</v>
      </c>
      <c s="18" t="s">
        <v>170</v>
      </c>
      <c s="24" t="s">
        <v>292</v>
      </c>
      <c s="25" t="s">
        <v>106</v>
      </c>
      <c s="26">
        <v>586.8</v>
      </c>
      <c s="27">
        <v>0</v>
      </c>
      <c s="27">
        <f>ROUND(ROUND(H113,2)*ROUND(G113,1),2)</f>
      </c>
      <c r="O113">
        <f>(I113*21)/100</f>
      </c>
      <c t="s">
        <v>17</v>
      </c>
    </row>
    <row r="114" spans="1:5" ht="127.5">
      <c r="A114" s="28" t="s">
        <v>43</v>
      </c>
      <c r="E114" s="29" t="s">
        <v>471</v>
      </c>
    </row>
    <row r="115" spans="1:5" ht="51">
      <c r="A115" s="30" t="s">
        <v>45</v>
      </c>
      <c r="E115" s="31" t="s">
        <v>472</v>
      </c>
    </row>
    <row r="116" spans="1:5" ht="102">
      <c r="A116" t="s">
        <v>46</v>
      </c>
      <c r="E116" s="29" t="s">
        <v>295</v>
      </c>
    </row>
    <row r="117" spans="1:16" ht="12.75">
      <c r="A117" s="18" t="s">
        <v>38</v>
      </c>
      <c s="23" t="s">
        <v>145</v>
      </c>
      <c s="23" t="s">
        <v>296</v>
      </c>
      <c s="18" t="s">
        <v>170</v>
      </c>
      <c s="24" t="s">
        <v>297</v>
      </c>
      <c s="25" t="s">
        <v>106</v>
      </c>
      <c s="26">
        <v>145.1</v>
      </c>
      <c s="27">
        <v>0</v>
      </c>
      <c s="27">
        <f>ROUND(ROUND(H117,2)*ROUND(G117,1),2)</f>
      </c>
      <c r="O117">
        <f>(I117*21)/100</f>
      </c>
      <c t="s">
        <v>17</v>
      </c>
    </row>
    <row r="118" spans="1:5" ht="153">
      <c r="A118" s="28" t="s">
        <v>43</v>
      </c>
      <c r="E118" s="29" t="s">
        <v>473</v>
      </c>
    </row>
    <row r="119" spans="1:5" ht="25.5">
      <c r="A119" s="30" t="s">
        <v>45</v>
      </c>
      <c r="E119" s="31" t="s">
        <v>474</v>
      </c>
    </row>
    <row r="120" spans="1:5" ht="51">
      <c r="A120" t="s">
        <v>46</v>
      </c>
      <c r="E120" s="29" t="s">
        <v>300</v>
      </c>
    </row>
    <row r="121" spans="1:16" ht="12.75">
      <c r="A121" s="18" t="s">
        <v>38</v>
      </c>
      <c s="23" t="s">
        <v>82</v>
      </c>
      <c s="23" t="s">
        <v>305</v>
      </c>
      <c s="18" t="s">
        <v>170</v>
      </c>
      <c s="24" t="s">
        <v>306</v>
      </c>
      <c s="25" t="s">
        <v>215</v>
      </c>
      <c s="26">
        <v>10113.2</v>
      </c>
      <c s="27">
        <v>0</v>
      </c>
      <c s="27">
        <f>ROUND(ROUND(H121,2)*ROUND(G121,1),2)</f>
      </c>
      <c r="O121">
        <f>(I121*21)/100</f>
      </c>
      <c t="s">
        <v>17</v>
      </c>
    </row>
    <row r="122" spans="1:5" ht="63.75">
      <c r="A122" s="28" t="s">
        <v>43</v>
      </c>
      <c r="E122" s="29" t="s">
        <v>307</v>
      </c>
    </row>
    <row r="123" spans="1:5" ht="114.75">
      <c r="A123" s="30" t="s">
        <v>45</v>
      </c>
      <c r="E123" s="31" t="s">
        <v>475</v>
      </c>
    </row>
    <row r="124" spans="1:5" ht="76.5">
      <c r="A124" t="s">
        <v>46</v>
      </c>
      <c r="E124" s="29" t="s">
        <v>309</v>
      </c>
    </row>
    <row r="125" spans="1:16" ht="12.75">
      <c r="A125" s="18" t="s">
        <v>38</v>
      </c>
      <c s="23" t="s">
        <v>239</v>
      </c>
      <c s="23" t="s">
        <v>321</v>
      </c>
      <c s="18" t="s">
        <v>200</v>
      </c>
      <c s="24" t="s">
        <v>322</v>
      </c>
      <c s="25" t="s">
        <v>215</v>
      </c>
      <c s="26">
        <v>10634.6</v>
      </c>
      <c s="27">
        <v>0</v>
      </c>
      <c s="27">
        <f>ROUND(ROUND(H125,2)*ROUND(G125,1),2)</f>
      </c>
      <c r="O125">
        <f>(I125*21)/100</f>
      </c>
      <c t="s">
        <v>17</v>
      </c>
    </row>
    <row r="126" spans="1:5" ht="12.75">
      <c r="A126" s="28" t="s">
        <v>43</v>
      </c>
      <c r="E126" s="29" t="s">
        <v>323</v>
      </c>
    </row>
    <row r="127" spans="1:5" ht="114.75">
      <c r="A127" s="30" t="s">
        <v>45</v>
      </c>
      <c r="E127" s="31" t="s">
        <v>476</v>
      </c>
    </row>
    <row r="128" spans="1:5" ht="51">
      <c r="A128" t="s">
        <v>46</v>
      </c>
      <c r="E128" s="29" t="s">
        <v>300</v>
      </c>
    </row>
    <row r="129" spans="1:16" ht="12.75">
      <c r="A129" s="18" t="s">
        <v>38</v>
      </c>
      <c s="23" t="s">
        <v>259</v>
      </c>
      <c s="23" t="s">
        <v>326</v>
      </c>
      <c s="18" t="s">
        <v>40</v>
      </c>
      <c s="24" t="s">
        <v>327</v>
      </c>
      <c s="25" t="s">
        <v>215</v>
      </c>
      <c s="26">
        <v>9395.2</v>
      </c>
      <c s="27">
        <v>0</v>
      </c>
      <c s="27">
        <f>ROUND(ROUND(H129,2)*ROUND(G129,1),2)</f>
      </c>
      <c r="O129">
        <f>(I129*21)/100</f>
      </c>
      <c t="s">
        <v>17</v>
      </c>
    </row>
    <row r="130" spans="1:5" ht="12.75">
      <c r="A130" s="28" t="s">
        <v>43</v>
      </c>
      <c r="E130" s="29" t="s">
        <v>328</v>
      </c>
    </row>
    <row r="131" spans="1:5" ht="140.25">
      <c r="A131" s="30" t="s">
        <v>45</v>
      </c>
      <c r="E131" s="31" t="s">
        <v>477</v>
      </c>
    </row>
    <row r="132" spans="1:5" ht="140.25">
      <c r="A132" t="s">
        <v>46</v>
      </c>
      <c r="E132" s="29" t="s">
        <v>330</v>
      </c>
    </row>
    <row r="133" spans="1:16" ht="12.75">
      <c r="A133" s="18" t="s">
        <v>38</v>
      </c>
      <c s="23" t="s">
        <v>265</v>
      </c>
      <c s="23" t="s">
        <v>321</v>
      </c>
      <c s="18" t="s">
        <v>194</v>
      </c>
      <c s="24" t="s">
        <v>322</v>
      </c>
      <c s="25" t="s">
        <v>215</v>
      </c>
      <c s="26">
        <v>4367.1</v>
      </c>
      <c s="27">
        <v>0</v>
      </c>
      <c s="27">
        <f>ROUND(ROUND(H133,2)*ROUND(G133,1),2)</f>
      </c>
      <c r="O133">
        <f>(I133*21)/100</f>
      </c>
      <c t="s">
        <v>17</v>
      </c>
    </row>
    <row r="134" spans="1:5" ht="12.75">
      <c r="A134" s="28" t="s">
        <v>43</v>
      </c>
      <c r="E134" s="29" t="s">
        <v>332</v>
      </c>
    </row>
    <row r="135" spans="1:5" ht="114.75">
      <c r="A135" s="30" t="s">
        <v>45</v>
      </c>
      <c r="E135" s="31" t="s">
        <v>478</v>
      </c>
    </row>
    <row r="136" spans="1:5" ht="51">
      <c r="A136" t="s">
        <v>46</v>
      </c>
      <c r="E136" s="29" t="s">
        <v>300</v>
      </c>
    </row>
    <row r="137" spans="1:16" ht="12.75">
      <c r="A137" s="18" t="s">
        <v>38</v>
      </c>
      <c s="23" t="s">
        <v>271</v>
      </c>
      <c s="23" t="s">
        <v>335</v>
      </c>
      <c s="18" t="s">
        <v>200</v>
      </c>
      <c s="24" t="s">
        <v>336</v>
      </c>
      <c s="25" t="s">
        <v>215</v>
      </c>
      <c s="26">
        <v>10177.4</v>
      </c>
      <c s="27">
        <v>0</v>
      </c>
      <c s="27">
        <f>ROUND(ROUND(H137,2)*ROUND(G137,1),2)</f>
      </c>
      <c r="O137">
        <f>(I137*21)/100</f>
      </c>
      <c t="s">
        <v>17</v>
      </c>
    </row>
    <row r="138" spans="1:5" ht="25.5">
      <c r="A138" s="28" t="s">
        <v>43</v>
      </c>
      <c r="E138" s="29" t="s">
        <v>337</v>
      </c>
    </row>
    <row r="139" spans="1:5" ht="140.25">
      <c r="A139" s="30" t="s">
        <v>45</v>
      </c>
      <c r="E139" s="31" t="s">
        <v>479</v>
      </c>
    </row>
    <row r="140" spans="1:5" ht="51">
      <c r="A140" t="s">
        <v>46</v>
      </c>
      <c r="E140" s="29" t="s">
        <v>339</v>
      </c>
    </row>
    <row r="141" spans="1:16" ht="12.75">
      <c r="A141" s="18" t="s">
        <v>38</v>
      </c>
      <c s="23" t="s">
        <v>316</v>
      </c>
      <c s="23" t="s">
        <v>341</v>
      </c>
      <c s="18" t="s">
        <v>40</v>
      </c>
      <c s="24" t="s">
        <v>342</v>
      </c>
      <c s="25" t="s">
        <v>215</v>
      </c>
      <c s="26">
        <v>9753.7</v>
      </c>
      <c s="27">
        <v>0</v>
      </c>
      <c s="27">
        <f>ROUND(ROUND(H141,2)*ROUND(G141,1),2)</f>
      </c>
      <c r="O141">
        <f>(I141*21)/100</f>
      </c>
      <c t="s">
        <v>17</v>
      </c>
    </row>
    <row r="142" spans="1:5" ht="12.75">
      <c r="A142" s="28" t="s">
        <v>43</v>
      </c>
      <c r="E142" s="29" t="s">
        <v>343</v>
      </c>
    </row>
    <row r="143" spans="1:5" ht="140.25">
      <c r="A143" s="30" t="s">
        <v>45</v>
      </c>
      <c r="E143" s="31" t="s">
        <v>480</v>
      </c>
    </row>
    <row r="144" spans="1:5" ht="140.25">
      <c r="A144" t="s">
        <v>46</v>
      </c>
      <c r="E144" s="29" t="s">
        <v>330</v>
      </c>
    </row>
    <row r="145" spans="1:16" ht="12.75">
      <c r="A145" s="18" t="s">
        <v>38</v>
      </c>
      <c s="23" t="s">
        <v>320</v>
      </c>
      <c s="23" t="s">
        <v>335</v>
      </c>
      <c s="18" t="s">
        <v>194</v>
      </c>
      <c s="24" t="s">
        <v>336</v>
      </c>
      <c s="25" t="s">
        <v>215</v>
      </c>
      <c s="26">
        <v>9753.7</v>
      </c>
      <c s="27">
        <v>0</v>
      </c>
      <c s="27">
        <f>ROUND(ROUND(H145,2)*ROUND(G145,1),2)</f>
      </c>
      <c r="O145">
        <f>(I145*21)/100</f>
      </c>
      <c t="s">
        <v>17</v>
      </c>
    </row>
    <row r="146" spans="1:5" ht="25.5">
      <c r="A146" s="28" t="s">
        <v>43</v>
      </c>
      <c r="E146" s="29" t="s">
        <v>346</v>
      </c>
    </row>
    <row r="147" spans="1:5" ht="140.25">
      <c r="A147" s="30" t="s">
        <v>45</v>
      </c>
      <c r="E147" s="31" t="s">
        <v>480</v>
      </c>
    </row>
    <row r="148" spans="1:5" ht="51">
      <c r="A148" t="s">
        <v>46</v>
      </c>
      <c r="E148" s="29" t="s">
        <v>339</v>
      </c>
    </row>
    <row r="149" spans="1:16" ht="12.75">
      <c r="A149" s="18" t="s">
        <v>38</v>
      </c>
      <c s="23" t="s">
        <v>325</v>
      </c>
      <c s="23" t="s">
        <v>348</v>
      </c>
      <c s="18" t="s">
        <v>40</v>
      </c>
      <c s="24" t="s">
        <v>349</v>
      </c>
      <c s="25" t="s">
        <v>215</v>
      </c>
      <c s="26">
        <v>2098</v>
      </c>
      <c s="27">
        <v>0</v>
      </c>
      <c s="27">
        <f>ROUND(ROUND(H149,2)*ROUND(G149,1),2)</f>
      </c>
      <c r="O149">
        <f>(I149*21)/100</f>
      </c>
      <c t="s">
        <v>17</v>
      </c>
    </row>
    <row r="150" spans="1:5" ht="25.5">
      <c r="A150" s="28" t="s">
        <v>43</v>
      </c>
      <c r="E150" s="29" t="s">
        <v>350</v>
      </c>
    </row>
    <row r="151" spans="1:5" ht="25.5">
      <c r="A151" s="30" t="s">
        <v>45</v>
      </c>
      <c r="E151" s="31" t="s">
        <v>481</v>
      </c>
    </row>
    <row r="152" spans="1:5" ht="38.25">
      <c r="A152" t="s">
        <v>46</v>
      </c>
      <c r="E152" s="29" t="s">
        <v>352</v>
      </c>
    </row>
    <row r="153" spans="1:16" ht="12.75">
      <c r="A153" s="18" t="s">
        <v>38</v>
      </c>
      <c s="23" t="s">
        <v>331</v>
      </c>
      <c s="23" t="s">
        <v>354</v>
      </c>
      <c s="18" t="s">
        <v>285</v>
      </c>
      <c s="24" t="s">
        <v>355</v>
      </c>
      <c s="25" t="s">
        <v>131</v>
      </c>
      <c s="26">
        <v>15</v>
      </c>
      <c s="27">
        <v>0</v>
      </c>
      <c s="27">
        <f>ROUND(ROUND(H153,2)*ROUND(G153,1),2)</f>
      </c>
      <c r="O153">
        <f>(I153*21)/100</f>
      </c>
      <c t="s">
        <v>17</v>
      </c>
    </row>
    <row r="154" spans="1:5" ht="63.75">
      <c r="A154" s="28" t="s">
        <v>43</v>
      </c>
      <c r="E154" s="29" t="s">
        <v>356</v>
      </c>
    </row>
    <row r="155" spans="1:5" ht="38.25">
      <c r="A155" s="30" t="s">
        <v>45</v>
      </c>
      <c r="E155" s="31" t="s">
        <v>482</v>
      </c>
    </row>
    <row r="156" spans="1:5" ht="51">
      <c r="A156" t="s">
        <v>46</v>
      </c>
      <c r="E156" s="29" t="s">
        <v>358</v>
      </c>
    </row>
    <row r="157" spans="1:18" ht="12.75" customHeight="1">
      <c r="A157" s="5" t="s">
        <v>36</v>
      </c>
      <c s="5"/>
      <c s="35" t="s">
        <v>74</v>
      </c>
      <c s="5"/>
      <c s="21" t="s">
        <v>359</v>
      </c>
      <c s="5"/>
      <c s="5"/>
      <c s="5"/>
      <c s="36">
        <f>0+Q157</f>
      </c>
      <c r="O157">
        <f>0+R157</f>
      </c>
      <c r="Q157">
        <f>0+I158</f>
      </c>
      <c>
        <f>0+O158</f>
      </c>
    </row>
    <row r="158" spans="1:16" ht="12.75">
      <c r="A158" s="18" t="s">
        <v>38</v>
      </c>
      <c s="23" t="s">
        <v>212</v>
      </c>
      <c s="23" t="s">
        <v>361</v>
      </c>
      <c s="18" t="s">
        <v>40</v>
      </c>
      <c s="24" t="s">
        <v>362</v>
      </c>
      <c s="25" t="s">
        <v>363</v>
      </c>
      <c s="26">
        <v>10</v>
      </c>
      <c s="27">
        <v>0</v>
      </c>
      <c s="27">
        <f>ROUND(ROUND(H158,2)*ROUND(G158,1),2)</f>
      </c>
      <c r="O158">
        <f>(I158*21)/100</f>
      </c>
      <c t="s">
        <v>17</v>
      </c>
    </row>
    <row r="159" spans="1:5" ht="38.25">
      <c r="A159" s="28" t="s">
        <v>43</v>
      </c>
      <c r="E159" s="29" t="s">
        <v>364</v>
      </c>
    </row>
    <row r="160" spans="1:5" ht="25.5">
      <c r="A160" s="30" t="s">
        <v>45</v>
      </c>
      <c r="E160" s="31" t="s">
        <v>377</v>
      </c>
    </row>
    <row r="161" spans="1:5" ht="89.25">
      <c r="A161" t="s">
        <v>46</v>
      </c>
      <c r="E161" s="29" t="s">
        <v>366</v>
      </c>
    </row>
    <row r="162" spans="1:18" ht="12.75" customHeight="1">
      <c r="A162" s="5" t="s">
        <v>36</v>
      </c>
      <c s="5"/>
      <c s="35" t="s">
        <v>33</v>
      </c>
      <c s="5"/>
      <c s="21" t="s">
        <v>128</v>
      </c>
      <c s="5"/>
      <c s="5"/>
      <c s="5"/>
      <c s="36">
        <f>0+Q162</f>
      </c>
      <c r="O162">
        <f>0+R162</f>
      </c>
      <c r="Q162">
        <f>0+I163+I167+I171+I175+I179+I183+I187+I191+I195+I199+I203</f>
      </c>
      <c>
        <f>0+O163+O167+O171+O175+O179+O183+O187+O191+O195+O199+O203</f>
      </c>
    </row>
    <row r="163" spans="1:16" ht="12.75">
      <c r="A163" s="18" t="s">
        <v>38</v>
      </c>
      <c s="23" t="s">
        <v>301</v>
      </c>
      <c s="23" t="s">
        <v>368</v>
      </c>
      <c s="18" t="s">
        <v>200</v>
      </c>
      <c s="24" t="s">
        <v>369</v>
      </c>
      <c s="25" t="s">
        <v>363</v>
      </c>
      <c s="26">
        <v>4</v>
      </c>
      <c s="27">
        <v>0</v>
      </c>
      <c s="27">
        <f>ROUND(ROUND(H163,2)*ROUND(G163,1),2)</f>
      </c>
      <c r="O163">
        <f>(I163*21)/100</f>
      </c>
      <c t="s">
        <v>17</v>
      </c>
    </row>
    <row r="164" spans="1:5" ht="25.5">
      <c r="A164" s="28" t="s">
        <v>43</v>
      </c>
      <c r="E164" s="29" t="s">
        <v>483</v>
      </c>
    </row>
    <row r="165" spans="1:5" ht="12.75">
      <c r="A165" s="30" t="s">
        <v>45</v>
      </c>
      <c r="E165" s="31" t="s">
        <v>484</v>
      </c>
    </row>
    <row r="166" spans="1:5" ht="51">
      <c r="A166" t="s">
        <v>46</v>
      </c>
      <c r="E166" s="29" t="s">
        <v>372</v>
      </c>
    </row>
    <row r="167" spans="1:16" ht="12.75">
      <c r="A167" s="18" t="s">
        <v>38</v>
      </c>
      <c s="23" t="s">
        <v>304</v>
      </c>
      <c s="23" t="s">
        <v>368</v>
      </c>
      <c s="18" t="s">
        <v>194</v>
      </c>
      <c s="24" t="s">
        <v>369</v>
      </c>
      <c s="25" t="s">
        <v>363</v>
      </c>
      <c s="26">
        <v>76</v>
      </c>
      <c s="27">
        <v>0</v>
      </c>
      <c s="27">
        <f>ROUND(ROUND(H167,2)*ROUND(G167,1),2)</f>
      </c>
      <c r="O167">
        <f>(I167*21)/100</f>
      </c>
      <c t="s">
        <v>17</v>
      </c>
    </row>
    <row r="168" spans="1:5" ht="12.75">
      <c r="A168" s="28" t="s">
        <v>43</v>
      </c>
      <c r="E168" s="29" t="s">
        <v>485</v>
      </c>
    </row>
    <row r="169" spans="1:5" ht="25.5">
      <c r="A169" s="30" t="s">
        <v>45</v>
      </c>
      <c r="E169" s="31" t="s">
        <v>486</v>
      </c>
    </row>
    <row r="170" spans="1:5" ht="51">
      <c r="A170" t="s">
        <v>46</v>
      </c>
      <c r="E170" s="29" t="s">
        <v>372</v>
      </c>
    </row>
    <row r="171" spans="1:16" ht="25.5">
      <c r="A171" s="18" t="s">
        <v>38</v>
      </c>
      <c s="23" t="s">
        <v>88</v>
      </c>
      <c s="23" t="s">
        <v>374</v>
      </c>
      <c s="18" t="s">
        <v>40</v>
      </c>
      <c s="24" t="s">
        <v>375</v>
      </c>
      <c s="25" t="s">
        <v>363</v>
      </c>
      <c s="26">
        <v>17</v>
      </c>
      <c s="27">
        <v>0</v>
      </c>
      <c s="27">
        <f>ROUND(ROUND(H171,2)*ROUND(G171,1),2)</f>
      </c>
      <c r="O171">
        <f>(I171*21)/100</f>
      </c>
      <c t="s">
        <v>17</v>
      </c>
    </row>
    <row r="172" spans="1:5" ht="12.75">
      <c r="A172" s="28" t="s">
        <v>43</v>
      </c>
      <c r="E172" s="29" t="s">
        <v>376</v>
      </c>
    </row>
    <row r="173" spans="1:5" ht="25.5">
      <c r="A173" s="30" t="s">
        <v>45</v>
      </c>
      <c r="E173" s="31" t="s">
        <v>487</v>
      </c>
    </row>
    <row r="174" spans="1:5" ht="25.5">
      <c r="A174" t="s">
        <v>46</v>
      </c>
      <c r="E174" s="29" t="s">
        <v>378</v>
      </c>
    </row>
    <row r="175" spans="1:16" ht="12.75">
      <c r="A175" s="18" t="s">
        <v>38</v>
      </c>
      <c s="23" t="s">
        <v>488</v>
      </c>
      <c s="23" t="s">
        <v>380</v>
      </c>
      <c s="18" t="s">
        <v>40</v>
      </c>
      <c s="24" t="s">
        <v>381</v>
      </c>
      <c s="25" t="s">
        <v>363</v>
      </c>
      <c s="26">
        <v>14</v>
      </c>
      <c s="27">
        <v>0</v>
      </c>
      <c s="27">
        <f>ROUND(ROUND(H175,2)*ROUND(G175,1),2)</f>
      </c>
      <c r="O175">
        <f>(I175*21)/100</f>
      </c>
      <c t="s">
        <v>17</v>
      </c>
    </row>
    <row r="176" spans="1:5" ht="12.75">
      <c r="A176" s="28" t="s">
        <v>43</v>
      </c>
      <c r="E176" s="29" t="s">
        <v>382</v>
      </c>
    </row>
    <row r="177" spans="1:5" ht="25.5">
      <c r="A177" s="30" t="s">
        <v>45</v>
      </c>
      <c r="E177" s="31" t="s">
        <v>489</v>
      </c>
    </row>
    <row r="178" spans="1:5" ht="25.5">
      <c r="A178" t="s">
        <v>46</v>
      </c>
      <c r="E178" s="29" t="s">
        <v>384</v>
      </c>
    </row>
    <row r="179" spans="1:16" ht="25.5">
      <c r="A179" s="18" t="s">
        <v>38</v>
      </c>
      <c s="23" t="s">
        <v>373</v>
      </c>
      <c s="23" t="s">
        <v>391</v>
      </c>
      <c s="18" t="s">
        <v>40</v>
      </c>
      <c s="24" t="s">
        <v>392</v>
      </c>
      <c s="25" t="s">
        <v>363</v>
      </c>
      <c s="26">
        <v>9</v>
      </c>
      <c s="27">
        <v>0</v>
      </c>
      <c s="27">
        <f>ROUND(ROUND(H179,2)*ROUND(G179,1),2)</f>
      </c>
      <c r="O179">
        <f>(I179*21)/100</f>
      </c>
      <c t="s">
        <v>17</v>
      </c>
    </row>
    <row r="180" spans="1:5" ht="12.75">
      <c r="A180" s="28" t="s">
        <v>43</v>
      </c>
      <c r="E180" s="29" t="s">
        <v>393</v>
      </c>
    </row>
    <row r="181" spans="1:5" ht="25.5">
      <c r="A181" s="30" t="s">
        <v>45</v>
      </c>
      <c r="E181" s="31" t="s">
        <v>490</v>
      </c>
    </row>
    <row r="182" spans="1:5" ht="25.5">
      <c r="A182" t="s">
        <v>46</v>
      </c>
      <c r="E182" s="29" t="s">
        <v>395</v>
      </c>
    </row>
    <row r="183" spans="1:16" ht="12.75">
      <c r="A183" s="18" t="s">
        <v>38</v>
      </c>
      <c s="23" t="s">
        <v>379</v>
      </c>
      <c s="23" t="s">
        <v>397</v>
      </c>
      <c s="18" t="s">
        <v>40</v>
      </c>
      <c s="24" t="s">
        <v>398</v>
      </c>
      <c s="25" t="s">
        <v>363</v>
      </c>
      <c s="26">
        <v>7</v>
      </c>
      <c s="27">
        <v>0</v>
      </c>
      <c s="27">
        <f>ROUND(ROUND(H183,2)*ROUND(G183,1),2)</f>
      </c>
      <c r="O183">
        <f>(I183*21)/100</f>
      </c>
      <c t="s">
        <v>17</v>
      </c>
    </row>
    <row r="184" spans="1:5" ht="25.5">
      <c r="A184" s="28" t="s">
        <v>43</v>
      </c>
      <c r="E184" s="29" t="s">
        <v>399</v>
      </c>
    </row>
    <row r="185" spans="1:5" ht="25.5">
      <c r="A185" s="30" t="s">
        <v>45</v>
      </c>
      <c r="E185" s="31" t="s">
        <v>394</v>
      </c>
    </row>
    <row r="186" spans="1:5" ht="25.5">
      <c r="A186" t="s">
        <v>46</v>
      </c>
      <c r="E186" s="29" t="s">
        <v>384</v>
      </c>
    </row>
    <row r="187" spans="1:16" ht="25.5">
      <c r="A187" s="18" t="s">
        <v>38</v>
      </c>
      <c s="23" t="s">
        <v>385</v>
      </c>
      <c s="23" t="s">
        <v>402</v>
      </c>
      <c s="18" t="s">
        <v>40</v>
      </c>
      <c s="24" t="s">
        <v>403</v>
      </c>
      <c s="25" t="s">
        <v>215</v>
      </c>
      <c s="26">
        <v>835.7</v>
      </c>
      <c s="27">
        <v>0</v>
      </c>
      <c s="27">
        <f>ROUND(ROUND(H187,2)*ROUND(G187,1),2)</f>
      </c>
      <c r="O187">
        <f>(I187*21)/100</f>
      </c>
      <c t="s">
        <v>17</v>
      </c>
    </row>
    <row r="188" spans="1:5" ht="12.75">
      <c r="A188" s="28" t="s">
        <v>43</v>
      </c>
      <c r="E188" s="29" t="s">
        <v>404</v>
      </c>
    </row>
    <row r="189" spans="1:5" ht="76.5">
      <c r="A189" s="30" t="s">
        <v>45</v>
      </c>
      <c r="E189" s="31" t="s">
        <v>491</v>
      </c>
    </row>
    <row r="190" spans="1:5" ht="38.25">
      <c r="A190" t="s">
        <v>46</v>
      </c>
      <c r="E190" s="29" t="s">
        <v>406</v>
      </c>
    </row>
    <row r="191" spans="1:16" ht="12.75">
      <c r="A191" s="18" t="s">
        <v>38</v>
      </c>
      <c s="23" t="s">
        <v>390</v>
      </c>
      <c s="23" t="s">
        <v>408</v>
      </c>
      <c s="18" t="s">
        <v>40</v>
      </c>
      <c s="24" t="s">
        <v>409</v>
      </c>
      <c s="25" t="s">
        <v>215</v>
      </c>
      <c s="26">
        <v>835.7</v>
      </c>
      <c s="27">
        <v>0</v>
      </c>
      <c s="27">
        <f>ROUND(ROUND(H191,2)*ROUND(G191,1),2)</f>
      </c>
      <c r="O191">
        <f>(I191*21)/100</f>
      </c>
      <c t="s">
        <v>17</v>
      </c>
    </row>
    <row r="192" spans="1:5" ht="12.75">
      <c r="A192" s="28" t="s">
        <v>43</v>
      </c>
      <c r="E192" s="29" t="s">
        <v>404</v>
      </c>
    </row>
    <row r="193" spans="1:5" ht="76.5">
      <c r="A193" s="30" t="s">
        <v>45</v>
      </c>
      <c r="E193" s="31" t="s">
        <v>491</v>
      </c>
    </row>
    <row r="194" spans="1:5" ht="38.25">
      <c r="A194" t="s">
        <v>46</v>
      </c>
      <c r="E194" s="29" t="s">
        <v>406</v>
      </c>
    </row>
    <row r="195" spans="1:16" ht="12.75">
      <c r="A195" s="18" t="s">
        <v>38</v>
      </c>
      <c s="23" t="s">
        <v>407</v>
      </c>
      <c s="23" t="s">
        <v>423</v>
      </c>
      <c s="18" t="s">
        <v>40</v>
      </c>
      <c s="24" t="s">
        <v>424</v>
      </c>
      <c s="25" t="s">
        <v>131</v>
      </c>
      <c s="26">
        <v>12.5</v>
      </c>
      <c s="27">
        <v>0</v>
      </c>
      <c s="27">
        <f>ROUND(ROUND(H195,2)*ROUND(G195,1),2)</f>
      </c>
      <c r="O195">
        <f>(I195*21)/100</f>
      </c>
      <c t="s">
        <v>17</v>
      </c>
    </row>
    <row r="196" spans="1:5" ht="12.75">
      <c r="A196" s="28" t="s">
        <v>43</v>
      </c>
      <c r="E196" s="29" t="s">
        <v>40</v>
      </c>
    </row>
    <row r="197" spans="1:5" ht="38.25">
      <c r="A197" s="30" t="s">
        <v>45</v>
      </c>
      <c r="E197" s="31" t="s">
        <v>492</v>
      </c>
    </row>
    <row r="198" spans="1:5" ht="25.5">
      <c r="A198" t="s">
        <v>46</v>
      </c>
      <c r="E198" s="29" t="s">
        <v>426</v>
      </c>
    </row>
    <row r="199" spans="1:16" ht="12.75">
      <c r="A199" s="18" t="s">
        <v>38</v>
      </c>
      <c s="23" t="s">
        <v>410</v>
      </c>
      <c s="23" t="s">
        <v>428</v>
      </c>
      <c s="18" t="s">
        <v>40</v>
      </c>
      <c s="24" t="s">
        <v>429</v>
      </c>
      <c s="25" t="s">
        <v>131</v>
      </c>
      <c s="26">
        <v>39.5</v>
      </c>
      <c s="27">
        <v>0</v>
      </c>
      <c s="27">
        <f>ROUND(ROUND(H199,2)*ROUND(G199,1),2)</f>
      </c>
      <c r="O199">
        <f>(I199*21)/100</f>
      </c>
      <c t="s">
        <v>17</v>
      </c>
    </row>
    <row r="200" spans="1:5" ht="38.25">
      <c r="A200" s="28" t="s">
        <v>43</v>
      </c>
      <c r="E200" s="29" t="s">
        <v>430</v>
      </c>
    </row>
    <row r="201" spans="1:5" ht="25.5">
      <c r="A201" s="30" t="s">
        <v>45</v>
      </c>
      <c r="E201" s="31" t="s">
        <v>453</v>
      </c>
    </row>
    <row r="202" spans="1:5" ht="38.25">
      <c r="A202" t="s">
        <v>46</v>
      </c>
      <c r="E202" s="29" t="s">
        <v>431</v>
      </c>
    </row>
    <row r="203" spans="1:16" ht="12.75">
      <c r="A203" s="18" t="s">
        <v>38</v>
      </c>
      <c s="23" t="s">
        <v>212</v>
      </c>
      <c s="23" t="s">
        <v>411</v>
      </c>
      <c s="18" t="s">
        <v>200</v>
      </c>
      <c s="24" t="s">
        <v>412</v>
      </c>
      <c s="25" t="s">
        <v>131</v>
      </c>
      <c s="26">
        <v>45.5</v>
      </c>
      <c s="27">
        <v>0</v>
      </c>
      <c s="27">
        <f>ROUND(ROUND(H203,2)*ROUND(G203,1),2)</f>
      </c>
      <c r="O203">
        <f>(I203*21)/100</f>
      </c>
      <c t="s">
        <v>17</v>
      </c>
    </row>
    <row r="204" spans="1:5" ht="38.25">
      <c r="A204" s="28" t="s">
        <v>43</v>
      </c>
      <c r="E204" s="29" t="s">
        <v>432</v>
      </c>
    </row>
    <row r="205" spans="1:5" ht="25.5">
      <c r="A205" s="30" t="s">
        <v>45</v>
      </c>
      <c r="E205" s="31" t="s">
        <v>493</v>
      </c>
    </row>
    <row r="206" spans="1:5" ht="51">
      <c r="A206" t="s">
        <v>46</v>
      </c>
      <c r="E206" s="29" t="s">
        <v>415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0+O8+O13+O34+O47+O52+O61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494</v>
      </c>
      <c s="32">
        <f>0+I8+I13+I34+I47+I52+I61</f>
      </c>
      <c r="O3" t="s">
        <v>12</v>
      </c>
      <c t="s">
        <v>17</v>
      </c>
    </row>
    <row r="4" spans="1:16" ht="15" customHeight="1">
      <c r="A4" t="s">
        <v>6</v>
      </c>
      <c s="12" t="s">
        <v>11</v>
      </c>
      <c s="13" t="s">
        <v>494</v>
      </c>
      <c s="5"/>
      <c s="14" t="s">
        <v>495</v>
      </c>
      <c s="5"/>
      <c s="5"/>
      <c s="19"/>
      <c s="19"/>
      <c r="O4" t="s">
        <v>13</v>
      </c>
      <c t="s">
        <v>17</v>
      </c>
    </row>
    <row r="5" spans="1:16" ht="12.75" customHeight="1">
      <c r="A5" s="11" t="s">
        <v>20</v>
      </c>
      <c s="11" t="s">
        <v>22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21</v>
      </c>
      <c s="11" t="s">
        <v>15</v>
      </c>
      <c s="11" t="s">
        <v>17</v>
      </c>
      <c s="11" t="s">
        <v>16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21</v>
      </c>
      <c s="19"/>
      <c s="21" t="s">
        <v>37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38</v>
      </c>
      <c s="23" t="s">
        <v>15</v>
      </c>
      <c s="23" t="s">
        <v>93</v>
      </c>
      <c s="18" t="s">
        <v>94</v>
      </c>
      <c s="24" t="s">
        <v>95</v>
      </c>
      <c s="25" t="s">
        <v>96</v>
      </c>
      <c s="26">
        <v>105.8</v>
      </c>
      <c s="27">
        <v>0</v>
      </c>
      <c s="27">
        <f>ROUND(ROUND(H9,2)*ROUND(G9,1),2)</f>
      </c>
      <c r="O9">
        <f>(I9*21)/100</f>
      </c>
      <c t="s">
        <v>17</v>
      </c>
    </row>
    <row r="10" spans="1:5" ht="12.75">
      <c r="A10" s="28" t="s">
        <v>43</v>
      </c>
      <c r="E10" s="29" t="s">
        <v>40</v>
      </c>
    </row>
    <row r="11" spans="1:5" ht="51">
      <c r="A11" s="30" t="s">
        <v>45</v>
      </c>
      <c r="E11" s="31" t="s">
        <v>496</v>
      </c>
    </row>
    <row r="12" spans="1:5" ht="25.5">
      <c r="A12" t="s">
        <v>46</v>
      </c>
      <c r="E12" s="29" t="s">
        <v>99</v>
      </c>
    </row>
    <row r="13" spans="1:18" ht="12.75" customHeight="1">
      <c r="A13" s="5" t="s">
        <v>36</v>
      </c>
      <c s="5"/>
      <c s="35" t="s">
        <v>15</v>
      </c>
      <c s="5"/>
      <c s="21" t="s">
        <v>103</v>
      </c>
      <c s="5"/>
      <c s="5"/>
      <c s="5"/>
      <c s="36">
        <f>0+Q13</f>
      </c>
      <c r="O13">
        <f>0+R13</f>
      </c>
      <c r="Q13">
        <f>0+I14+I18+I22+I26+I30</f>
      </c>
      <c>
        <f>0+O14+O18+O22+O26+O30</f>
      </c>
    </row>
    <row r="14" spans="1:16" ht="25.5">
      <c r="A14" s="18" t="s">
        <v>38</v>
      </c>
      <c s="23" t="s">
        <v>17</v>
      </c>
      <c s="23" t="s">
        <v>165</v>
      </c>
      <c s="18" t="s">
        <v>40</v>
      </c>
      <c s="24" t="s">
        <v>166</v>
      </c>
      <c s="25" t="s">
        <v>106</v>
      </c>
      <c s="26">
        <v>19.2</v>
      </c>
      <c s="27">
        <v>0</v>
      </c>
      <c s="27">
        <f>ROUND(ROUND(H14,2)*ROUND(G14,1),2)</f>
      </c>
      <c r="O14">
        <f>(I14*21)/100</f>
      </c>
      <c t="s">
        <v>17</v>
      </c>
    </row>
    <row r="15" spans="1:5" ht="51">
      <c r="A15" s="28" t="s">
        <v>43</v>
      </c>
      <c r="E15" s="29" t="s">
        <v>497</v>
      </c>
    </row>
    <row r="16" spans="1:5" ht="229.5">
      <c r="A16" s="30" t="s">
        <v>45</v>
      </c>
      <c r="E16" s="31" t="s">
        <v>498</v>
      </c>
    </row>
    <row r="17" spans="1:5" ht="63.75">
      <c r="A17" t="s">
        <v>46</v>
      </c>
      <c r="E17" s="29" t="s">
        <v>155</v>
      </c>
    </row>
    <row r="18" spans="1:16" ht="12.75">
      <c r="A18" s="18" t="s">
        <v>38</v>
      </c>
      <c s="23" t="s">
        <v>26</v>
      </c>
      <c s="23" t="s">
        <v>115</v>
      </c>
      <c s="18" t="s">
        <v>40</v>
      </c>
      <c s="24" t="s">
        <v>116</v>
      </c>
      <c s="25" t="s">
        <v>106</v>
      </c>
      <c s="26">
        <v>33.7</v>
      </c>
      <c s="27">
        <v>0</v>
      </c>
      <c s="27">
        <f>ROUND(ROUND(H18,2)*ROUND(G18,1),2)</f>
      </c>
      <c r="O18">
        <f>(I18*21)/100</f>
      </c>
      <c t="s">
        <v>17</v>
      </c>
    </row>
    <row r="19" spans="1:5" ht="25.5">
      <c r="A19" s="28" t="s">
        <v>43</v>
      </c>
      <c r="E19" s="29" t="s">
        <v>499</v>
      </c>
    </row>
    <row r="20" spans="1:5" ht="229.5">
      <c r="A20" s="30" t="s">
        <v>45</v>
      </c>
      <c r="E20" s="31" t="s">
        <v>500</v>
      </c>
    </row>
    <row r="21" spans="1:5" ht="318.75">
      <c r="A21" t="s">
        <v>46</v>
      </c>
      <c r="E21" s="29" t="s">
        <v>119</v>
      </c>
    </row>
    <row r="22" spans="1:16" ht="12.75">
      <c r="A22" s="18" t="s">
        <v>38</v>
      </c>
      <c s="23" t="s">
        <v>28</v>
      </c>
      <c s="23" t="s">
        <v>120</v>
      </c>
      <c s="18" t="s">
        <v>40</v>
      </c>
      <c s="24" t="s">
        <v>121</v>
      </c>
      <c s="25" t="s">
        <v>106</v>
      </c>
      <c s="26">
        <v>52.9</v>
      </c>
      <c s="27">
        <v>0</v>
      </c>
      <c s="27">
        <f>ROUND(ROUND(H22,2)*ROUND(G22,1),2)</f>
      </c>
      <c r="O22">
        <f>(I22*21)/100</f>
      </c>
      <c t="s">
        <v>17</v>
      </c>
    </row>
    <row r="23" spans="1:5" ht="12.75">
      <c r="A23" s="28" t="s">
        <v>43</v>
      </c>
      <c r="E23" s="29" t="s">
        <v>40</v>
      </c>
    </row>
    <row r="24" spans="1:5" ht="51">
      <c r="A24" s="30" t="s">
        <v>45</v>
      </c>
      <c r="E24" s="31" t="s">
        <v>501</v>
      </c>
    </row>
    <row r="25" spans="1:5" ht="191.25">
      <c r="A25" t="s">
        <v>46</v>
      </c>
      <c r="E25" s="29" t="s">
        <v>123</v>
      </c>
    </row>
    <row r="26" spans="1:16" ht="12.75">
      <c r="A26" s="18" t="s">
        <v>38</v>
      </c>
      <c s="23" t="s">
        <v>30</v>
      </c>
      <c s="23" t="s">
        <v>240</v>
      </c>
      <c s="18" t="s">
        <v>40</v>
      </c>
      <c s="24" t="s">
        <v>241</v>
      </c>
      <c s="25" t="s">
        <v>106</v>
      </c>
      <c s="26">
        <v>18</v>
      </c>
      <c s="27">
        <v>0</v>
      </c>
      <c s="27">
        <f>ROUND(ROUND(H26,2)*ROUND(G26,1),2)</f>
      </c>
      <c r="O26">
        <f>(I26*21)/100</f>
      </c>
      <c t="s">
        <v>17</v>
      </c>
    </row>
    <row r="27" spans="1:5" ht="12.75">
      <c r="A27" s="28" t="s">
        <v>43</v>
      </c>
      <c r="E27" s="29" t="s">
        <v>502</v>
      </c>
    </row>
    <row r="28" spans="1:5" ht="229.5">
      <c r="A28" s="30" t="s">
        <v>45</v>
      </c>
      <c r="E28" s="31" t="s">
        <v>503</v>
      </c>
    </row>
    <row r="29" spans="1:5" ht="293.25">
      <c r="A29" t="s">
        <v>46</v>
      </c>
      <c r="E29" s="29" t="s">
        <v>244</v>
      </c>
    </row>
    <row r="30" spans="1:16" ht="12.75">
      <c r="A30" s="18" t="s">
        <v>38</v>
      </c>
      <c s="23" t="s">
        <v>124</v>
      </c>
      <c s="23" t="s">
        <v>235</v>
      </c>
      <c s="18" t="s">
        <v>40</v>
      </c>
      <c s="24" t="s">
        <v>236</v>
      </c>
      <c s="25" t="s">
        <v>215</v>
      </c>
      <c s="26">
        <v>120</v>
      </c>
      <c s="27">
        <v>0</v>
      </c>
      <c s="27">
        <f>ROUND(ROUND(H30,2)*ROUND(G30,1),2)</f>
      </c>
      <c r="O30">
        <f>(I30*21)/100</f>
      </c>
      <c t="s">
        <v>17</v>
      </c>
    </row>
    <row r="31" spans="1:5" ht="12.75">
      <c r="A31" s="28" t="s">
        <v>43</v>
      </c>
      <c r="E31" s="29" t="s">
        <v>504</v>
      </c>
    </row>
    <row r="32" spans="1:5" ht="204">
      <c r="A32" s="30" t="s">
        <v>45</v>
      </c>
      <c r="E32" s="31" t="s">
        <v>505</v>
      </c>
    </row>
    <row r="33" spans="1:5" ht="25.5">
      <c r="A33" t="s">
        <v>46</v>
      </c>
      <c r="E33" s="29" t="s">
        <v>238</v>
      </c>
    </row>
    <row r="34" spans="1:18" ht="12.75" customHeight="1">
      <c r="A34" s="5" t="s">
        <v>36</v>
      </c>
      <c s="5"/>
      <c s="35" t="s">
        <v>26</v>
      </c>
      <c s="5"/>
      <c s="21" t="s">
        <v>277</v>
      </c>
      <c s="5"/>
      <c s="5"/>
      <c s="5"/>
      <c s="36">
        <f>0+Q34</f>
      </c>
      <c r="O34">
        <f>0+R34</f>
      </c>
      <c r="Q34">
        <f>0+I35+I39+I43</f>
      </c>
      <c>
        <f>0+O35+O39+O43</f>
      </c>
    </row>
    <row r="35" spans="1:16" ht="12.75">
      <c r="A35" s="18" t="s">
        <v>38</v>
      </c>
      <c s="23" t="s">
        <v>74</v>
      </c>
      <c s="23" t="s">
        <v>506</v>
      </c>
      <c s="18" t="s">
        <v>40</v>
      </c>
      <c s="24" t="s">
        <v>507</v>
      </c>
      <c s="25" t="s">
        <v>106</v>
      </c>
      <c s="26">
        <v>1.5</v>
      </c>
      <c s="27">
        <v>0</v>
      </c>
      <c s="27">
        <f>ROUND(ROUND(H35,2)*ROUND(G35,1),2)</f>
      </c>
      <c r="O35">
        <f>(I35*21)/100</f>
      </c>
      <c t="s">
        <v>17</v>
      </c>
    </row>
    <row r="36" spans="1:5" ht="12.75">
      <c r="A36" s="28" t="s">
        <v>43</v>
      </c>
      <c r="E36" s="29" t="s">
        <v>508</v>
      </c>
    </row>
    <row r="37" spans="1:5" ht="229.5">
      <c r="A37" s="30" t="s">
        <v>45</v>
      </c>
      <c r="E37" s="31" t="s">
        <v>509</v>
      </c>
    </row>
    <row r="38" spans="1:5" ht="369.75">
      <c r="A38" t="s">
        <v>46</v>
      </c>
      <c r="E38" s="29" t="s">
        <v>510</v>
      </c>
    </row>
    <row r="39" spans="1:16" ht="12.75">
      <c r="A39" s="18" t="s">
        <v>38</v>
      </c>
      <c s="23" t="s">
        <v>33</v>
      </c>
      <c s="23" t="s">
        <v>279</v>
      </c>
      <c s="18" t="s">
        <v>40</v>
      </c>
      <c s="24" t="s">
        <v>280</v>
      </c>
      <c s="25" t="s">
        <v>106</v>
      </c>
      <c s="26">
        <v>11.9</v>
      </c>
      <c s="27">
        <v>0</v>
      </c>
      <c s="27">
        <f>ROUND(ROUND(H39,2)*ROUND(G39,1),2)</f>
      </c>
      <c r="O39">
        <f>(I39*21)/100</f>
      </c>
      <c t="s">
        <v>17</v>
      </c>
    </row>
    <row r="40" spans="1:5" ht="25.5">
      <c r="A40" s="28" t="s">
        <v>43</v>
      </c>
      <c r="E40" s="29" t="s">
        <v>511</v>
      </c>
    </row>
    <row r="41" spans="1:5" ht="229.5">
      <c r="A41" s="30" t="s">
        <v>45</v>
      </c>
      <c r="E41" s="31" t="s">
        <v>512</v>
      </c>
    </row>
    <row r="42" spans="1:5" ht="38.25">
      <c r="A42" t="s">
        <v>46</v>
      </c>
      <c r="E42" s="29" t="s">
        <v>276</v>
      </c>
    </row>
    <row r="43" spans="1:16" ht="12.75">
      <c r="A43" s="18" t="s">
        <v>38</v>
      </c>
      <c s="23" t="s">
        <v>35</v>
      </c>
      <c s="23" t="s">
        <v>513</v>
      </c>
      <c s="18" t="s">
        <v>40</v>
      </c>
      <c s="24" t="s">
        <v>514</v>
      </c>
      <c s="25" t="s">
        <v>106</v>
      </c>
      <c s="26">
        <v>2.9</v>
      </c>
      <c s="27">
        <v>0</v>
      </c>
      <c s="27">
        <f>ROUND(ROUND(H43,2)*ROUND(G43,1),2)</f>
      </c>
      <c r="O43">
        <f>(I43*21)/100</f>
      </c>
      <c t="s">
        <v>17</v>
      </c>
    </row>
    <row r="44" spans="1:5" ht="38.25">
      <c r="A44" s="28" t="s">
        <v>43</v>
      </c>
      <c r="E44" s="29" t="s">
        <v>515</v>
      </c>
    </row>
    <row r="45" spans="1:5" ht="229.5">
      <c r="A45" s="30" t="s">
        <v>45</v>
      </c>
      <c r="E45" s="31" t="s">
        <v>516</v>
      </c>
    </row>
    <row r="46" spans="1:5" ht="102">
      <c r="A46" t="s">
        <v>46</v>
      </c>
      <c r="E46" s="29" t="s">
        <v>517</v>
      </c>
    </row>
    <row r="47" spans="1:18" ht="12.75" customHeight="1">
      <c r="A47" s="5" t="s">
        <v>36</v>
      </c>
      <c s="5"/>
      <c s="35" t="s">
        <v>28</v>
      </c>
      <c s="5"/>
      <c s="21" t="s">
        <v>283</v>
      </c>
      <c s="5"/>
      <c s="5"/>
      <c s="5"/>
      <c s="36">
        <f>0+Q47</f>
      </c>
      <c r="O47">
        <f>0+R47</f>
      </c>
      <c r="Q47">
        <f>0+I48</f>
      </c>
      <c>
        <f>0+O48</f>
      </c>
    </row>
    <row r="48" spans="1:16" ht="12.75">
      <c r="A48" s="18" t="s">
        <v>38</v>
      </c>
      <c s="23" t="s">
        <v>79</v>
      </c>
      <c s="23" t="s">
        <v>321</v>
      </c>
      <c s="18" t="s">
        <v>40</v>
      </c>
      <c s="24" t="s">
        <v>322</v>
      </c>
      <c s="25" t="s">
        <v>215</v>
      </c>
      <c s="26">
        <v>120</v>
      </c>
      <c s="27">
        <v>0</v>
      </c>
      <c s="27">
        <f>ROUND(ROUND(H48,2)*ROUND(G48,1),2)</f>
      </c>
      <c r="O48">
        <f>(I48*21)/100</f>
      </c>
      <c t="s">
        <v>17</v>
      </c>
    </row>
    <row r="49" spans="1:5" ht="12.75">
      <c r="A49" s="28" t="s">
        <v>43</v>
      </c>
      <c r="E49" s="29" t="s">
        <v>518</v>
      </c>
    </row>
    <row r="50" spans="1:5" ht="204">
      <c r="A50" s="30" t="s">
        <v>45</v>
      </c>
      <c r="E50" s="31" t="s">
        <v>505</v>
      </c>
    </row>
    <row r="51" spans="1:5" ht="51">
      <c r="A51" t="s">
        <v>46</v>
      </c>
      <c r="E51" s="29" t="s">
        <v>300</v>
      </c>
    </row>
    <row r="52" spans="1:18" ht="12.75" customHeight="1">
      <c r="A52" s="5" t="s">
        <v>36</v>
      </c>
      <c s="5"/>
      <c s="35" t="s">
        <v>124</v>
      </c>
      <c s="5"/>
      <c s="21" t="s">
        <v>519</v>
      </c>
      <c s="5"/>
      <c s="5"/>
      <c s="5"/>
      <c s="36">
        <f>0+Q52</f>
      </c>
      <c r="O52">
        <f>0+R52</f>
      </c>
      <c r="Q52">
        <f>0+I53+I57</f>
      </c>
      <c>
        <f>0+O53+O57</f>
      </c>
    </row>
    <row r="53" spans="1:16" ht="12.75">
      <c r="A53" s="18" t="s">
        <v>38</v>
      </c>
      <c s="23" t="s">
        <v>145</v>
      </c>
      <c s="23" t="s">
        <v>520</v>
      </c>
      <c s="18" t="s">
        <v>40</v>
      </c>
      <c s="24" t="s">
        <v>521</v>
      </c>
      <c s="25" t="s">
        <v>215</v>
      </c>
      <c s="26">
        <v>8</v>
      </c>
      <c s="27">
        <v>0</v>
      </c>
      <c s="27">
        <f>ROUND(ROUND(H53,2)*ROUND(G53,1),2)</f>
      </c>
      <c r="O53">
        <f>(I53*21)/100</f>
      </c>
      <c t="s">
        <v>17</v>
      </c>
    </row>
    <row r="54" spans="1:5" ht="12.75">
      <c r="A54" s="28" t="s">
        <v>43</v>
      </c>
      <c r="E54" s="29" t="s">
        <v>40</v>
      </c>
    </row>
    <row r="55" spans="1:5" ht="12.75">
      <c r="A55" s="30" t="s">
        <v>45</v>
      </c>
      <c r="E55" s="31" t="s">
        <v>522</v>
      </c>
    </row>
    <row r="56" spans="1:5" ht="89.25">
      <c r="A56" t="s">
        <v>46</v>
      </c>
      <c r="E56" s="29" t="s">
        <v>523</v>
      </c>
    </row>
    <row r="57" spans="1:16" ht="12.75">
      <c r="A57" s="18" t="s">
        <v>38</v>
      </c>
      <c s="23" t="s">
        <v>82</v>
      </c>
      <c s="23" t="s">
        <v>524</v>
      </c>
      <c s="18" t="s">
        <v>64</v>
      </c>
      <c s="24" t="s">
        <v>525</v>
      </c>
      <c s="25" t="s">
        <v>215</v>
      </c>
      <c s="26">
        <v>6.8</v>
      </c>
      <c s="27">
        <v>0</v>
      </c>
      <c s="27">
        <f>ROUND(ROUND(H57,2)*ROUND(G57,1),2)</f>
      </c>
      <c r="O57">
        <f>(I57*21)/100</f>
      </c>
      <c t="s">
        <v>17</v>
      </c>
    </row>
    <row r="58" spans="1:5" ht="63.75">
      <c r="A58" s="28" t="s">
        <v>43</v>
      </c>
      <c r="E58" s="29" t="s">
        <v>526</v>
      </c>
    </row>
    <row r="59" spans="1:5" ht="12.75">
      <c r="A59" s="30" t="s">
        <v>45</v>
      </c>
      <c r="E59" s="31" t="s">
        <v>527</v>
      </c>
    </row>
    <row r="60" spans="1:5" ht="89.25">
      <c r="A60" t="s">
        <v>46</v>
      </c>
      <c r="E60" s="29" t="s">
        <v>528</v>
      </c>
    </row>
    <row r="61" spans="1:18" ht="12.75" customHeight="1">
      <c r="A61" s="5" t="s">
        <v>36</v>
      </c>
      <c s="5"/>
      <c s="35" t="s">
        <v>33</v>
      </c>
      <c s="5"/>
      <c s="21" t="s">
        <v>128</v>
      </c>
      <c s="5"/>
      <c s="5"/>
      <c s="5"/>
      <c s="36">
        <f>0+Q61</f>
      </c>
      <c r="O61">
        <f>0+R61</f>
      </c>
      <c r="Q61">
        <f>0+I62+I66</f>
      </c>
      <c>
        <f>0+O62+O66</f>
      </c>
    </row>
    <row r="62" spans="1:16" ht="12.75">
      <c r="A62" s="18" t="s">
        <v>38</v>
      </c>
      <c s="23" t="s">
        <v>85</v>
      </c>
      <c s="23" t="s">
        <v>529</v>
      </c>
      <c s="18" t="s">
        <v>40</v>
      </c>
      <c s="24" t="s">
        <v>530</v>
      </c>
      <c s="25" t="s">
        <v>131</v>
      </c>
      <c s="26">
        <v>44.9</v>
      </c>
      <c s="27">
        <v>0</v>
      </c>
      <c s="27">
        <f>ROUND(ROUND(H62,2)*ROUND(G62,1),2)</f>
      </c>
      <c r="O62">
        <f>(I62*21)/100</f>
      </c>
      <c t="s">
        <v>17</v>
      </c>
    </row>
    <row r="63" spans="1:5" ht="25.5">
      <c r="A63" s="28" t="s">
        <v>43</v>
      </c>
      <c r="E63" s="29" t="s">
        <v>531</v>
      </c>
    </row>
    <row r="64" spans="1:5" ht="204">
      <c r="A64" s="30" t="s">
        <v>45</v>
      </c>
      <c r="E64" s="31" t="s">
        <v>532</v>
      </c>
    </row>
    <row r="65" spans="1:5" ht="63.75">
      <c r="A65" t="s">
        <v>46</v>
      </c>
      <c r="E65" s="29" t="s">
        <v>533</v>
      </c>
    </row>
    <row r="66" spans="1:16" ht="12.75">
      <c r="A66" s="18" t="s">
        <v>38</v>
      </c>
      <c s="23" t="s">
        <v>301</v>
      </c>
      <c s="23" t="s">
        <v>534</v>
      </c>
      <c s="18" t="s">
        <v>40</v>
      </c>
      <c s="24" t="s">
        <v>535</v>
      </c>
      <c s="25" t="s">
        <v>131</v>
      </c>
      <c s="26">
        <v>4</v>
      </c>
      <c s="27">
        <v>0</v>
      </c>
      <c s="27">
        <f>ROUND(ROUND(H66,2)*ROUND(G66,1),2)</f>
      </c>
      <c r="O66">
        <f>(I66*21)/100</f>
      </c>
      <c t="s">
        <v>17</v>
      </c>
    </row>
    <row r="67" spans="1:5" ht="25.5">
      <c r="A67" s="28" t="s">
        <v>43</v>
      </c>
      <c r="E67" s="29" t="s">
        <v>536</v>
      </c>
    </row>
    <row r="68" spans="1:5" ht="12.75">
      <c r="A68" s="30" t="s">
        <v>45</v>
      </c>
      <c r="E68" s="31" t="s">
        <v>484</v>
      </c>
    </row>
    <row r="69" spans="1:5" ht="89.25">
      <c r="A69" t="s">
        <v>46</v>
      </c>
      <c r="E69" s="29" t="s">
        <v>537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540</v>
      </c>
      <c s="32">
        <f>0+I9</f>
      </c>
      <c r="O3" t="s">
        <v>12</v>
      </c>
      <c t="s">
        <v>17</v>
      </c>
    </row>
    <row r="4" spans="1:16" ht="15" customHeight="1">
      <c r="A4" t="s">
        <v>6</v>
      </c>
      <c s="8" t="s">
        <v>7</v>
      </c>
      <c s="9" t="s">
        <v>538</v>
      </c>
      <c s="1"/>
      <c s="10" t="s">
        <v>539</v>
      </c>
      <c s="1"/>
      <c s="1"/>
      <c s="7"/>
      <c s="7"/>
      <c r="O4" t="s">
        <v>13</v>
      </c>
      <c t="s">
        <v>17</v>
      </c>
    </row>
    <row r="5" spans="1:16" ht="12.75" customHeight="1">
      <c r="A5" t="s">
        <v>10</v>
      </c>
      <c s="12" t="s">
        <v>11</v>
      </c>
      <c s="13" t="s">
        <v>540</v>
      </c>
      <c s="5"/>
      <c s="14" t="s">
        <v>541</v>
      </c>
      <c s="5"/>
      <c s="5"/>
      <c s="5"/>
      <c s="5"/>
      <c r="O5" t="s">
        <v>14</v>
      </c>
      <c t="s">
        <v>17</v>
      </c>
    </row>
    <row r="6" spans="1:9" ht="12.75" customHeight="1">
      <c r="A6" s="11" t="s">
        <v>20</v>
      </c>
      <c s="11" t="s">
        <v>22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21</v>
      </c>
      <c s="11" t="s">
        <v>15</v>
      </c>
      <c s="11" t="s">
        <v>17</v>
      </c>
      <c s="11" t="s">
        <v>16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33</v>
      </c>
      <c s="19"/>
      <c s="21" t="s">
        <v>128</v>
      </c>
      <c s="19"/>
      <c s="19"/>
      <c s="19"/>
      <c s="22">
        <f>0+Q9</f>
      </c>
      <c r="O9">
        <f>0+R9</f>
      </c>
      <c r="Q9">
        <f>0+I10+I14+I18+I22+I26+I30+I34+I38+I42+I46+I50+I54+I58+I62+I66+I70+I74+I78+I82+I86+I90+I94+I98</f>
      </c>
      <c>
        <f>0+O10+O14+O18+O22+O26+O30+O34+O38+O42+O46+O50+O54+O58+O62+O66+O70+O74+O78+O82+O86+O90+O94+O98</f>
      </c>
    </row>
    <row r="10" spans="1:16" ht="25.5">
      <c r="A10" s="18" t="s">
        <v>38</v>
      </c>
      <c s="23" t="s">
        <v>17</v>
      </c>
      <c s="23" t="s">
        <v>542</v>
      </c>
      <c s="18" t="s">
        <v>40</v>
      </c>
      <c s="24" t="s">
        <v>543</v>
      </c>
      <c s="25" t="s">
        <v>363</v>
      </c>
      <c s="26">
        <v>19</v>
      </c>
      <c s="27">
        <v>0</v>
      </c>
      <c s="27">
        <f>ROUND(ROUND(H10,2)*ROUND(G10,1),2)</f>
      </c>
      <c r="O10">
        <f>(I10*21)/100</f>
      </c>
      <c t="s">
        <v>17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544</v>
      </c>
    </row>
    <row r="13" spans="1:5" ht="63.75">
      <c r="A13" t="s">
        <v>46</v>
      </c>
      <c r="E13" s="29" t="s">
        <v>545</v>
      </c>
    </row>
    <row r="14" spans="1:16" ht="25.5">
      <c r="A14" s="18" t="s">
        <v>38</v>
      </c>
      <c s="23" t="s">
        <v>16</v>
      </c>
      <c s="23" t="s">
        <v>546</v>
      </c>
      <c s="18" t="s">
        <v>40</v>
      </c>
      <c s="24" t="s">
        <v>547</v>
      </c>
      <c s="25" t="s">
        <v>363</v>
      </c>
      <c s="26">
        <v>19</v>
      </c>
      <c s="27">
        <v>0</v>
      </c>
      <c s="27">
        <f>ROUND(ROUND(H14,2)*ROUND(G14,1),2)</f>
      </c>
      <c r="O14">
        <f>(I14*21)/100</f>
      </c>
      <c t="s">
        <v>17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544</v>
      </c>
    </row>
    <row r="17" spans="1:5" ht="25.5">
      <c r="A17" t="s">
        <v>46</v>
      </c>
      <c r="E17" s="29" t="s">
        <v>384</v>
      </c>
    </row>
    <row r="18" spans="1:16" ht="12.75">
      <c r="A18" s="18" t="s">
        <v>38</v>
      </c>
      <c s="23" t="s">
        <v>26</v>
      </c>
      <c s="23" t="s">
        <v>548</v>
      </c>
      <c s="18" t="s">
        <v>40</v>
      </c>
      <c s="24" t="s">
        <v>549</v>
      </c>
      <c s="25" t="s">
        <v>550</v>
      </c>
      <c s="26">
        <v>1330</v>
      </c>
      <c s="27">
        <v>0</v>
      </c>
      <c s="27">
        <f>ROUND(ROUND(H18,2)*ROUND(G18,1),2)</f>
      </c>
      <c r="O18">
        <f>(I18*21)/100</f>
      </c>
      <c t="s">
        <v>17</v>
      </c>
    </row>
    <row r="19" spans="1:5" ht="12.75">
      <c r="A19" s="28" t="s">
        <v>43</v>
      </c>
      <c r="E19" s="29" t="s">
        <v>40</v>
      </c>
    </row>
    <row r="20" spans="1:5" ht="25.5">
      <c r="A20" s="30" t="s">
        <v>45</v>
      </c>
      <c r="E20" s="31" t="s">
        <v>551</v>
      </c>
    </row>
    <row r="21" spans="1:5" ht="25.5">
      <c r="A21" t="s">
        <v>46</v>
      </c>
      <c r="E21" s="29" t="s">
        <v>552</v>
      </c>
    </row>
    <row r="22" spans="1:16" ht="12.75">
      <c r="A22" s="18" t="s">
        <v>38</v>
      </c>
      <c s="23" t="s">
        <v>28</v>
      </c>
      <c s="23" t="s">
        <v>553</v>
      </c>
      <c s="18" t="s">
        <v>40</v>
      </c>
      <c s="24" t="s">
        <v>554</v>
      </c>
      <c s="25" t="s">
        <v>363</v>
      </c>
      <c s="26">
        <v>19</v>
      </c>
      <c s="27">
        <v>0</v>
      </c>
      <c s="27">
        <f>ROUND(ROUND(H22,2)*ROUND(G22,1),2)</f>
      </c>
      <c r="O22">
        <f>(I22*21)/100</f>
      </c>
      <c t="s">
        <v>17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544</v>
      </c>
    </row>
    <row r="25" spans="1:5" ht="63.75">
      <c r="A25" t="s">
        <v>46</v>
      </c>
      <c r="E25" s="29" t="s">
        <v>555</v>
      </c>
    </row>
    <row r="26" spans="1:16" ht="12.75">
      <c r="A26" s="18" t="s">
        <v>38</v>
      </c>
      <c s="23" t="s">
        <v>30</v>
      </c>
      <c s="23" t="s">
        <v>556</v>
      </c>
      <c s="18" t="s">
        <v>40</v>
      </c>
      <c s="24" t="s">
        <v>557</v>
      </c>
      <c s="25" t="s">
        <v>363</v>
      </c>
      <c s="26">
        <v>19</v>
      </c>
      <c s="27">
        <v>0</v>
      </c>
      <c s="27">
        <f>ROUND(ROUND(H26,2)*ROUND(G26,1),2)</f>
      </c>
      <c r="O26">
        <f>(I26*21)/100</f>
      </c>
      <c t="s">
        <v>17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544</v>
      </c>
    </row>
    <row r="29" spans="1:5" ht="25.5">
      <c r="A29" t="s">
        <v>46</v>
      </c>
      <c r="E29" s="29" t="s">
        <v>384</v>
      </c>
    </row>
    <row r="30" spans="1:16" ht="12.75">
      <c r="A30" s="18" t="s">
        <v>38</v>
      </c>
      <c s="23" t="s">
        <v>124</v>
      </c>
      <c s="23" t="s">
        <v>558</v>
      </c>
      <c s="18" t="s">
        <v>40</v>
      </c>
      <c s="24" t="s">
        <v>559</v>
      </c>
      <c s="25" t="s">
        <v>550</v>
      </c>
      <c s="26">
        <v>1330</v>
      </c>
      <c s="27">
        <v>0</v>
      </c>
      <c s="27">
        <f>ROUND(ROUND(H30,2)*ROUND(G30,1),2)</f>
      </c>
      <c r="O30">
        <f>(I30*21)/100</f>
      </c>
      <c t="s">
        <v>17</v>
      </c>
    </row>
    <row r="31" spans="1:5" ht="12.75">
      <c r="A31" s="28" t="s">
        <v>43</v>
      </c>
      <c r="E31" s="29" t="s">
        <v>40</v>
      </c>
    </row>
    <row r="32" spans="1:5" ht="12.75">
      <c r="A32" s="30" t="s">
        <v>45</v>
      </c>
      <c r="E32" s="31" t="s">
        <v>560</v>
      </c>
    </row>
    <row r="33" spans="1:5" ht="25.5">
      <c r="A33" t="s">
        <v>46</v>
      </c>
      <c r="E33" s="29" t="s">
        <v>561</v>
      </c>
    </row>
    <row r="34" spans="1:16" ht="12.75">
      <c r="A34" s="18" t="s">
        <v>38</v>
      </c>
      <c s="23" t="s">
        <v>74</v>
      </c>
      <c s="23" t="s">
        <v>562</v>
      </c>
      <c s="18" t="s">
        <v>40</v>
      </c>
      <c s="24" t="s">
        <v>563</v>
      </c>
      <c s="25" t="s">
        <v>215</v>
      </c>
      <c s="26">
        <v>3.6</v>
      </c>
      <c s="27">
        <v>0</v>
      </c>
      <c s="27">
        <f>ROUND(ROUND(H34,2)*ROUND(G34,1),2)</f>
      </c>
      <c r="O34">
        <f>(I34*21)/100</f>
      </c>
      <c t="s">
        <v>17</v>
      </c>
    </row>
    <row r="35" spans="1:5" ht="12.75">
      <c r="A35" s="28" t="s">
        <v>43</v>
      </c>
      <c r="E35" s="29" t="s">
        <v>40</v>
      </c>
    </row>
    <row r="36" spans="1:5" ht="25.5">
      <c r="A36" s="30" t="s">
        <v>45</v>
      </c>
      <c r="E36" s="31" t="s">
        <v>564</v>
      </c>
    </row>
    <row r="37" spans="1:5" ht="38.25">
      <c r="A37" t="s">
        <v>46</v>
      </c>
      <c r="E37" s="29" t="s">
        <v>565</v>
      </c>
    </row>
    <row r="38" spans="1:16" ht="12.75">
      <c r="A38" s="18" t="s">
        <v>38</v>
      </c>
      <c s="23" t="s">
        <v>33</v>
      </c>
      <c s="23" t="s">
        <v>566</v>
      </c>
      <c s="18" t="s">
        <v>40</v>
      </c>
      <c s="24" t="s">
        <v>567</v>
      </c>
      <c s="25" t="s">
        <v>215</v>
      </c>
      <c s="26">
        <v>3.6</v>
      </c>
      <c s="27">
        <v>0</v>
      </c>
      <c s="27">
        <f>ROUND(ROUND(H38,2)*ROUND(G38,1),2)</f>
      </c>
      <c r="O38">
        <f>(I38*21)/100</f>
      </c>
      <c t="s">
        <v>17</v>
      </c>
    </row>
    <row r="39" spans="1:5" ht="12.75">
      <c r="A39" s="28" t="s">
        <v>43</v>
      </c>
      <c r="E39" s="29" t="s">
        <v>40</v>
      </c>
    </row>
    <row r="40" spans="1:5" ht="25.5">
      <c r="A40" s="30" t="s">
        <v>45</v>
      </c>
      <c r="E40" s="31" t="s">
        <v>564</v>
      </c>
    </row>
    <row r="41" spans="1:5" ht="25.5">
      <c r="A41" t="s">
        <v>46</v>
      </c>
      <c r="E41" s="29" t="s">
        <v>568</v>
      </c>
    </row>
    <row r="42" spans="1:16" ht="12.75">
      <c r="A42" s="18" t="s">
        <v>38</v>
      </c>
      <c s="23" t="s">
        <v>35</v>
      </c>
      <c s="23" t="s">
        <v>569</v>
      </c>
      <c s="18" t="s">
        <v>40</v>
      </c>
      <c s="24" t="s">
        <v>570</v>
      </c>
      <c s="25" t="s">
        <v>363</v>
      </c>
      <c s="26">
        <v>6</v>
      </c>
      <c s="27">
        <v>0</v>
      </c>
      <c s="27">
        <f>ROUND(ROUND(H42,2)*ROUND(G42,1),2)</f>
      </c>
      <c r="O42">
        <f>(I42*21)/100</f>
      </c>
      <c t="s">
        <v>17</v>
      </c>
    </row>
    <row r="43" spans="1:5" ht="12.75">
      <c r="A43" s="28" t="s">
        <v>43</v>
      </c>
      <c r="E43" s="29" t="s">
        <v>40</v>
      </c>
    </row>
    <row r="44" spans="1:5" ht="12.75">
      <c r="A44" s="30" t="s">
        <v>45</v>
      </c>
      <c r="E44" s="31" t="s">
        <v>571</v>
      </c>
    </row>
    <row r="45" spans="1:5" ht="76.5">
      <c r="A45" t="s">
        <v>46</v>
      </c>
      <c r="E45" s="29" t="s">
        <v>572</v>
      </c>
    </row>
    <row r="46" spans="1:16" ht="12.75">
      <c r="A46" s="18" t="s">
        <v>38</v>
      </c>
      <c s="23" t="s">
        <v>79</v>
      </c>
      <c s="23" t="s">
        <v>573</v>
      </c>
      <c s="18" t="s">
        <v>40</v>
      </c>
      <c s="24" t="s">
        <v>574</v>
      </c>
      <c s="25" t="s">
        <v>363</v>
      </c>
      <c s="26">
        <v>6</v>
      </c>
      <c s="27">
        <v>0</v>
      </c>
      <c s="27">
        <f>ROUND(ROUND(H46,2)*ROUND(G46,1),2)</f>
      </c>
      <c r="O46">
        <f>(I46*21)/100</f>
      </c>
      <c t="s">
        <v>17</v>
      </c>
    </row>
    <row r="47" spans="1:5" ht="12.75">
      <c r="A47" s="28" t="s">
        <v>43</v>
      </c>
      <c r="E47" s="29" t="s">
        <v>40</v>
      </c>
    </row>
    <row r="48" spans="1:5" ht="12.75">
      <c r="A48" s="30" t="s">
        <v>45</v>
      </c>
      <c r="E48" s="31" t="s">
        <v>575</v>
      </c>
    </row>
    <row r="49" spans="1:5" ht="25.5">
      <c r="A49" t="s">
        <v>46</v>
      </c>
      <c r="E49" s="29" t="s">
        <v>576</v>
      </c>
    </row>
    <row r="50" spans="1:16" ht="12.75">
      <c r="A50" s="18" t="s">
        <v>38</v>
      </c>
      <c s="23" t="s">
        <v>290</v>
      </c>
      <c s="23" t="s">
        <v>577</v>
      </c>
      <c s="18" t="s">
        <v>40</v>
      </c>
      <c s="24" t="s">
        <v>578</v>
      </c>
      <c s="25" t="s">
        <v>550</v>
      </c>
      <c s="26">
        <v>420</v>
      </c>
      <c s="27">
        <v>0</v>
      </c>
      <c s="27">
        <f>ROUND(ROUND(H50,2)*ROUND(G50,1),2)</f>
      </c>
      <c r="O50">
        <f>(I50*21)/100</f>
      </c>
      <c t="s">
        <v>17</v>
      </c>
    </row>
    <row r="51" spans="1:5" ht="12.75">
      <c r="A51" s="28" t="s">
        <v>43</v>
      </c>
      <c r="E51" s="29" t="s">
        <v>40</v>
      </c>
    </row>
    <row r="52" spans="1:5" ht="12.75">
      <c r="A52" s="30" t="s">
        <v>45</v>
      </c>
      <c r="E52" s="31" t="s">
        <v>579</v>
      </c>
    </row>
    <row r="53" spans="1:5" ht="25.5">
      <c r="A53" t="s">
        <v>46</v>
      </c>
      <c r="E53" s="29" t="s">
        <v>580</v>
      </c>
    </row>
    <row r="54" spans="1:16" ht="12.75">
      <c r="A54" s="18" t="s">
        <v>38</v>
      </c>
      <c s="23" t="s">
        <v>145</v>
      </c>
      <c s="23" t="s">
        <v>581</v>
      </c>
      <c s="18" t="s">
        <v>40</v>
      </c>
      <c s="24" t="s">
        <v>582</v>
      </c>
      <c s="25" t="s">
        <v>363</v>
      </c>
      <c s="26">
        <v>1</v>
      </c>
      <c s="27">
        <v>0</v>
      </c>
      <c s="27">
        <f>ROUND(ROUND(H54,2)*ROUND(G54,1),2)</f>
      </c>
      <c r="O54">
        <f>(I54*21)/100</f>
      </c>
      <c t="s">
        <v>17</v>
      </c>
    </row>
    <row r="55" spans="1:5" ht="12.75">
      <c r="A55" s="28" t="s">
        <v>43</v>
      </c>
      <c r="E55" s="29" t="s">
        <v>40</v>
      </c>
    </row>
    <row r="56" spans="1:5" ht="12.75">
      <c r="A56" s="30" t="s">
        <v>45</v>
      </c>
      <c r="E56" s="31" t="s">
        <v>149</v>
      </c>
    </row>
    <row r="57" spans="1:5" ht="76.5">
      <c r="A57" t="s">
        <v>46</v>
      </c>
      <c r="E57" s="29" t="s">
        <v>572</v>
      </c>
    </row>
    <row r="58" spans="1:16" ht="12.75">
      <c r="A58" s="18" t="s">
        <v>38</v>
      </c>
      <c s="23" t="s">
        <v>82</v>
      </c>
      <c s="23" t="s">
        <v>583</v>
      </c>
      <c s="18" t="s">
        <v>40</v>
      </c>
      <c s="24" t="s">
        <v>584</v>
      </c>
      <c s="25" t="s">
        <v>363</v>
      </c>
      <c s="26">
        <v>1</v>
      </c>
      <c s="27">
        <v>0</v>
      </c>
      <c s="27">
        <f>ROUND(ROUND(H58,2)*ROUND(G58,1),2)</f>
      </c>
      <c r="O58">
        <f>(I58*21)/100</f>
      </c>
      <c t="s">
        <v>17</v>
      </c>
    </row>
    <row r="59" spans="1:5" ht="12.75">
      <c r="A59" s="28" t="s">
        <v>43</v>
      </c>
      <c r="E59" s="29" t="s">
        <v>40</v>
      </c>
    </row>
    <row r="60" spans="1:5" ht="12.75">
      <c r="A60" s="30" t="s">
        <v>45</v>
      </c>
      <c r="E60" s="31" t="s">
        <v>149</v>
      </c>
    </row>
    <row r="61" spans="1:5" ht="25.5">
      <c r="A61" t="s">
        <v>46</v>
      </c>
      <c r="E61" s="29" t="s">
        <v>576</v>
      </c>
    </row>
    <row r="62" spans="1:16" ht="12.75">
      <c r="A62" s="18" t="s">
        <v>38</v>
      </c>
      <c s="23" t="s">
        <v>85</v>
      </c>
      <c s="23" t="s">
        <v>585</v>
      </c>
      <c s="18" t="s">
        <v>40</v>
      </c>
      <c s="24" t="s">
        <v>586</v>
      </c>
      <c s="25" t="s">
        <v>550</v>
      </c>
      <c s="26">
        <v>70</v>
      </c>
      <c s="27">
        <v>0</v>
      </c>
      <c s="27">
        <f>ROUND(ROUND(H62,2)*ROUND(G62,1),2)</f>
      </c>
      <c r="O62">
        <f>(I62*21)/100</f>
      </c>
      <c t="s">
        <v>17</v>
      </c>
    </row>
    <row r="63" spans="1:5" ht="12.75">
      <c r="A63" s="28" t="s">
        <v>43</v>
      </c>
      <c r="E63" s="29" t="s">
        <v>40</v>
      </c>
    </row>
    <row r="64" spans="1:5" ht="12.75">
      <c r="A64" s="30" t="s">
        <v>45</v>
      </c>
      <c r="E64" s="31" t="s">
        <v>587</v>
      </c>
    </row>
    <row r="65" spans="1:5" ht="25.5">
      <c r="A65" t="s">
        <v>46</v>
      </c>
      <c r="E65" s="29" t="s">
        <v>580</v>
      </c>
    </row>
    <row r="66" spans="1:16" ht="12.75">
      <c r="A66" s="18" t="s">
        <v>38</v>
      </c>
      <c s="23" t="s">
        <v>301</v>
      </c>
      <c s="23" t="s">
        <v>588</v>
      </c>
      <c s="18" t="s">
        <v>40</v>
      </c>
      <c s="24" t="s">
        <v>589</v>
      </c>
      <c s="25" t="s">
        <v>363</v>
      </c>
      <c s="26">
        <v>2</v>
      </c>
      <c s="27">
        <v>0</v>
      </c>
      <c s="27">
        <f>ROUND(ROUND(H66,2)*ROUND(G66,1),2)</f>
      </c>
      <c r="O66">
        <f>(I66*21)/100</f>
      </c>
      <c t="s">
        <v>17</v>
      </c>
    </row>
    <row r="67" spans="1:5" ht="12.75">
      <c r="A67" s="28" t="s">
        <v>43</v>
      </c>
      <c r="E67" s="29" t="s">
        <v>40</v>
      </c>
    </row>
    <row r="68" spans="1:5" ht="12.75">
      <c r="A68" s="30" t="s">
        <v>45</v>
      </c>
      <c r="E68" s="31" t="s">
        <v>590</v>
      </c>
    </row>
    <row r="69" spans="1:5" ht="63.75">
      <c r="A69" t="s">
        <v>46</v>
      </c>
      <c r="E69" s="29" t="s">
        <v>591</v>
      </c>
    </row>
    <row r="70" spans="1:16" ht="12.75">
      <c r="A70" s="18" t="s">
        <v>38</v>
      </c>
      <c s="23" t="s">
        <v>304</v>
      </c>
      <c s="23" t="s">
        <v>592</v>
      </c>
      <c s="18" t="s">
        <v>40</v>
      </c>
      <c s="24" t="s">
        <v>593</v>
      </c>
      <c s="25" t="s">
        <v>363</v>
      </c>
      <c s="26">
        <v>2</v>
      </c>
      <c s="27">
        <v>0</v>
      </c>
      <c s="27">
        <f>ROUND(ROUND(H70,2)*ROUND(G70,1),2)</f>
      </c>
      <c r="O70">
        <f>(I70*21)/100</f>
      </c>
      <c t="s">
        <v>17</v>
      </c>
    </row>
    <row r="71" spans="1:5" ht="12.75">
      <c r="A71" s="28" t="s">
        <v>43</v>
      </c>
      <c r="E71" s="29" t="s">
        <v>40</v>
      </c>
    </row>
    <row r="72" spans="1:5" ht="12.75">
      <c r="A72" s="30" t="s">
        <v>45</v>
      </c>
      <c r="E72" s="31" t="s">
        <v>590</v>
      </c>
    </row>
    <row r="73" spans="1:5" ht="25.5">
      <c r="A73" t="s">
        <v>46</v>
      </c>
      <c r="E73" s="29" t="s">
        <v>576</v>
      </c>
    </row>
    <row r="74" spans="1:16" ht="12.75">
      <c r="A74" s="18" t="s">
        <v>38</v>
      </c>
      <c s="23" t="s">
        <v>88</v>
      </c>
      <c s="23" t="s">
        <v>594</v>
      </c>
      <c s="18" t="s">
        <v>40</v>
      </c>
      <c s="24" t="s">
        <v>595</v>
      </c>
      <c s="25" t="s">
        <v>550</v>
      </c>
      <c s="26">
        <v>140</v>
      </c>
      <c s="27">
        <v>0</v>
      </c>
      <c s="27">
        <f>ROUND(ROUND(H74,2)*ROUND(G74,1),2)</f>
      </c>
      <c r="O74">
        <f>(I74*21)/100</f>
      </c>
      <c t="s">
        <v>17</v>
      </c>
    </row>
    <row r="75" spans="1:5" ht="12.75">
      <c r="A75" s="28" t="s">
        <v>43</v>
      </c>
      <c r="E75" s="29" t="s">
        <v>40</v>
      </c>
    </row>
    <row r="76" spans="1:5" ht="12.75">
      <c r="A76" s="30" t="s">
        <v>45</v>
      </c>
      <c r="E76" s="31" t="s">
        <v>596</v>
      </c>
    </row>
    <row r="77" spans="1:5" ht="25.5">
      <c r="A77" t="s">
        <v>46</v>
      </c>
      <c r="E77" s="29" t="s">
        <v>580</v>
      </c>
    </row>
    <row r="78" spans="1:16" ht="12.75">
      <c r="A78" s="18" t="s">
        <v>38</v>
      </c>
      <c s="23" t="s">
        <v>488</v>
      </c>
      <c s="23" t="s">
        <v>597</v>
      </c>
      <c s="18" t="s">
        <v>40</v>
      </c>
      <c s="24" t="s">
        <v>598</v>
      </c>
      <c s="25" t="s">
        <v>363</v>
      </c>
      <c s="26">
        <v>74</v>
      </c>
      <c s="27">
        <v>0</v>
      </c>
      <c s="27">
        <f>ROUND(ROUND(H78,2)*ROUND(G78,1),2)</f>
      </c>
      <c r="O78">
        <f>(I78*21)/100</f>
      </c>
      <c t="s">
        <v>17</v>
      </c>
    </row>
    <row r="79" spans="1:5" ht="12.75">
      <c r="A79" s="28" t="s">
        <v>43</v>
      </c>
      <c r="E79" s="29" t="s">
        <v>40</v>
      </c>
    </row>
    <row r="80" spans="1:5" ht="12.75">
      <c r="A80" s="30" t="s">
        <v>45</v>
      </c>
      <c r="E80" s="31" t="s">
        <v>599</v>
      </c>
    </row>
    <row r="81" spans="1:5" ht="63.75">
      <c r="A81" t="s">
        <v>46</v>
      </c>
      <c r="E81" s="29" t="s">
        <v>591</v>
      </c>
    </row>
    <row r="82" spans="1:16" ht="12.75">
      <c r="A82" s="18" t="s">
        <v>38</v>
      </c>
      <c s="23" t="s">
        <v>367</v>
      </c>
      <c s="23" t="s">
        <v>600</v>
      </c>
      <c s="18" t="s">
        <v>40</v>
      </c>
      <c s="24" t="s">
        <v>601</v>
      </c>
      <c s="25" t="s">
        <v>363</v>
      </c>
      <c s="26">
        <v>74</v>
      </c>
      <c s="27">
        <v>0</v>
      </c>
      <c s="27">
        <f>ROUND(ROUND(H82,2)*ROUND(G82,1),2)</f>
      </c>
      <c r="O82">
        <f>(I82*21)/100</f>
      </c>
      <c t="s">
        <v>17</v>
      </c>
    </row>
    <row r="83" spans="1:5" ht="12.75">
      <c r="A83" s="28" t="s">
        <v>43</v>
      </c>
      <c r="E83" s="29" t="s">
        <v>40</v>
      </c>
    </row>
    <row r="84" spans="1:5" ht="12.75">
      <c r="A84" s="30" t="s">
        <v>45</v>
      </c>
      <c r="E84" s="31" t="s">
        <v>602</v>
      </c>
    </row>
    <row r="85" spans="1:5" ht="25.5">
      <c r="A85" t="s">
        <v>46</v>
      </c>
      <c r="E85" s="29" t="s">
        <v>576</v>
      </c>
    </row>
    <row r="86" spans="1:16" ht="12.75">
      <c r="A86" s="18" t="s">
        <v>38</v>
      </c>
      <c s="23" t="s">
        <v>373</v>
      </c>
      <c s="23" t="s">
        <v>603</v>
      </c>
      <c s="18" t="s">
        <v>40</v>
      </c>
      <c s="24" t="s">
        <v>604</v>
      </c>
      <c s="25" t="s">
        <v>550</v>
      </c>
      <c s="26">
        <v>5180</v>
      </c>
      <c s="27">
        <v>0</v>
      </c>
      <c s="27">
        <f>ROUND(ROUND(H86,2)*ROUND(G86,1),2)</f>
      </c>
      <c r="O86">
        <f>(I86*21)/100</f>
      </c>
      <c t="s">
        <v>17</v>
      </c>
    </row>
    <row r="87" spans="1:5" ht="12.75">
      <c r="A87" s="28" t="s">
        <v>43</v>
      </c>
      <c r="E87" s="29" t="s">
        <v>40</v>
      </c>
    </row>
    <row r="88" spans="1:5" ht="12.75">
      <c r="A88" s="30" t="s">
        <v>45</v>
      </c>
      <c r="E88" s="31" t="s">
        <v>605</v>
      </c>
    </row>
    <row r="89" spans="1:5" ht="25.5">
      <c r="A89" t="s">
        <v>46</v>
      </c>
      <c r="E89" s="29" t="s">
        <v>580</v>
      </c>
    </row>
    <row r="90" spans="1:16" ht="25.5">
      <c r="A90" s="18" t="s">
        <v>38</v>
      </c>
      <c s="23" t="s">
        <v>379</v>
      </c>
      <c s="23" t="s">
        <v>606</v>
      </c>
      <c s="18" t="s">
        <v>40</v>
      </c>
      <c s="24" t="s">
        <v>607</v>
      </c>
      <c s="25" t="s">
        <v>363</v>
      </c>
      <c s="26">
        <v>103</v>
      </c>
      <c s="27">
        <v>0</v>
      </c>
      <c s="27">
        <f>ROUND(ROUND(H90,2)*ROUND(G90,1),2)</f>
      </c>
      <c r="O90">
        <f>(I90*21)/100</f>
      </c>
      <c t="s">
        <v>17</v>
      </c>
    </row>
    <row r="91" spans="1:5" ht="12.75">
      <c r="A91" s="28" t="s">
        <v>43</v>
      </c>
      <c r="E91" s="29" t="s">
        <v>40</v>
      </c>
    </row>
    <row r="92" spans="1:5" ht="38.25">
      <c r="A92" s="30" t="s">
        <v>45</v>
      </c>
      <c r="E92" s="31" t="s">
        <v>608</v>
      </c>
    </row>
    <row r="93" spans="1:5" ht="63.75">
      <c r="A93" t="s">
        <v>46</v>
      </c>
      <c r="E93" s="29" t="s">
        <v>591</v>
      </c>
    </row>
    <row r="94" spans="1:16" ht="12.75">
      <c r="A94" s="18" t="s">
        <v>38</v>
      </c>
      <c s="23" t="s">
        <v>385</v>
      </c>
      <c s="23" t="s">
        <v>609</v>
      </c>
      <c s="18" t="s">
        <v>40</v>
      </c>
      <c s="24" t="s">
        <v>610</v>
      </c>
      <c s="25" t="s">
        <v>363</v>
      </c>
      <c s="26">
        <v>103</v>
      </c>
      <c s="27">
        <v>0</v>
      </c>
      <c s="27">
        <f>ROUND(ROUND(H94,2)*ROUND(G94,1),2)</f>
      </c>
      <c r="O94">
        <f>(I94*21)/100</f>
      </c>
      <c t="s">
        <v>17</v>
      </c>
    </row>
    <row r="95" spans="1:5" ht="12.75">
      <c r="A95" s="28" t="s">
        <v>43</v>
      </c>
      <c r="E95" s="29" t="s">
        <v>40</v>
      </c>
    </row>
    <row r="96" spans="1:5" ht="12.75">
      <c r="A96" s="30" t="s">
        <v>45</v>
      </c>
      <c r="E96" s="31" t="s">
        <v>611</v>
      </c>
    </row>
    <row r="97" spans="1:5" ht="25.5">
      <c r="A97" t="s">
        <v>46</v>
      </c>
      <c r="E97" s="29" t="s">
        <v>576</v>
      </c>
    </row>
    <row r="98" spans="1:16" ht="12.75">
      <c r="A98" s="18" t="s">
        <v>38</v>
      </c>
      <c s="23" t="s">
        <v>390</v>
      </c>
      <c s="23" t="s">
        <v>612</v>
      </c>
      <c s="18" t="s">
        <v>64</v>
      </c>
      <c s="24" t="s">
        <v>613</v>
      </c>
      <c s="25" t="s">
        <v>550</v>
      </c>
      <c s="26">
        <v>7210</v>
      </c>
      <c s="27">
        <v>0</v>
      </c>
      <c s="27">
        <f>ROUND(ROUND(H98,2)*ROUND(G98,1),2)</f>
      </c>
      <c r="O98">
        <f>(I98*21)/100</f>
      </c>
      <c t="s">
        <v>17</v>
      </c>
    </row>
    <row r="99" spans="1:5" ht="12.75">
      <c r="A99" s="28" t="s">
        <v>43</v>
      </c>
      <c r="E99" s="29" t="s">
        <v>40</v>
      </c>
    </row>
    <row r="100" spans="1:5" ht="25.5">
      <c r="A100" s="30" t="s">
        <v>45</v>
      </c>
      <c r="E100" s="31" t="s">
        <v>614</v>
      </c>
    </row>
    <row r="101" spans="1:5" ht="25.5">
      <c r="A101" t="s">
        <v>46</v>
      </c>
      <c r="E101" s="29" t="s">
        <v>580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615</v>
      </c>
      <c s="32">
        <f>0+I9</f>
      </c>
      <c r="O3" t="s">
        <v>12</v>
      </c>
      <c t="s">
        <v>17</v>
      </c>
    </row>
    <row r="4" spans="1:16" ht="15" customHeight="1">
      <c r="A4" t="s">
        <v>6</v>
      </c>
      <c s="8" t="s">
        <v>7</v>
      </c>
      <c s="9" t="s">
        <v>538</v>
      </c>
      <c s="1"/>
      <c s="10" t="s">
        <v>539</v>
      </c>
      <c s="1"/>
      <c s="1"/>
      <c s="7"/>
      <c s="7"/>
      <c r="O4" t="s">
        <v>13</v>
      </c>
      <c t="s">
        <v>17</v>
      </c>
    </row>
    <row r="5" spans="1:16" ht="12.75" customHeight="1">
      <c r="A5" t="s">
        <v>10</v>
      </c>
      <c s="12" t="s">
        <v>11</v>
      </c>
      <c s="13" t="s">
        <v>615</v>
      </c>
      <c s="5"/>
      <c s="14" t="s">
        <v>616</v>
      </c>
      <c s="5"/>
      <c s="5"/>
      <c s="5"/>
      <c s="5"/>
      <c r="O5" t="s">
        <v>14</v>
      </c>
      <c t="s">
        <v>17</v>
      </c>
    </row>
    <row r="6" spans="1:9" ht="12.75" customHeight="1">
      <c r="A6" s="11" t="s">
        <v>20</v>
      </c>
      <c s="11" t="s">
        <v>22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21</v>
      </c>
      <c s="11" t="s">
        <v>15</v>
      </c>
      <c s="11" t="s">
        <v>17</v>
      </c>
      <c s="11" t="s">
        <v>16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33</v>
      </c>
      <c s="19"/>
      <c s="21" t="s">
        <v>128</v>
      </c>
      <c s="19"/>
      <c s="19"/>
      <c s="19"/>
      <c s="22">
        <f>0+Q9</f>
      </c>
      <c r="O9">
        <f>0+R9</f>
      </c>
      <c r="Q9">
        <f>0+I10+I14+I18+I22+I26+I30+I34+I38+I42+I46+I50+I54+I58+I62+I66+I70+I74+I78+I82</f>
      </c>
      <c>
        <f>0+O10+O14+O18+O22+O26+O30+O34+O38+O42+O46+O50+O54+O58+O62+O66+O70+O74+O78+O82</f>
      </c>
    </row>
    <row r="10" spans="1:16" ht="12.75">
      <c r="A10" s="18" t="s">
        <v>38</v>
      </c>
      <c s="23" t="s">
        <v>17</v>
      </c>
      <c s="23" t="s">
        <v>617</v>
      </c>
      <c s="18" t="s">
        <v>40</v>
      </c>
      <c s="24" t="s">
        <v>618</v>
      </c>
      <c s="25" t="s">
        <v>363</v>
      </c>
      <c s="26">
        <v>1</v>
      </c>
      <c s="27">
        <v>0</v>
      </c>
      <c s="27">
        <f>ROUND(ROUND(H10,2)*ROUND(G10,1),2)</f>
      </c>
      <c r="O10">
        <f>(I10*21)/100</f>
      </c>
      <c t="s">
        <v>17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149</v>
      </c>
    </row>
    <row r="13" spans="1:5" ht="38.25">
      <c r="A13" t="s">
        <v>46</v>
      </c>
      <c r="E13" s="29" t="s">
        <v>619</v>
      </c>
    </row>
    <row r="14" spans="1:16" ht="25.5">
      <c r="A14" s="18" t="s">
        <v>38</v>
      </c>
      <c s="23" t="s">
        <v>16</v>
      </c>
      <c s="23" t="s">
        <v>542</v>
      </c>
      <c s="18" t="s">
        <v>40</v>
      </c>
      <c s="24" t="s">
        <v>543</v>
      </c>
      <c s="25" t="s">
        <v>363</v>
      </c>
      <c s="26">
        <v>53</v>
      </c>
      <c s="27">
        <v>0</v>
      </c>
      <c s="27">
        <f>ROUND(ROUND(H14,2)*ROUND(G14,1),2)</f>
      </c>
      <c r="O14">
        <f>(I14*21)/100</f>
      </c>
      <c t="s">
        <v>17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620</v>
      </c>
    </row>
    <row r="17" spans="1:5" ht="63.75">
      <c r="A17" t="s">
        <v>46</v>
      </c>
      <c r="E17" s="29" t="s">
        <v>545</v>
      </c>
    </row>
    <row r="18" spans="1:16" ht="25.5">
      <c r="A18" s="18" t="s">
        <v>38</v>
      </c>
      <c s="23" t="s">
        <v>26</v>
      </c>
      <c s="23" t="s">
        <v>546</v>
      </c>
      <c s="18" t="s">
        <v>40</v>
      </c>
      <c s="24" t="s">
        <v>547</v>
      </c>
      <c s="25" t="s">
        <v>363</v>
      </c>
      <c s="26">
        <v>53</v>
      </c>
      <c s="27">
        <v>0</v>
      </c>
      <c s="27">
        <f>ROUND(ROUND(H18,2)*ROUND(G18,1),2)</f>
      </c>
      <c r="O18">
        <f>(I18*21)/100</f>
      </c>
      <c t="s">
        <v>17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620</v>
      </c>
    </row>
    <row r="21" spans="1:5" ht="25.5">
      <c r="A21" t="s">
        <v>46</v>
      </c>
      <c r="E21" s="29" t="s">
        <v>384</v>
      </c>
    </row>
    <row r="22" spans="1:16" ht="12.75">
      <c r="A22" s="18" t="s">
        <v>38</v>
      </c>
      <c s="23" t="s">
        <v>28</v>
      </c>
      <c s="23" t="s">
        <v>548</v>
      </c>
      <c s="18" t="s">
        <v>40</v>
      </c>
      <c s="24" t="s">
        <v>549</v>
      </c>
      <c s="25" t="s">
        <v>550</v>
      </c>
      <c s="26">
        <v>11130</v>
      </c>
      <c s="27">
        <v>0</v>
      </c>
      <c s="27">
        <f>ROUND(ROUND(H22,2)*ROUND(G22,1),2)</f>
      </c>
      <c r="O22">
        <f>(I22*21)/100</f>
      </c>
      <c t="s">
        <v>17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621</v>
      </c>
    </row>
    <row r="25" spans="1:5" ht="25.5">
      <c r="A25" t="s">
        <v>46</v>
      </c>
      <c r="E25" s="29" t="s">
        <v>552</v>
      </c>
    </row>
    <row r="26" spans="1:16" ht="12.75">
      <c r="A26" s="18" t="s">
        <v>38</v>
      </c>
      <c s="23" t="s">
        <v>33</v>
      </c>
      <c s="23" t="s">
        <v>622</v>
      </c>
      <c s="18" t="s">
        <v>40</v>
      </c>
      <c s="24" t="s">
        <v>623</v>
      </c>
      <c s="25" t="s">
        <v>363</v>
      </c>
      <c s="26">
        <v>16</v>
      </c>
      <c s="27">
        <v>0</v>
      </c>
      <c s="27">
        <f>ROUND(ROUND(H26,2)*ROUND(G26,1),2)</f>
      </c>
      <c r="O26">
        <f>(I26*21)/100</f>
      </c>
      <c t="s">
        <v>17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624</v>
      </c>
    </row>
    <row r="29" spans="1:5" ht="63.75">
      <c r="A29" t="s">
        <v>46</v>
      </c>
      <c r="E29" s="29" t="s">
        <v>545</v>
      </c>
    </row>
    <row r="30" spans="1:16" ht="12.75">
      <c r="A30" s="18" t="s">
        <v>38</v>
      </c>
      <c s="23" t="s">
        <v>35</v>
      </c>
      <c s="23" t="s">
        <v>625</v>
      </c>
      <c s="18" t="s">
        <v>40</v>
      </c>
      <c s="24" t="s">
        <v>626</v>
      </c>
      <c s="25" t="s">
        <v>363</v>
      </c>
      <c s="26">
        <v>16</v>
      </c>
      <c s="27">
        <v>0</v>
      </c>
      <c s="27">
        <f>ROUND(ROUND(H30,2)*ROUND(G30,1),2)</f>
      </c>
      <c r="O30">
        <f>(I30*21)/100</f>
      </c>
      <c t="s">
        <v>17</v>
      </c>
    </row>
    <row r="31" spans="1:5" ht="12.75">
      <c r="A31" s="28" t="s">
        <v>43</v>
      </c>
      <c r="E31" s="29" t="s">
        <v>40</v>
      </c>
    </row>
    <row r="32" spans="1:5" ht="12.75">
      <c r="A32" s="30" t="s">
        <v>45</v>
      </c>
      <c r="E32" s="31" t="s">
        <v>624</v>
      </c>
    </row>
    <row r="33" spans="1:5" ht="25.5">
      <c r="A33" t="s">
        <v>46</v>
      </c>
      <c r="E33" s="29" t="s">
        <v>384</v>
      </c>
    </row>
    <row r="34" spans="1:16" ht="12.75">
      <c r="A34" s="18" t="s">
        <v>38</v>
      </c>
      <c s="23" t="s">
        <v>79</v>
      </c>
      <c s="23" t="s">
        <v>627</v>
      </c>
      <c s="18" t="s">
        <v>40</v>
      </c>
      <c s="24" t="s">
        <v>628</v>
      </c>
      <c s="25" t="s">
        <v>550</v>
      </c>
      <c s="26">
        <v>3360</v>
      </c>
      <c s="27">
        <v>0</v>
      </c>
      <c s="27">
        <f>ROUND(ROUND(H34,2)*ROUND(G34,1),2)</f>
      </c>
      <c r="O34">
        <f>(I34*21)/100</f>
      </c>
      <c t="s">
        <v>17</v>
      </c>
    </row>
    <row r="35" spans="1:5" ht="12.75">
      <c r="A35" s="28" t="s">
        <v>43</v>
      </c>
      <c r="E35" s="29" t="s">
        <v>40</v>
      </c>
    </row>
    <row r="36" spans="1:5" ht="12.75">
      <c r="A36" s="30" t="s">
        <v>45</v>
      </c>
      <c r="E36" s="31" t="s">
        <v>629</v>
      </c>
    </row>
    <row r="37" spans="1:5" ht="25.5">
      <c r="A37" t="s">
        <v>46</v>
      </c>
      <c r="E37" s="29" t="s">
        <v>552</v>
      </c>
    </row>
    <row r="38" spans="1:16" ht="12.75">
      <c r="A38" s="18" t="s">
        <v>38</v>
      </c>
      <c s="23" t="s">
        <v>290</v>
      </c>
      <c s="23" t="s">
        <v>553</v>
      </c>
      <c s="18" t="s">
        <v>40</v>
      </c>
      <c s="24" t="s">
        <v>554</v>
      </c>
      <c s="25" t="s">
        <v>363</v>
      </c>
      <c s="26">
        <v>78</v>
      </c>
      <c s="27">
        <v>0</v>
      </c>
      <c s="27">
        <f>ROUND(ROUND(H38,2)*ROUND(G38,1),2)</f>
      </c>
      <c r="O38">
        <f>(I38*21)/100</f>
      </c>
      <c t="s">
        <v>17</v>
      </c>
    </row>
    <row r="39" spans="1:5" ht="12.75">
      <c r="A39" s="28" t="s">
        <v>43</v>
      </c>
      <c r="E39" s="29" t="s">
        <v>40</v>
      </c>
    </row>
    <row r="40" spans="1:5" ht="12.75">
      <c r="A40" s="30" t="s">
        <v>45</v>
      </c>
      <c r="E40" s="31" t="s">
        <v>630</v>
      </c>
    </row>
    <row r="41" spans="1:5" ht="63.75">
      <c r="A41" t="s">
        <v>46</v>
      </c>
      <c r="E41" s="29" t="s">
        <v>555</v>
      </c>
    </row>
    <row r="42" spans="1:16" ht="12.75">
      <c r="A42" s="18" t="s">
        <v>38</v>
      </c>
      <c s="23" t="s">
        <v>145</v>
      </c>
      <c s="23" t="s">
        <v>556</v>
      </c>
      <c s="18" t="s">
        <v>40</v>
      </c>
      <c s="24" t="s">
        <v>557</v>
      </c>
      <c s="25" t="s">
        <v>363</v>
      </c>
      <c s="26">
        <v>78</v>
      </c>
      <c s="27">
        <v>0</v>
      </c>
      <c s="27">
        <f>ROUND(ROUND(H42,2)*ROUND(G42,1),2)</f>
      </c>
      <c r="O42">
        <f>(I42*21)/100</f>
      </c>
      <c t="s">
        <v>17</v>
      </c>
    </row>
    <row r="43" spans="1:5" ht="12.75">
      <c r="A43" s="28" t="s">
        <v>43</v>
      </c>
      <c r="E43" s="29" t="s">
        <v>40</v>
      </c>
    </row>
    <row r="44" spans="1:5" ht="12.75">
      <c r="A44" s="30" t="s">
        <v>45</v>
      </c>
      <c r="E44" s="31" t="s">
        <v>630</v>
      </c>
    </row>
    <row r="45" spans="1:5" ht="25.5">
      <c r="A45" t="s">
        <v>46</v>
      </c>
      <c r="E45" s="29" t="s">
        <v>384</v>
      </c>
    </row>
    <row r="46" spans="1:16" ht="12.75">
      <c r="A46" s="18" t="s">
        <v>38</v>
      </c>
      <c s="23" t="s">
        <v>82</v>
      </c>
      <c s="23" t="s">
        <v>558</v>
      </c>
      <c s="18" t="s">
        <v>40</v>
      </c>
      <c s="24" t="s">
        <v>559</v>
      </c>
      <c s="25" t="s">
        <v>550</v>
      </c>
      <c s="26">
        <v>16380</v>
      </c>
      <c s="27">
        <v>0</v>
      </c>
      <c s="27">
        <f>ROUND(ROUND(H46,2)*ROUND(G46,1),2)</f>
      </c>
      <c r="O46">
        <f>(I46*21)/100</f>
      </c>
      <c t="s">
        <v>17</v>
      </c>
    </row>
    <row r="47" spans="1:5" ht="12.75">
      <c r="A47" s="28" t="s">
        <v>43</v>
      </c>
      <c r="E47" s="29" t="s">
        <v>40</v>
      </c>
    </row>
    <row r="48" spans="1:5" ht="12.75">
      <c r="A48" s="30" t="s">
        <v>45</v>
      </c>
      <c r="E48" s="31" t="s">
        <v>631</v>
      </c>
    </row>
    <row r="49" spans="1:5" ht="25.5">
      <c r="A49" t="s">
        <v>46</v>
      </c>
      <c r="E49" s="29" t="s">
        <v>561</v>
      </c>
    </row>
    <row r="50" spans="1:16" ht="12.75">
      <c r="A50" s="18" t="s">
        <v>38</v>
      </c>
      <c s="23" t="s">
        <v>422</v>
      </c>
      <c s="23" t="s">
        <v>632</v>
      </c>
      <c s="18" t="s">
        <v>40</v>
      </c>
      <c s="24" t="s">
        <v>633</v>
      </c>
      <c s="25" t="s">
        <v>363</v>
      </c>
      <c s="26">
        <v>2</v>
      </c>
      <c s="27">
        <v>0</v>
      </c>
      <c s="27">
        <f>ROUND(ROUND(H50,2)*ROUND(G50,1),2)</f>
      </c>
      <c r="O50">
        <f>(I50*21)/100</f>
      </c>
      <c t="s">
        <v>17</v>
      </c>
    </row>
    <row r="51" spans="1:5" ht="12.75">
      <c r="A51" s="28" t="s">
        <v>43</v>
      </c>
      <c r="E51" s="29" t="s">
        <v>40</v>
      </c>
    </row>
    <row r="52" spans="1:5" ht="12.75">
      <c r="A52" s="30" t="s">
        <v>45</v>
      </c>
      <c r="E52" s="31" t="s">
        <v>590</v>
      </c>
    </row>
    <row r="53" spans="1:5" ht="76.5">
      <c r="A53" t="s">
        <v>46</v>
      </c>
      <c r="E53" s="29" t="s">
        <v>572</v>
      </c>
    </row>
    <row r="54" spans="1:16" ht="12.75">
      <c r="A54" s="18" t="s">
        <v>38</v>
      </c>
      <c s="23" t="s">
        <v>427</v>
      </c>
      <c s="23" t="s">
        <v>634</v>
      </c>
      <c s="18" t="s">
        <v>40</v>
      </c>
      <c s="24" t="s">
        <v>635</v>
      </c>
      <c s="25" t="s">
        <v>363</v>
      </c>
      <c s="26">
        <v>2</v>
      </c>
      <c s="27">
        <v>0</v>
      </c>
      <c s="27">
        <f>ROUND(ROUND(H54,2)*ROUND(G54,1),2)</f>
      </c>
      <c r="O54">
        <f>(I54*21)/100</f>
      </c>
      <c t="s">
        <v>17</v>
      </c>
    </row>
    <row r="55" spans="1:5" ht="12.75">
      <c r="A55" s="28" t="s">
        <v>43</v>
      </c>
      <c r="E55" s="29" t="s">
        <v>40</v>
      </c>
    </row>
    <row r="56" spans="1:5" ht="12.75">
      <c r="A56" s="30" t="s">
        <v>45</v>
      </c>
      <c r="E56" s="31" t="s">
        <v>590</v>
      </c>
    </row>
    <row r="57" spans="1:5" ht="25.5">
      <c r="A57" t="s">
        <v>46</v>
      </c>
      <c r="E57" s="29" t="s">
        <v>576</v>
      </c>
    </row>
    <row r="58" spans="1:16" ht="12.75">
      <c r="A58" s="18" t="s">
        <v>38</v>
      </c>
      <c s="23" t="s">
        <v>185</v>
      </c>
      <c s="23" t="s">
        <v>636</v>
      </c>
      <c s="18" t="s">
        <v>40</v>
      </c>
      <c s="24" t="s">
        <v>637</v>
      </c>
      <c s="25" t="s">
        <v>550</v>
      </c>
      <c s="26">
        <v>420</v>
      </c>
      <c s="27">
        <v>0</v>
      </c>
      <c s="27">
        <f>ROUND(ROUND(H58,2)*ROUND(G58,1),2)</f>
      </c>
      <c r="O58">
        <f>(I58*21)/100</f>
      </c>
      <c t="s">
        <v>17</v>
      </c>
    </row>
    <row r="59" spans="1:5" ht="12.75">
      <c r="A59" s="28" t="s">
        <v>43</v>
      </c>
      <c r="E59" s="29" t="s">
        <v>40</v>
      </c>
    </row>
    <row r="60" spans="1:5" ht="12.75">
      <c r="A60" s="30" t="s">
        <v>45</v>
      </c>
      <c r="E60" s="31" t="s">
        <v>638</v>
      </c>
    </row>
    <row r="61" spans="1:5" ht="25.5">
      <c r="A61" t="s">
        <v>46</v>
      </c>
      <c r="E61" s="29" t="s">
        <v>580</v>
      </c>
    </row>
    <row r="62" spans="1:16" ht="25.5">
      <c r="A62" s="18" t="s">
        <v>38</v>
      </c>
      <c s="23" t="s">
        <v>192</v>
      </c>
      <c s="23" t="s">
        <v>639</v>
      </c>
      <c s="18" t="s">
        <v>40</v>
      </c>
      <c s="24" t="s">
        <v>640</v>
      </c>
      <c s="25" t="s">
        <v>363</v>
      </c>
      <c s="26">
        <v>110</v>
      </c>
      <c s="27">
        <v>0</v>
      </c>
      <c s="27">
        <f>ROUND(ROUND(H62,2)*ROUND(G62,1),2)</f>
      </c>
      <c r="O62">
        <f>(I62*21)/100</f>
      </c>
      <c t="s">
        <v>17</v>
      </c>
    </row>
    <row r="63" spans="1:5" ht="12.75">
      <c r="A63" s="28" t="s">
        <v>43</v>
      </c>
      <c r="E63" s="29" t="s">
        <v>40</v>
      </c>
    </row>
    <row r="64" spans="1:5" ht="12.75">
      <c r="A64" s="30" t="s">
        <v>45</v>
      </c>
      <c r="E64" s="31" t="s">
        <v>641</v>
      </c>
    </row>
    <row r="65" spans="1:5" ht="63.75">
      <c r="A65" t="s">
        <v>46</v>
      </c>
      <c r="E65" s="29" t="s">
        <v>591</v>
      </c>
    </row>
    <row r="66" spans="1:16" ht="12.75">
      <c r="A66" s="18" t="s">
        <v>38</v>
      </c>
      <c s="23" t="s">
        <v>253</v>
      </c>
      <c s="23" t="s">
        <v>642</v>
      </c>
      <c s="18" t="s">
        <v>40</v>
      </c>
      <c s="24" t="s">
        <v>643</v>
      </c>
      <c s="25" t="s">
        <v>363</v>
      </c>
      <c s="26">
        <v>110</v>
      </c>
      <c s="27">
        <v>0</v>
      </c>
      <c s="27">
        <f>ROUND(ROUND(H66,2)*ROUND(G66,1),2)</f>
      </c>
      <c r="O66">
        <f>(I66*21)/100</f>
      </c>
      <c t="s">
        <v>17</v>
      </c>
    </row>
    <row r="67" spans="1:5" ht="12.75">
      <c r="A67" s="28" t="s">
        <v>43</v>
      </c>
      <c r="E67" s="29" t="s">
        <v>40</v>
      </c>
    </row>
    <row r="68" spans="1:5" ht="12.75">
      <c r="A68" s="30" t="s">
        <v>45</v>
      </c>
      <c r="E68" s="31" t="s">
        <v>641</v>
      </c>
    </row>
    <row r="69" spans="1:5" ht="25.5">
      <c r="A69" t="s">
        <v>46</v>
      </c>
      <c r="E69" s="29" t="s">
        <v>576</v>
      </c>
    </row>
    <row r="70" spans="1:16" ht="12.75">
      <c r="A70" s="18" t="s">
        <v>38</v>
      </c>
      <c s="23" t="s">
        <v>199</v>
      </c>
      <c s="23" t="s">
        <v>644</v>
      </c>
      <c s="18" t="s">
        <v>40</v>
      </c>
      <c s="24" t="s">
        <v>645</v>
      </c>
      <c s="25" t="s">
        <v>550</v>
      </c>
      <c s="26">
        <v>23100</v>
      </c>
      <c s="27">
        <v>0</v>
      </c>
      <c s="27">
        <f>ROUND(ROUND(H70,2)*ROUND(G70,1),2)</f>
      </c>
      <c r="O70">
        <f>(I70*21)/100</f>
      </c>
      <c t="s">
        <v>17</v>
      </c>
    </row>
    <row r="71" spans="1:5" ht="12.75">
      <c r="A71" s="28" t="s">
        <v>43</v>
      </c>
      <c r="E71" s="29" t="s">
        <v>40</v>
      </c>
    </row>
    <row r="72" spans="1:5" ht="12.75">
      <c r="A72" s="30" t="s">
        <v>45</v>
      </c>
      <c r="E72" s="31" t="s">
        <v>646</v>
      </c>
    </row>
    <row r="73" spans="1:5" ht="25.5">
      <c r="A73" t="s">
        <v>46</v>
      </c>
      <c r="E73" s="29" t="s">
        <v>580</v>
      </c>
    </row>
    <row r="74" spans="1:16" ht="12.75">
      <c r="A74" s="18" t="s">
        <v>38</v>
      </c>
      <c s="23" t="s">
        <v>203</v>
      </c>
      <c s="23" t="s">
        <v>569</v>
      </c>
      <c s="18" t="s">
        <v>40</v>
      </c>
      <c s="24" t="s">
        <v>570</v>
      </c>
      <c s="25" t="s">
        <v>363</v>
      </c>
      <c s="26">
        <v>2</v>
      </c>
      <c s="27">
        <v>0</v>
      </c>
      <c s="27">
        <f>ROUND(ROUND(H74,2)*ROUND(G74,1),2)</f>
      </c>
      <c r="O74">
        <f>(I74*21)/100</f>
      </c>
      <c t="s">
        <v>17</v>
      </c>
    </row>
    <row r="75" spans="1:5" ht="12.75">
      <c r="A75" s="28" t="s">
        <v>43</v>
      </c>
      <c r="E75" s="29" t="s">
        <v>40</v>
      </c>
    </row>
    <row r="76" spans="1:5" ht="12.75">
      <c r="A76" s="30" t="s">
        <v>45</v>
      </c>
      <c r="E76" s="31" t="s">
        <v>590</v>
      </c>
    </row>
    <row r="77" spans="1:5" ht="76.5">
      <c r="A77" t="s">
        <v>46</v>
      </c>
      <c r="E77" s="29" t="s">
        <v>572</v>
      </c>
    </row>
    <row r="78" spans="1:16" ht="12.75">
      <c r="A78" s="18" t="s">
        <v>38</v>
      </c>
      <c s="23" t="s">
        <v>206</v>
      </c>
      <c s="23" t="s">
        <v>573</v>
      </c>
      <c s="18" t="s">
        <v>40</v>
      </c>
      <c s="24" t="s">
        <v>574</v>
      </c>
      <c s="25" t="s">
        <v>363</v>
      </c>
      <c s="26">
        <v>2</v>
      </c>
      <c s="27">
        <v>0</v>
      </c>
      <c s="27">
        <f>ROUND(ROUND(H78,2)*ROUND(G78,1),2)</f>
      </c>
      <c r="O78">
        <f>(I78*21)/100</f>
      </c>
      <c t="s">
        <v>17</v>
      </c>
    </row>
    <row r="79" spans="1:5" ht="12.75">
      <c r="A79" s="28" t="s">
        <v>43</v>
      </c>
      <c r="E79" s="29" t="s">
        <v>40</v>
      </c>
    </row>
    <row r="80" spans="1:5" ht="12.75">
      <c r="A80" s="30" t="s">
        <v>45</v>
      </c>
      <c r="E80" s="31" t="s">
        <v>590</v>
      </c>
    </row>
    <row r="81" spans="1:5" ht="25.5">
      <c r="A81" t="s">
        <v>46</v>
      </c>
      <c r="E81" s="29" t="s">
        <v>576</v>
      </c>
    </row>
    <row r="82" spans="1:16" ht="12.75">
      <c r="A82" s="18" t="s">
        <v>38</v>
      </c>
      <c s="23" t="s">
        <v>209</v>
      </c>
      <c s="23" t="s">
        <v>577</v>
      </c>
      <c s="18" t="s">
        <v>40</v>
      </c>
      <c s="24" t="s">
        <v>578</v>
      </c>
      <c s="25" t="s">
        <v>550</v>
      </c>
      <c s="26">
        <v>420</v>
      </c>
      <c s="27">
        <v>0</v>
      </c>
      <c s="27">
        <f>ROUND(ROUND(H82,2)*ROUND(G82,1),2)</f>
      </c>
      <c r="O82">
        <f>(I82*21)/100</f>
      </c>
      <c t="s">
        <v>17</v>
      </c>
    </row>
    <row r="83" spans="1:5" ht="12.75">
      <c r="A83" s="28" t="s">
        <v>43</v>
      </c>
      <c r="E83" s="29" t="s">
        <v>40</v>
      </c>
    </row>
    <row r="84" spans="1:5" ht="12.75">
      <c r="A84" s="30" t="s">
        <v>45</v>
      </c>
      <c r="E84" s="31" t="s">
        <v>638</v>
      </c>
    </row>
    <row r="85" spans="1:5" ht="25.5">
      <c r="A85" t="s">
        <v>46</v>
      </c>
      <c r="E85" s="29" t="s">
        <v>580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647</v>
      </c>
      <c s="32">
        <f>0+I9</f>
      </c>
      <c r="O3" t="s">
        <v>12</v>
      </c>
      <c t="s">
        <v>17</v>
      </c>
    </row>
    <row r="4" spans="1:16" ht="15" customHeight="1">
      <c r="A4" t="s">
        <v>6</v>
      </c>
      <c s="8" t="s">
        <v>7</v>
      </c>
      <c s="9" t="s">
        <v>538</v>
      </c>
      <c s="1"/>
      <c s="10" t="s">
        <v>539</v>
      </c>
      <c s="1"/>
      <c s="1"/>
      <c s="7"/>
      <c s="7"/>
      <c r="O4" t="s">
        <v>13</v>
      </c>
      <c t="s">
        <v>17</v>
      </c>
    </row>
    <row r="5" spans="1:16" ht="12.75" customHeight="1">
      <c r="A5" t="s">
        <v>10</v>
      </c>
      <c s="12" t="s">
        <v>11</v>
      </c>
      <c s="13" t="s">
        <v>647</v>
      </c>
      <c s="5"/>
      <c s="14" t="s">
        <v>648</v>
      </c>
      <c s="5"/>
      <c s="5"/>
      <c s="5"/>
      <c s="5"/>
      <c r="O5" t="s">
        <v>14</v>
      </c>
      <c t="s">
        <v>17</v>
      </c>
    </row>
    <row r="6" spans="1:9" ht="12.75" customHeight="1">
      <c r="A6" s="11" t="s">
        <v>20</v>
      </c>
      <c s="11" t="s">
        <v>22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21</v>
      </c>
      <c s="11" t="s">
        <v>15</v>
      </c>
      <c s="11" t="s">
        <v>17</v>
      </c>
      <c s="11" t="s">
        <v>16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21</v>
      </c>
      <c s="19"/>
      <c s="21" t="s">
        <v>37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38</v>
      </c>
      <c s="23" t="s">
        <v>17</v>
      </c>
      <c s="23" t="s">
        <v>649</v>
      </c>
      <c s="18" t="s">
        <v>650</v>
      </c>
      <c s="24" t="s">
        <v>651</v>
      </c>
      <c s="25" t="s">
        <v>42</v>
      </c>
      <c s="26">
        <v>1</v>
      </c>
      <c s="27">
        <v>0</v>
      </c>
      <c s="27">
        <f>ROUND(ROUND(H10,2)*ROUND(G10,1),2)</f>
      </c>
      <c r="O10">
        <f>(I10*21)/100</f>
      </c>
      <c t="s">
        <v>17</v>
      </c>
    </row>
    <row r="11" spans="1:5" ht="38.25">
      <c r="A11" s="28" t="s">
        <v>43</v>
      </c>
      <c r="E11" s="29" t="s">
        <v>652</v>
      </c>
    </row>
    <row r="12" spans="1:5" ht="12.75">
      <c r="A12" s="30" t="s">
        <v>45</v>
      </c>
      <c r="E12" s="31" t="s">
        <v>149</v>
      </c>
    </row>
    <row r="13" spans="1:5" ht="12.75">
      <c r="A13" t="s">
        <v>46</v>
      </c>
      <c r="E13" s="29" t="s">
        <v>653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