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EST BUILD Céčko\DOKUMENTY 2023\nabídky\Gemini schody\"/>
    </mc:Choice>
  </mc:AlternateContent>
  <xr:revisionPtr revIDLastSave="0" documentId="13_ncr:1_{AB9A349D-DB6D-452F-98B2-8D0ABB56DD8E}" xr6:coauthVersionLast="47" xr6:coauthVersionMax="47" xr10:uidLastSave="{00000000-0000-0000-0000-000000000000}"/>
  <bookViews>
    <workbookView xWindow="-108" yWindow="-108" windowWidth="61656" windowHeight="16776" activeTab="2" xr2:uid="{00000000-000D-0000-FFFF-FFFF00000000}"/>
  </bookViews>
  <sheets>
    <sheet name="Stavba" sheetId="1" r:id="rId1"/>
    <sheet name="VzorPolozky" sheetId="10" state="hidden" r:id="rId2"/>
    <sheet name="02 0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02 Pol'!$A$1:$Y$126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V9" i="12"/>
  <c r="V8" i="12" s="1"/>
  <c r="G11" i="12"/>
  <c r="G8" i="12" s="1"/>
  <c r="I52" i="1" s="1"/>
  <c r="I11" i="12"/>
  <c r="K11" i="12"/>
  <c r="O11" i="12"/>
  <c r="O8" i="12" s="1"/>
  <c r="Q11" i="12"/>
  <c r="V11" i="12"/>
  <c r="G13" i="12"/>
  <c r="M13" i="12" s="1"/>
  <c r="I13" i="12"/>
  <c r="K13" i="12"/>
  <c r="O13" i="12"/>
  <c r="Q13" i="12"/>
  <c r="Q8" i="12" s="1"/>
  <c r="V13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I53" i="1" s="1"/>
  <c r="O38" i="12"/>
  <c r="G39" i="12"/>
  <c r="M39" i="12" s="1"/>
  <c r="M38" i="12" s="1"/>
  <c r="I39" i="12"/>
  <c r="I38" i="12" s="1"/>
  <c r="K39" i="12"/>
  <c r="K38" i="12" s="1"/>
  <c r="O39" i="12"/>
  <c r="Q39" i="12"/>
  <c r="Q38" i="12" s="1"/>
  <c r="V39" i="12"/>
  <c r="V38" i="12" s="1"/>
  <c r="K42" i="12"/>
  <c r="G43" i="12"/>
  <c r="M43" i="12" s="1"/>
  <c r="I43" i="12"/>
  <c r="I42" i="12" s="1"/>
  <c r="K43" i="12"/>
  <c r="O43" i="12"/>
  <c r="O42" i="12" s="1"/>
  <c r="Q43" i="12"/>
  <c r="V43" i="12"/>
  <c r="G45" i="12"/>
  <c r="M45" i="12" s="1"/>
  <c r="I45" i="12"/>
  <c r="K45" i="12"/>
  <c r="O45" i="12"/>
  <c r="Q45" i="12"/>
  <c r="Q42" i="12" s="1"/>
  <c r="V45" i="12"/>
  <c r="G46" i="12"/>
  <c r="M46" i="12" s="1"/>
  <c r="I46" i="12"/>
  <c r="K46" i="12"/>
  <c r="O46" i="12"/>
  <c r="Q46" i="12"/>
  <c r="V46" i="12"/>
  <c r="V42" i="12" s="1"/>
  <c r="G48" i="12"/>
  <c r="I48" i="12"/>
  <c r="K48" i="12"/>
  <c r="M48" i="12"/>
  <c r="O48" i="12"/>
  <c r="Q48" i="12"/>
  <c r="V48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9" i="12"/>
  <c r="I55" i="1" s="1"/>
  <c r="I59" i="12"/>
  <c r="O59" i="12"/>
  <c r="Q59" i="12"/>
  <c r="G60" i="12"/>
  <c r="M60" i="12" s="1"/>
  <c r="M59" i="12" s="1"/>
  <c r="I60" i="12"/>
  <c r="K60" i="12"/>
  <c r="K59" i="12" s="1"/>
  <c r="O60" i="12"/>
  <c r="Q60" i="12"/>
  <c r="V60" i="12"/>
  <c r="V59" i="12" s="1"/>
  <c r="G61" i="12"/>
  <c r="I56" i="1" s="1"/>
  <c r="I17" i="1" s="1"/>
  <c r="K61" i="12"/>
  <c r="V61" i="12"/>
  <c r="G62" i="12"/>
  <c r="M62" i="12" s="1"/>
  <c r="M61" i="12" s="1"/>
  <c r="I62" i="12"/>
  <c r="I61" i="12" s="1"/>
  <c r="K62" i="12"/>
  <c r="O62" i="12"/>
  <c r="O61" i="12" s="1"/>
  <c r="Q62" i="12"/>
  <c r="Q61" i="12" s="1"/>
  <c r="V62" i="12"/>
  <c r="G64" i="12"/>
  <c r="I57" i="1" s="1"/>
  <c r="I64" i="12"/>
  <c r="K64" i="12"/>
  <c r="O64" i="12"/>
  <c r="Q64" i="12"/>
  <c r="G65" i="12"/>
  <c r="I65" i="12"/>
  <c r="K65" i="12"/>
  <c r="M65" i="12"/>
  <c r="M64" i="12" s="1"/>
  <c r="O65" i="12"/>
  <c r="Q65" i="12"/>
  <c r="V65" i="12"/>
  <c r="V64" i="12" s="1"/>
  <c r="G66" i="12"/>
  <c r="I58" i="1" s="1"/>
  <c r="G67" i="12"/>
  <c r="M67" i="12" s="1"/>
  <c r="I67" i="12"/>
  <c r="I66" i="12" s="1"/>
  <c r="K67" i="12"/>
  <c r="O67" i="12"/>
  <c r="Q67" i="12"/>
  <c r="Q66" i="12" s="1"/>
  <c r="V67" i="12"/>
  <c r="G70" i="12"/>
  <c r="M70" i="12" s="1"/>
  <c r="I70" i="12"/>
  <c r="K70" i="12"/>
  <c r="K66" i="12" s="1"/>
  <c r="O70" i="12"/>
  <c r="Q70" i="12"/>
  <c r="V70" i="12"/>
  <c r="V66" i="12" s="1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O66" i="12" s="1"/>
  <c r="Q78" i="12"/>
  <c r="V78" i="12"/>
  <c r="G82" i="12"/>
  <c r="M82" i="12" s="1"/>
  <c r="I82" i="12"/>
  <c r="K82" i="12"/>
  <c r="O82" i="12"/>
  <c r="Q82" i="12"/>
  <c r="V82" i="12"/>
  <c r="G85" i="12"/>
  <c r="M85" i="12" s="1"/>
  <c r="I85" i="12"/>
  <c r="K85" i="12"/>
  <c r="O85" i="12"/>
  <c r="Q85" i="12"/>
  <c r="V85" i="12"/>
  <c r="G88" i="12"/>
  <c r="I88" i="12"/>
  <c r="K88" i="12"/>
  <c r="M88" i="12"/>
  <c r="O88" i="12"/>
  <c r="Q88" i="12"/>
  <c r="V88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I102" i="12" s="1"/>
  <c r="K103" i="12"/>
  <c r="O103" i="12"/>
  <c r="O102" i="12" s="1"/>
  <c r="Q103" i="12"/>
  <c r="V103" i="12"/>
  <c r="G104" i="12"/>
  <c r="M104" i="12" s="1"/>
  <c r="I104" i="12"/>
  <c r="K104" i="12"/>
  <c r="O104" i="12"/>
  <c r="Q104" i="12"/>
  <c r="Q102" i="12" s="1"/>
  <c r="V104" i="12"/>
  <c r="G105" i="12"/>
  <c r="M105" i="12" s="1"/>
  <c r="I105" i="12"/>
  <c r="K105" i="12"/>
  <c r="K102" i="12" s="1"/>
  <c r="O105" i="12"/>
  <c r="Q105" i="12"/>
  <c r="V105" i="12"/>
  <c r="V102" i="12" s="1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1" i="12"/>
  <c r="G110" i="12" s="1"/>
  <c r="I60" i="1" s="1"/>
  <c r="I19" i="1" s="1"/>
  <c r="I111" i="12"/>
  <c r="I110" i="12" s="1"/>
  <c r="K111" i="12"/>
  <c r="O111" i="12"/>
  <c r="O110" i="12" s="1"/>
  <c r="Q111" i="12"/>
  <c r="V111" i="12"/>
  <c r="G112" i="12"/>
  <c r="M112" i="12" s="1"/>
  <c r="I112" i="12"/>
  <c r="K112" i="12"/>
  <c r="O112" i="12"/>
  <c r="Q112" i="12"/>
  <c r="Q110" i="12" s="1"/>
  <c r="V112" i="12"/>
  <c r="G113" i="12"/>
  <c r="I113" i="12"/>
  <c r="K113" i="12"/>
  <c r="K110" i="12" s="1"/>
  <c r="M113" i="12"/>
  <c r="O113" i="12"/>
  <c r="Q113" i="12"/>
  <c r="V113" i="12"/>
  <c r="V110" i="12" s="1"/>
  <c r="G114" i="12"/>
  <c r="I114" i="12"/>
  <c r="K114" i="12"/>
  <c r="M114" i="12"/>
  <c r="O114" i="12"/>
  <c r="Q114" i="12"/>
  <c r="V114" i="12"/>
  <c r="AE116" i="12"/>
  <c r="F41" i="1" s="1"/>
  <c r="I20" i="1"/>
  <c r="I18" i="1"/>
  <c r="J28" i="1"/>
  <c r="J26" i="1"/>
  <c r="G38" i="1"/>
  <c r="F38" i="1"/>
  <c r="J23" i="1"/>
  <c r="J24" i="1"/>
  <c r="J25" i="1"/>
  <c r="J27" i="1"/>
  <c r="E24" i="1"/>
  <c r="E26" i="1"/>
  <c r="F39" i="1" l="1"/>
  <c r="M102" i="12"/>
  <c r="F40" i="1"/>
  <c r="G42" i="12"/>
  <c r="I54" i="1" s="1"/>
  <c r="I16" i="1" s="1"/>
  <c r="I21" i="1" s="1"/>
  <c r="M42" i="12"/>
  <c r="M66" i="12"/>
  <c r="M111" i="12"/>
  <c r="M110" i="12" s="1"/>
  <c r="G102" i="12"/>
  <c r="I59" i="1" s="1"/>
  <c r="AF116" i="12"/>
  <c r="M11" i="12"/>
  <c r="M8" i="12" s="1"/>
  <c r="H40" i="1" l="1"/>
  <c r="I40" i="1" s="1"/>
  <c r="I61" i="1"/>
  <c r="F42" i="1"/>
  <c r="G41" i="1"/>
  <c r="H41" i="1" s="1"/>
  <c r="I41" i="1" s="1"/>
  <c r="G40" i="1"/>
  <c r="G39" i="1"/>
  <c r="G116" i="12"/>
  <c r="G42" i="1" l="1"/>
  <c r="G25" i="1" s="1"/>
  <c r="A25" i="1" s="1"/>
  <c r="H39" i="1"/>
  <c r="H42" i="1" s="1"/>
  <c r="G23" i="1"/>
  <c r="A23" i="1" s="1"/>
  <c r="J60" i="1"/>
  <c r="J54" i="1"/>
  <c r="J55" i="1"/>
  <c r="J53" i="1"/>
  <c r="J57" i="1"/>
  <c r="J52" i="1"/>
  <c r="J56" i="1"/>
  <c r="J58" i="1"/>
  <c r="J59" i="1"/>
  <c r="A24" i="1"/>
  <c r="G24" i="1"/>
  <c r="I39" i="1" l="1"/>
  <c r="I42" i="1" s="1"/>
  <c r="A27" i="1"/>
  <c r="G29" i="1" s="1"/>
  <c r="G27" i="1" s="1"/>
  <c r="J61" i="1"/>
  <c r="G28" i="1"/>
  <c r="A26" i="1"/>
  <c r="G26" i="1"/>
  <c r="J41" i="1" l="1"/>
  <c r="J40" i="1"/>
  <c r="J39" i="1"/>
  <c r="J42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FA10D880-5C9A-4CC9-8543-37429A234C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63A7E3A-5C1C-4E17-B201-CC49746A7AA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<sst xmlns="http://schemas.openxmlformats.org/spreadsheetml/2006/main" count="660" uniqueCount="278">
  <si>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</si>
  <si>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</si>
  <si>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</si>
  <si>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</si>
  <si>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</si>
  <si>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</si>
  <si>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</si>
  <si>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</si>
  <si>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</si>
  <si>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</si>
  <si>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</si>
  <si>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</si>
  <si>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</si>
  <si>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</si>
  <si>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</si>
  <si>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</si>
  <si>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</si>
  <si>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</si>
  <si>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</si>
  <si>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</si>
  <si>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</si>
  <si>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</si>
  <si>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</si>
  <si>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</si>
  <si>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</si>
  <si>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</si>
  <si>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</si>
  <si>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</si>
  <si>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</si>
  <si>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</si>
  <si>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</si>
  <si>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</si>
  <si>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</si>
  <si>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</si>
  <si>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</si>
  <si>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</si>
  <si>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</si>
  <si>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</si>
  <si>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</si>
  <si>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</si>
  <si>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</si>
  <si>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02</t>
  </si>
  <si>
    <t xml:space="preserve">Oprava havarijního stavu schodiště </t>
  </si>
  <si>
    <t>Aktualizace 2022</t>
  </si>
  <si>
    <t>Objekt:</t>
  </si>
  <si>
    <t>Rozpočet:</t>
  </si>
  <si>
    <t>220320</t>
  </si>
  <si>
    <t>Gemini - venkovní schodiště</t>
  </si>
  <si>
    <t>Stavba</t>
  </si>
  <si>
    <t>Celkem za stavbu</t>
  </si>
  <si>
    <t>CZK</t>
  </si>
  <si>
    <t>#POPS</t>
  </si>
  <si>
    <t>Popis stavby: 220320 - Gemini - venkovní schodiště</t>
  </si>
  <si>
    <t>#POPO</t>
  </si>
  <si>
    <t>Popis objektu: 02 - Aktualizace 2022</t>
  </si>
  <si>
    <t>#POPR</t>
  </si>
  <si>
    <t xml:space="preserve">Popis rozpočtu: 02 - Oprava havarijního stavu schodiště </t>
  </si>
  <si>
    <t>Rekapitulace dílů</t>
  </si>
  <si>
    <t>Typ dílu</t>
  </si>
  <si>
    <t>62</t>
  </si>
  <si>
    <t>Úpravy povrchů vnější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</si>
  <si>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</si>
  <si>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</si>
  <si>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</si>
  <si>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</si>
  <si>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</si>
  <si>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</si>
  <si>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</si>
  <si>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</si>
  <si>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</si>
  <si>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</si>
  <si>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771</t>
  </si>
  <si>
    <t>Podlahy z dlaždic a obklady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</si>
  <si>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</si>
  <si>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</si>
  <si>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</si>
  <si>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</si>
  <si>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</si>
  <si>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</si>
  <si>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</si>
  <si>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</si>
  <si>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</si>
  <si>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</si>
  <si>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</si>
  <si>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</si>
  <si>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</si>
  <si>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</si>
  <si>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</si>
  <si>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</si>
  <si>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</si>
  <si>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</si>
  <si>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</si>
  <si>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</si>
  <si>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</si>
  <si>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</si>
  <si>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</si>
  <si>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</si>
  <si>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</si>
  <si>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</si>
  <si>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</si>
  <si>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</si>
  <si>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</si>
  <si>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</si>
  <si>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</si>
  <si>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</si>
  <si>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</si>
  <si>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433351131R00</t>
  </si>
  <si>
    <t>Bednění schodnic přímočarých - zřízení</t>
  </si>
  <si>
    <t>m2</t>
  </si>
  <si>
    <t>RTS 22/ II</t>
  </si>
  <si>
    <t>Práce</t>
  </si>
  <si>
    <t>Běžná</t>
  </si>
  <si>
    <t>POL1_</t>
  </si>
  <si>
    <t>1,8*0,2*20</t>
  </si>
  <si>
    <t>VV</t>
  </si>
  <si>
    <t>433351132R00</t>
  </si>
  <si>
    <t>Bednění schodnic přímočarých - odstranění</t>
  </si>
  <si>
    <t>Odkaz na mn. položky pořadí 1 : 7,20000</t>
  </si>
  <si>
    <t>612409991RT2</t>
  </si>
  <si>
    <t>Začištění omítek kolem oken,dveří apod. s použitím suché maltové směsi</t>
  </si>
  <si>
    <t>m</t>
  </si>
  <si>
    <t>POL1_1</t>
  </si>
  <si>
    <t>3,68+2</t>
  </si>
  <si>
    <t>0,96*9</t>
  </si>
  <si>
    <t>3,4+2,14+1+1+0,9</t>
  </si>
  <si>
    <t>4+2+3,9+2+0,8</t>
  </si>
  <si>
    <t>4,5+4,35</t>
  </si>
  <si>
    <t>2+2+0,8</t>
  </si>
  <si>
    <t>620991121R00</t>
  </si>
  <si>
    <t>Zakrývání výplní vnějších otvorů z lešení</t>
  </si>
  <si>
    <t>4,2*3</t>
  </si>
  <si>
    <t>2*0,8</t>
  </si>
  <si>
    <t>622474135RT2</t>
  </si>
  <si>
    <t>Reprofilace beton.povrchů sanační maltou, tl.35 mm Mapegrout T60</t>
  </si>
  <si>
    <t>podstupnice : 11*,155*1,9</t>
  </si>
  <si>
    <t>11*0,3*1,9</t>
  </si>
  <si>
    <t>632479126R00</t>
  </si>
  <si>
    <t>Reprofi.potěr, např. PCI Pericem EBF Spec.tl.do30mm</t>
  </si>
  <si>
    <t>4,2*2,14</t>
  </si>
  <si>
    <t>10*0,295*2</t>
  </si>
  <si>
    <t>2*4,155</t>
  </si>
  <si>
    <t>632479511R00</t>
  </si>
  <si>
    <t>Ochranný nátěr betonářské oceli např. Nanocrete AP</t>
  </si>
  <si>
    <t>Odkaz na mn. položky pořadí 6 : 23,19800*0,3</t>
  </si>
  <si>
    <t>632479521R00</t>
  </si>
  <si>
    <t>Spojovací můstek - nástřik např. Nanocrete AP</t>
  </si>
  <si>
    <t>RTS 21/ II</t>
  </si>
  <si>
    <t>Odkaz na mn. položky pořadí 5 : 9,50950</t>
  </si>
  <si>
    <t>Odkaz na mn. položky pořadí 6 : 23,19800</t>
  </si>
  <si>
    <t>622474003R00</t>
  </si>
  <si>
    <t xml:space="preserve">Pasivační nátěr ocelové výztuže </t>
  </si>
  <si>
    <t>Vlastní</t>
  </si>
  <si>
    <t>Indiv</t>
  </si>
  <si>
    <t>Odkaz na mn. položky pořadí 7 : 6,95940*20</t>
  </si>
  <si>
    <t>612</t>
  </si>
  <si>
    <t>Zednické výpomoci vč. materiálu</t>
  </si>
  <si>
    <t>hod.</t>
  </si>
  <si>
    <t>Specifikace</t>
  </si>
  <si>
    <t>POL3_1</t>
  </si>
  <si>
    <t>952901111R00</t>
  </si>
  <si>
    <t>Vyčištění budov o výšce podlaží do 4 m</t>
  </si>
  <si>
    <t>4,2*2,5*2</t>
  </si>
  <si>
    <t>4,2*8,2</t>
  </si>
  <si>
    <t>216904391R00</t>
  </si>
  <si>
    <t>Příplatek za ruční dočištění ocelovými kartáči</t>
  </si>
  <si>
    <t>Hodnota z bývalého odkazu. : 44,08859</t>
  </si>
  <si>
    <t>900      R01</t>
  </si>
  <si>
    <t>očištění výztuže</t>
  </si>
  <si>
    <t>h</t>
  </si>
  <si>
    <t>963042819R00</t>
  </si>
  <si>
    <t>Bourání schodišťových stupňů betonových</t>
  </si>
  <si>
    <t>1,8*20</t>
  </si>
  <si>
    <t>965081702R00</t>
  </si>
  <si>
    <t xml:space="preserve">Bourání soklíků z dlažeb keramických </t>
  </si>
  <si>
    <t>čela schodů : 1,8*10*2</t>
  </si>
  <si>
    <t>sokl schodů : (0,155+0,295)*10*2*2</t>
  </si>
  <si>
    <t>podesty : 2,2*2+4,2</t>
  </si>
  <si>
    <t>2,5*2+2,1</t>
  </si>
  <si>
    <t>289902111R01</t>
  </si>
  <si>
    <t xml:space="preserve">Očištění betonového povrchu pro nanesení reprofilačních hmot </t>
  </si>
  <si>
    <t>RTS 22/ I</t>
  </si>
  <si>
    <t>Odkaz na mn. položky pořadí 17 : 30,95000</t>
  </si>
  <si>
    <t>630900030RAB</t>
  </si>
  <si>
    <t>Vybourání dlažby a podkladního betonu tloušťka 10 cm</t>
  </si>
  <si>
    <t>Agregovaná položka</t>
  </si>
  <si>
    <t>POL2_</t>
  </si>
  <si>
    <t>4,2*2,5</t>
  </si>
  <si>
    <t>4,2*2,2</t>
  </si>
  <si>
    <t>2,95*1,9*2</t>
  </si>
  <si>
    <t>999281112R00</t>
  </si>
  <si>
    <t>Přesun hmot pro opravy a údržbu do výšky 36 m</t>
  </si>
  <si>
    <t>t</t>
  </si>
  <si>
    <t>Přesun hmot</t>
  </si>
  <si>
    <t>POL7_</t>
  </si>
  <si>
    <t>711404111R00</t>
  </si>
  <si>
    <t>Stěrková izolace BASF,PCI Seccoral 1K</t>
  </si>
  <si>
    <t>Odkaz na mn. položky pořadí 26 : 40,57800</t>
  </si>
  <si>
    <t>762088113R00</t>
  </si>
  <si>
    <t>Zakrývání provizorní plachtou 12x15m,podkonstukce  vč.odstranění</t>
  </si>
  <si>
    <t>kus</t>
  </si>
  <si>
    <t>771122111R00</t>
  </si>
  <si>
    <t xml:space="preserve">Montáž schodišťové desky stupnice </t>
  </si>
  <si>
    <t>RTS 18/ II</t>
  </si>
  <si>
    <t>POL1_7</t>
  </si>
  <si>
    <t>10*1,8*2</t>
  </si>
  <si>
    <t>4,2</t>
  </si>
  <si>
    <t>771130211R00</t>
  </si>
  <si>
    <t>Obklad sokl. schodišť. stupňov., TM, v. do 100 mm</t>
  </si>
  <si>
    <t>771578011R00</t>
  </si>
  <si>
    <t>Spára podlaha - stěna, silikonem</t>
  </si>
  <si>
    <t>Odkaz na mn. položky pořadí 22 : 69,70000</t>
  </si>
  <si>
    <t>Odkaz na mn. položky pořadí 21 : 40,20000</t>
  </si>
  <si>
    <t>781419706R00</t>
  </si>
  <si>
    <t>Příplatek za spárovací vodotěsnou hmotu - plošně</t>
  </si>
  <si>
    <t>Odkaz na mn. položky pořadí 27 : 19,74000</t>
  </si>
  <si>
    <t>Odkaz na mn. položky pořadí 21 : 40,20000*0,3</t>
  </si>
  <si>
    <t>Odkaz na mn. položky pořadí 22 : 69,70000*0,2</t>
  </si>
  <si>
    <t>771122111R01</t>
  </si>
  <si>
    <t>Montáž schodišťové desky podstupnice</t>
  </si>
  <si>
    <t>11*1,8*2</t>
  </si>
  <si>
    <t>771591111U00</t>
  </si>
  <si>
    <t>Penetrace podkladu podlahy</t>
  </si>
  <si>
    <t>8,2*4,2</t>
  </si>
  <si>
    <t>0,155*11*2*1,8</t>
  </si>
  <si>
    <t>771570014RAI</t>
  </si>
  <si>
    <t>Dlažba z dlaždic keramických 30 x 30 cm tmel a dlažba ve specifikaci</t>
  </si>
  <si>
    <t>POL2_7</t>
  </si>
  <si>
    <t>23521120RX</t>
  </si>
  <si>
    <t>Spárovací hmota např. SCHÖNOX SF Design  bal. 1,5 kg</t>
  </si>
  <si>
    <t>kg</t>
  </si>
  <si>
    <t>POL3_</t>
  </si>
  <si>
    <t>23521435RX</t>
  </si>
  <si>
    <t>Lepidlo např. Sikabond T-8</t>
  </si>
  <si>
    <t>246335191R</t>
  </si>
  <si>
    <t>Tmel spárovací polyuretanový Sikaflex PRO-3 šedý jednosložkový, váleček 600 ml</t>
  </si>
  <si>
    <t>SPCM</t>
  </si>
  <si>
    <t>59764210R</t>
  </si>
  <si>
    <t>Dlažba Taurus Granit hladká protiskl. 300x300x9 mm Nordic</t>
  </si>
  <si>
    <t>POL3_7</t>
  </si>
  <si>
    <t>Odkaz na mn. položky pořadí 27 : 19,74000*1,15</t>
  </si>
  <si>
    <t>podstupnice : 11*1,8*2*0,3</t>
  </si>
  <si>
    <t>59764240R</t>
  </si>
  <si>
    <t>Dlažba Taurus Granit matná schodovka 300x300x9 mm Nordic</t>
  </si>
  <si>
    <t>Odkaz na mn. položky pořadí 21 : 40,20000*0,35</t>
  </si>
  <si>
    <t>59764241R</t>
  </si>
  <si>
    <t>Dlažba Taurus Granit matná sokl 300x80x9 mm Nordic</t>
  </si>
  <si>
    <t>Odkaz na mn. položky pořadí 22 : 69,70000*5</t>
  </si>
  <si>
    <t>998771203R00</t>
  </si>
  <si>
    <t>Přesun hmot pro podlahy z dlaždic, výšky do 24 m</t>
  </si>
  <si>
    <t>979087113R00</t>
  </si>
  <si>
    <t>Nakládání vybouraných hmot na dopravní prostředky</t>
  </si>
  <si>
    <t>Přesun suti</t>
  </si>
  <si>
    <t>POL8_</t>
  </si>
  <si>
    <t>979017112R00</t>
  </si>
  <si>
    <t>Svislé přemístění vyb. hmot nošením na H do 3,5 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</si>
  <si>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</si>
  <si>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</si>
  <si>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</si>
  <si>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</si>
  <si>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</si>
  <si>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</si>
  <si>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</si>
  <si>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</si>
  <si>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</si>
  <si>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skladku 10 % příměsí - DUFONEV Brno</t>
  </si>
  <si>
    <t>90101</t>
  </si>
  <si>
    <t>Zařízení staveniště vybudování, provoz, likvidace</t>
  </si>
  <si>
    <t>soubor</t>
  </si>
  <si>
    <t>90102</t>
  </si>
  <si>
    <t xml:space="preserve">Koordinační činnost </t>
  </si>
  <si>
    <t>90103</t>
  </si>
  <si>
    <t>Provoz investora</t>
  </si>
  <si>
    <t>90205</t>
  </si>
  <si>
    <t xml:space="preserve">Zajištění BOZP, kontroly kvality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</si>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</sst>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5">
      <c r="A2" s="2"/>
      <c r="B2" s="77" t="s">
        <v>24</v>
      </c>
      <c r="C2" s="78"/>
      <c r="D2" s="79" t="s">
        <v>46</v>
      </c>
      <c r="E2" s="230" t="s">
        <v>47</v>
      </c>
      <c r="F2" s="231"/>
      <c r="G2" s="231"/>
      <c r="H2" s="231"/>
      <c r="I2" s="231"/>
      <c r="J2" s="232"/>
      <c r="O2" s="1"/>
    </row>
    <row r="3" spans="1:15" ht="27" customHeight="1" x14ac:dyDescent="0.25">
      <c r="A3" s="2"/>
      <c r="B3" s="80" t="s">
        <v>44</v>
      </c>
      <c r="C3" s="78"/>
      <c r="D3" s="81" t="s">
        <v>41</v>
      </c>
      <c r="E3" s="233" t="s">
        <v>43</v>
      </c>
      <c r="F3" s="234"/>
      <c r="G3" s="234"/>
      <c r="H3" s="234"/>
      <c r="I3" s="234"/>
      <c r="J3" s="235"/>
    </row>
    <row r="4" spans="1:15" ht="23.25" customHeight="1" x14ac:dyDescent="0.25">
      <c r="A4" s="76">
        <v>3658</v>
      </c>
      <c r="B4" s="82" t="s">
        <v>45</v>
      </c>
      <c r="C4" s="83"/>
      <c r="D4" s="84" t="s">
        <v>41</v>
      </c>
      <c r="E4" s="213" t="s">
        <v>42</v>
      </c>
      <c r="F4" s="214"/>
      <c r="G4" s="214"/>
      <c r="H4" s="214"/>
      <c r="I4" s="214"/>
      <c r="J4" s="215"/>
    </row>
    <row r="5" spans="1:15" ht="24" customHeight="1" x14ac:dyDescent="0.25">
      <c r="A5" s="2"/>
      <c r="B5" s="31" t="s">
        <v>23</v>
      </c>
      <c r="D5" s="218"/>
      <c r="E5" s="219"/>
      <c r="F5" s="219"/>
      <c r="G5" s="219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0"/>
      <c r="E6" s="221"/>
      <c r="F6" s="221"/>
      <c r="G6" s="221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7"/>
      <c r="E11" s="237"/>
      <c r="F11" s="237"/>
      <c r="G11" s="237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212"/>
      <c r="E12" s="212"/>
      <c r="F12" s="212"/>
      <c r="G12" s="212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6"/>
      <c r="F13" s="217"/>
      <c r="G13" s="217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SUMIF(F52:F60,A16,I52:I60)+SUMIF(F52:F60,"PSU",I52:I60)</f>
        <v>0</v>
      </c>
      <c r="J16" s="203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SUMIF(F52:F60,A17,I52:I60)</f>
        <v>0</v>
      </c>
      <c r="J17" s="203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SUMIF(F52:F60,A18,I52:I60)</f>
        <v>0</v>
      </c>
      <c r="J18" s="203"/>
    </row>
    <row r="19" spans="1:10" ht="23.25" customHeight="1" x14ac:dyDescent="0.25">
      <c r="A19" s="139" t="s">
        <v>76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SUMIF(F52:F60,A19,I52:I60)</f>
        <v>0</v>
      </c>
      <c r="J19" s="203"/>
    </row>
    <row r="20" spans="1:10" ht="23.25" customHeight="1" x14ac:dyDescent="0.25">
      <c r="A20" s="139" t="s">
        <v>77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SUMIF(F52:F60,A20,I52:I60)</f>
        <v>0</v>
      </c>
      <c r="J20" s="203"/>
    </row>
    <row r="21" spans="1:10" ht="23.25" customHeight="1" x14ac:dyDescent="0.25">
      <c r="A21" s="2"/>
      <c r="B21" s="48" t="s">
        <v>31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7">
        <f>A23</f>
        <v>0</v>
      </c>
      <c r="H24" s="198"/>
      <c r="I24" s="1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06">
        <f>ZakladDPHSniVypocet+ZakladDPHZaklVypocet</f>
        <v>0</v>
      </c>
      <c r="H28" s="207"/>
      <c r="I28" s="207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6">
        <f>A27</f>
        <v>0</v>
      </c>
      <c r="H29" s="206"/>
      <c r="I29" s="206"/>
      <c r="J29" s="119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5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48</v>
      </c>
      <c r="C39" s="191"/>
      <c r="D39" s="191"/>
      <c r="E39" s="191"/>
      <c r="F39" s="99">
        <f>'02 02 Pol'!AE116</f>
        <v>0</v>
      </c>
      <c r="G39" s="100">
        <f>'02 02 Pol'!AF116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41</v>
      </c>
      <c r="C40" s="192" t="s">
        <v>43</v>
      </c>
      <c r="D40" s="192"/>
      <c r="E40" s="192"/>
      <c r="F40" s="104">
        <f>'02 02 Pol'!AE116</f>
        <v>0</v>
      </c>
      <c r="G40" s="105">
        <f>'02 02 Pol'!AF116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41</v>
      </c>
      <c r="C41" s="191" t="s">
        <v>42</v>
      </c>
      <c r="D41" s="191"/>
      <c r="E41" s="191"/>
      <c r="F41" s="108">
        <f>'02 02 Pol'!AE116</f>
        <v>0</v>
      </c>
      <c r="G41" s="101">
        <f>'02 02 Pol'!AF116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93" t="s">
        <v>49</v>
      </c>
      <c r="C42" s="194"/>
      <c r="D42" s="194"/>
      <c r="E42" s="195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5">
      <c r="A44" t="s">
        <v>51</v>
      </c>
      <c r="B44" t="s">
        <v>52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9" spans="1:10" ht="15.6" x14ac:dyDescent="0.3">
      <c r="B49" s="120" t="s">
        <v>57</v>
      </c>
    </row>
    <row r="51" spans="1:10" ht="25.5" customHeight="1" x14ac:dyDescent="0.25">
      <c r="A51" s="122"/>
      <c r="B51" s="125" t="s">
        <v>18</v>
      </c>
      <c r="C51" s="125" t="s">
        <v>6</v>
      </c>
      <c r="D51" s="126"/>
      <c r="E51" s="126"/>
      <c r="F51" s="127" t="s">
        <v>58</v>
      </c>
      <c r="G51" s="127"/>
      <c r="H51" s="127"/>
      <c r="I51" s="127" t="s">
        <v>31</v>
      </c>
      <c r="J51" s="127" t="s">
        <v>0</v>
      </c>
    </row>
    <row r="52" spans="1:10" ht="36.75" customHeight="1" x14ac:dyDescent="0.25">
      <c r="A52" s="123"/>
      <c r="B52" s="128" t="s">
        <v>59</v>
      </c>
      <c r="C52" s="189" t="s">
        <v>60</v>
      </c>
      <c r="D52" s="190"/>
      <c r="E52" s="190"/>
      <c r="F52" s="137" t="s">
        <v>26</v>
      </c>
      <c r="G52" s="129"/>
      <c r="H52" s="129"/>
      <c r="I52" s="129">
        <f>'02 02 Pol'!G8</f>
        <v>0</v>
      </c>
      <c r="J52" s="134" t="str">
        <f>IF(I61=0,"",I52/I61*100)</f>
        <v/>
      </c>
    </row>
    <row r="53" spans="1:10" ht="36.75" customHeight="1" x14ac:dyDescent="0.25">
      <c r="A53" s="123"/>
      <c r="B53" s="128" t="s">
        <v>61</v>
      </c>
      <c r="C53" s="189" t="s">
        <v>62</v>
      </c>
      <c r="D53" s="190"/>
      <c r="E53" s="190"/>
      <c r="F53" s="137" t="s">
        <v>26</v>
      </c>
      <c r="G53" s="129"/>
      <c r="H53" s="129"/>
      <c r="I53" s="129">
        <f>'02 02 Pol'!G38</f>
        <v>0</v>
      </c>
      <c r="J53" s="134" t="str">
        <f>IF(I61=0,"",I53/I61*100)</f>
        <v/>
      </c>
    </row>
    <row r="54" spans="1:10" ht="36.75" customHeight="1" x14ac:dyDescent="0.25">
      <c r="A54" s="123"/>
      <c r="B54" s="128" t="s">
        <v>63</v>
      </c>
      <c r="C54" s="189" t="s">
        <v>64</v>
      </c>
      <c r="D54" s="190"/>
      <c r="E54" s="190"/>
      <c r="F54" s="137" t="s">
        <v>26</v>
      </c>
      <c r="G54" s="129"/>
      <c r="H54" s="129"/>
      <c r="I54" s="129">
        <f>'02 02 Pol'!G42</f>
        <v>0</v>
      </c>
      <c r="J54" s="134" t="str">
        <f>IF(I61=0,"",I54/I61*100)</f>
        <v/>
      </c>
    </row>
    <row r="55" spans="1:10" ht="36.75" customHeight="1" x14ac:dyDescent="0.25">
      <c r="A55" s="123"/>
      <c r="B55" s="128" t="s">
        <v>65</v>
      </c>
      <c r="C55" s="189" t="s">
        <v>66</v>
      </c>
      <c r="D55" s="190"/>
      <c r="E55" s="190"/>
      <c r="F55" s="137" t="s">
        <v>26</v>
      </c>
      <c r="G55" s="129"/>
      <c r="H55" s="129"/>
      <c r="I55" s="129">
        <f>'02 02 Pol'!G59</f>
        <v>0</v>
      </c>
      <c r="J55" s="134" t="str">
        <f>IF(I61=0,"",I55/I61*100)</f>
        <v/>
      </c>
    </row>
    <row r="56" spans="1:10" ht="36.75" customHeight="1" x14ac:dyDescent="0.25">
      <c r="A56" s="123"/>
      <c r="B56" s="128" t="s">
        <v>67</v>
      </c>
      <c r="C56" s="189" t="s">
        <v>68</v>
      </c>
      <c r="D56" s="190"/>
      <c r="E56" s="190"/>
      <c r="F56" s="137" t="s">
        <v>27</v>
      </c>
      <c r="G56" s="129"/>
      <c r="H56" s="129"/>
      <c r="I56" s="129">
        <f>'02 02 Pol'!G61</f>
        <v>0</v>
      </c>
      <c r="J56" s="134" t="str">
        <f>IF(I61=0,"",I56/I61*100)</f>
        <v/>
      </c>
    </row>
    <row r="57" spans="1:10" ht="36.75" customHeight="1" x14ac:dyDescent="0.25">
      <c r="A57" s="123"/>
      <c r="B57" s="128" t="s">
        <v>69</v>
      </c>
      <c r="C57" s="189" t="s">
        <v>70</v>
      </c>
      <c r="D57" s="190"/>
      <c r="E57" s="190"/>
      <c r="F57" s="137" t="s">
        <v>27</v>
      </c>
      <c r="G57" s="129"/>
      <c r="H57" s="129"/>
      <c r="I57" s="129">
        <f>'02 02 Pol'!G64</f>
        <v>0</v>
      </c>
      <c r="J57" s="134" t="str">
        <f>IF(I61=0,"",I57/I61*100)</f>
        <v/>
      </c>
    </row>
    <row r="58" spans="1:10" ht="36.75" customHeight="1" x14ac:dyDescent="0.25">
      <c r="A58" s="123"/>
      <c r="B58" s="128" t="s">
        <v>71</v>
      </c>
      <c r="C58" s="189" t="s">
        <v>72</v>
      </c>
      <c r="D58" s="190"/>
      <c r="E58" s="190"/>
      <c r="F58" s="137" t="s">
        <v>27</v>
      </c>
      <c r="G58" s="129"/>
      <c r="H58" s="129"/>
      <c r="I58" s="129">
        <f>'02 02 Pol'!G66</f>
        <v>0</v>
      </c>
      <c r="J58" s="134" t="str">
        <f>IF(I61=0,"",I58/I61*100)</f>
        <v/>
      </c>
    </row>
    <row r="59" spans="1:10" ht="36.75" customHeight="1" x14ac:dyDescent="0.25">
      <c r="A59" s="123"/>
      <c r="B59" s="128" t="s">
        <v>73</v>
      </c>
      <c r="C59" s="189" t="s">
        <v>74</v>
      </c>
      <c r="D59" s="190"/>
      <c r="E59" s="190"/>
      <c r="F59" s="137" t="s">
        <v>75</v>
      </c>
      <c r="G59" s="129"/>
      <c r="H59" s="129"/>
      <c r="I59" s="129">
        <f>'02 02 Pol'!G102</f>
        <v>0</v>
      </c>
      <c r="J59" s="134" t="str">
        <f>IF(I61=0,"",I59/I61*100)</f>
        <v/>
      </c>
    </row>
    <row r="60" spans="1:10" ht="36.75" customHeight="1" x14ac:dyDescent="0.25">
      <c r="A60" s="123"/>
      <c r="B60" s="128" t="s">
        <v>76</v>
      </c>
      <c r="C60" s="189" t="s">
        <v>29</v>
      </c>
      <c r="D60" s="190"/>
      <c r="E60" s="190"/>
      <c r="F60" s="137" t="s">
        <v>76</v>
      </c>
      <c r="G60" s="129"/>
      <c r="H60" s="129"/>
      <c r="I60" s="129">
        <f>'02 02 Pol'!G110</f>
        <v>0</v>
      </c>
      <c r="J60" s="134" t="str">
        <f>IF(I61=0,"",I60/I61*100)</f>
        <v/>
      </c>
    </row>
    <row r="61" spans="1:10" ht="25.5" customHeight="1" x14ac:dyDescent="0.25">
      <c r="A61" s="124"/>
      <c r="B61" s="130" t="s">
        <v>1</v>
      </c>
      <c r="C61" s="131"/>
      <c r="D61" s="132"/>
      <c r="E61" s="132"/>
      <c r="F61" s="138"/>
      <c r="G61" s="133"/>
      <c r="H61" s="133"/>
      <c r="I61" s="133">
        <f>SUM(I52:I60)</f>
        <v>0</v>
      </c>
      <c r="J61" s="135">
        <f>SUM(J52:J60)</f>
        <v>0</v>
      </c>
    </row>
    <row r="62" spans="1:10" x14ac:dyDescent="0.25">
      <c r="F62" s="87"/>
      <c r="G62" s="87"/>
      <c r="H62" s="87"/>
      <c r="I62" s="87"/>
      <c r="J62" s="136"/>
    </row>
    <row r="63" spans="1:10" x14ac:dyDescent="0.25">
      <c r="F63" s="87"/>
      <c r="G63" s="87"/>
      <c r="H63" s="87"/>
      <c r="I63" s="87"/>
      <c r="J63" s="136"/>
    </row>
    <row r="64" spans="1:10" x14ac:dyDescent="0.25">
      <c r="F64" s="87"/>
      <c r="G64" s="87"/>
      <c r="H64" s="87"/>
      <c r="I64" s="87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8:E58"/>
    <mergeCell ref="C59:E59"/>
    <mergeCell ref="C60:E60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1" t="s">
        <v>7</v>
      </c>
      <c r="B1" s="241"/>
      <c r="C1" s="242"/>
      <c r="D1" s="241"/>
      <c r="E1" s="241"/>
      <c r="F1" s="241"/>
      <c r="G1" s="241"/>
    </row>
    <row r="2" spans="1:7" ht="24.9" customHeight="1" x14ac:dyDescent="0.25">
      <c r="A2" s="50" t="s">
        <v>8</v>
      </c>
      <c r="B2" s="49"/>
      <c r="C2" s="243"/>
      <c r="D2" s="243"/>
      <c r="E2" s="243"/>
      <c r="F2" s="243"/>
      <c r="G2" s="244"/>
    </row>
    <row r="3" spans="1:7" ht="24.9" customHeight="1" x14ac:dyDescent="0.25">
      <c r="A3" s="50" t="s">
        <v>9</v>
      </c>
      <c r="B3" s="49"/>
      <c r="C3" s="243"/>
      <c r="D3" s="243"/>
      <c r="E3" s="243"/>
      <c r="F3" s="243"/>
      <c r="G3" s="244"/>
    </row>
    <row r="4" spans="1:7" ht="24.9" customHeight="1" x14ac:dyDescent="0.25">
      <c r="A4" s="50" t="s">
        <v>10</v>
      </c>
      <c r="B4" s="49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1FFD5-1C69-4028-BCE9-9E76FE496A9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:F114"/>
    </sheetView>
  </sheetViews>
  <sheetFormatPr defaultRowHeight="13.2" outlineLevelRow="3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5" t="s">
        <v>7</v>
      </c>
      <c r="B1" s="245"/>
      <c r="C1" s="245"/>
      <c r="D1" s="245"/>
      <c r="E1" s="245"/>
      <c r="F1" s="245"/>
      <c r="G1" s="245"/>
      <c r="AG1" t="s">
        <v>78</v>
      </c>
    </row>
    <row r="2" spans="1:60" ht="25.05" customHeight="1" x14ac:dyDescent="0.25">
      <c r="A2" s="50" t="s">
        <v>8</v>
      </c>
      <c r="B2" s="49" t="s">
        <v>46</v>
      </c>
      <c r="C2" s="246" t="s">
        <v>47</v>
      </c>
      <c r="D2" s="247"/>
      <c r="E2" s="247"/>
      <c r="F2" s="247"/>
      <c r="G2" s="248"/>
      <c r="AG2" t="s">
        <v>79</v>
      </c>
    </row>
    <row r="3" spans="1:60" ht="25.05" customHeight="1" x14ac:dyDescent="0.25">
      <c r="A3" s="50" t="s">
        <v>9</v>
      </c>
      <c r="B3" s="49" t="s">
        <v>41</v>
      </c>
      <c r="C3" s="246" t="s">
        <v>43</v>
      </c>
      <c r="D3" s="247"/>
      <c r="E3" s="247"/>
      <c r="F3" s="247"/>
      <c r="G3" s="248"/>
      <c r="AC3" s="121" t="s">
        <v>79</v>
      </c>
      <c r="AG3" t="s">
        <v>80</v>
      </c>
    </row>
    <row r="4" spans="1:60" ht="25.05" customHeight="1" x14ac:dyDescent="0.25">
      <c r="A4" s="140" t="s">
        <v>10</v>
      </c>
      <c r="B4" s="141" t="s">
        <v>41</v>
      </c>
      <c r="C4" s="249" t="s">
        <v>42</v>
      </c>
      <c r="D4" s="250"/>
      <c r="E4" s="250"/>
      <c r="F4" s="250"/>
      <c r="G4" s="251"/>
      <c r="AG4" t="s">
        <v>81</v>
      </c>
    </row>
    <row r="5" spans="1:60" x14ac:dyDescent="0.25">
      <c r="D5" s="10"/>
    </row>
    <row r="6" spans="1:60" ht="39.6" x14ac:dyDescent="0.25">
      <c r="A6" s="143" t="s">
        <v>82</v>
      </c>
      <c r="B6" s="145" t="s">
        <v>83</v>
      </c>
      <c r="C6" s="145" t="s">
        <v>84</v>
      </c>
      <c r="D6" s="144" t="s">
        <v>85</v>
      </c>
      <c r="E6" s="143" t="s">
        <v>86</v>
      </c>
      <c r="F6" s="142" t="s">
        <v>87</v>
      </c>
      <c r="G6" s="143" t="s">
        <v>31</v>
      </c>
      <c r="H6" s="146" t="s">
        <v>32</v>
      </c>
      <c r="I6" s="146" t="s">
        <v>88</v>
      </c>
      <c r="J6" s="146" t="s">
        <v>33</v>
      </c>
      <c r="K6" s="146" t="s">
        <v>89</v>
      </c>
      <c r="L6" s="146" t="s">
        <v>90</v>
      </c>
      <c r="M6" s="146" t="s">
        <v>91</v>
      </c>
      <c r="N6" s="146" t="s">
        <v>92</v>
      </c>
      <c r="O6" s="146" t="s">
        <v>93</v>
      </c>
      <c r="P6" s="146" t="s">
        <v>94</v>
      </c>
      <c r="Q6" s="146" t="s">
        <v>95</v>
      </c>
      <c r="R6" s="146" t="s">
        <v>96</v>
      </c>
      <c r="S6" s="146" t="s">
        <v>97</v>
      </c>
      <c r="T6" s="146" t="s">
        <v>98</v>
      </c>
      <c r="U6" s="146" t="s">
        <v>99</v>
      </c>
      <c r="V6" s="146" t="s">
        <v>100</v>
      </c>
      <c r="W6" s="146" t="s">
        <v>101</v>
      </c>
      <c r="X6" s="146" t="s">
        <v>102</v>
      </c>
      <c r="Y6" s="146" t="s">
        <v>103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63" t="s">
        <v>104</v>
      </c>
      <c r="B8" s="164" t="s">
        <v>59</v>
      </c>
      <c r="C8" s="182" t="s">
        <v>60</v>
      </c>
      <c r="D8" s="165"/>
      <c r="E8" s="166"/>
      <c r="F8" s="167"/>
      <c r="G8" s="168">
        <f>SUMIF(AG9:AG37,"&lt;&gt;NOR",G9:G37)</f>
        <v>0</v>
      </c>
      <c r="H8" s="162"/>
      <c r="I8" s="162">
        <f>SUM(I9:I37)</f>
        <v>74500.87</v>
      </c>
      <c r="J8" s="162"/>
      <c r="K8" s="162">
        <f>SUM(K9:K37)</f>
        <v>42842.229999999996</v>
      </c>
      <c r="L8" s="162"/>
      <c r="M8" s="162">
        <f>SUM(M9:M37)</f>
        <v>0</v>
      </c>
      <c r="N8" s="161"/>
      <c r="O8" s="161">
        <f>SUM(O9:O37)</f>
        <v>2.65</v>
      </c>
      <c r="P8" s="161"/>
      <c r="Q8" s="161">
        <f>SUM(Q9:Q37)</f>
        <v>0</v>
      </c>
      <c r="R8" s="162"/>
      <c r="S8" s="162"/>
      <c r="T8" s="162"/>
      <c r="U8" s="162"/>
      <c r="V8" s="162">
        <f>SUM(V9:V37)</f>
        <v>73.259999999999991</v>
      </c>
      <c r="W8" s="162"/>
      <c r="X8" s="162"/>
      <c r="Y8" s="162"/>
      <c r="AG8" t="s">
        <v>105</v>
      </c>
    </row>
    <row r="9" spans="1:60" outlineLevel="1" x14ac:dyDescent="0.25">
      <c r="A9" s="170">
        <v>1</v>
      </c>
      <c r="B9" s="171" t="s">
        <v>106</v>
      </c>
      <c r="C9" s="183" t="s">
        <v>107</v>
      </c>
      <c r="D9" s="172" t="s">
        <v>108</v>
      </c>
      <c r="E9" s="173">
        <v>7.2</v>
      </c>
      <c r="F9" s="174"/>
      <c r="G9" s="175">
        <f>ROUND(E9*F9,2)</f>
        <v>0</v>
      </c>
      <c r="H9" s="158">
        <v>486.09</v>
      </c>
      <c r="I9" s="157">
        <f>ROUND(E9*H9,2)</f>
        <v>3499.85</v>
      </c>
      <c r="J9" s="158">
        <v>1076.9100000000001</v>
      </c>
      <c r="K9" s="157">
        <f>ROUND(E9*J9,2)</f>
        <v>7753.75</v>
      </c>
      <c r="L9" s="157">
        <v>21</v>
      </c>
      <c r="M9" s="157">
        <f>G9*(1+L9/100)</f>
        <v>0</v>
      </c>
      <c r="N9" s="156">
        <v>3.2399999999999998E-2</v>
      </c>
      <c r="O9" s="156">
        <f>ROUND(E9*N9,2)</f>
        <v>0.23</v>
      </c>
      <c r="P9" s="156">
        <v>0</v>
      </c>
      <c r="Q9" s="156">
        <f>ROUND(E9*P9,2)</f>
        <v>0</v>
      </c>
      <c r="R9" s="157"/>
      <c r="S9" s="157" t="s">
        <v>109</v>
      </c>
      <c r="T9" s="157" t="s">
        <v>109</v>
      </c>
      <c r="U9" s="157">
        <v>2.31</v>
      </c>
      <c r="V9" s="157">
        <f>ROUND(E9*U9,2)</f>
        <v>16.63</v>
      </c>
      <c r="W9" s="157"/>
      <c r="X9" s="157" t="s">
        <v>110</v>
      </c>
      <c r="Y9" s="157" t="s">
        <v>111</v>
      </c>
      <c r="Z9" s="147"/>
      <c r="AA9" s="147"/>
      <c r="AB9" s="147"/>
      <c r="AC9" s="147"/>
      <c r="AD9" s="147"/>
      <c r="AE9" s="147"/>
      <c r="AF9" s="147"/>
      <c r="AG9" s="147" t="s">
        <v>112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5">
      <c r="A10" s="154"/>
      <c r="B10" s="155"/>
      <c r="C10" s="184" t="s">
        <v>113</v>
      </c>
      <c r="D10" s="159"/>
      <c r="E10" s="160">
        <v>7.2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114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5">
      <c r="A11" s="170">
        <v>2</v>
      </c>
      <c r="B11" s="171" t="s">
        <v>115</v>
      </c>
      <c r="C11" s="183" t="s">
        <v>116</v>
      </c>
      <c r="D11" s="172" t="s">
        <v>108</v>
      </c>
      <c r="E11" s="173">
        <v>7.2</v>
      </c>
      <c r="F11" s="174"/>
      <c r="G11" s="175">
        <f>ROUND(E11*F11,2)</f>
        <v>0</v>
      </c>
      <c r="H11" s="158">
        <v>0</v>
      </c>
      <c r="I11" s="157">
        <f>ROUND(E11*H11,2)</f>
        <v>0</v>
      </c>
      <c r="J11" s="158">
        <v>191</v>
      </c>
      <c r="K11" s="157">
        <f>ROUND(E11*J11,2)</f>
        <v>1375.2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7"/>
      <c r="S11" s="157" t="s">
        <v>109</v>
      </c>
      <c r="T11" s="157" t="s">
        <v>109</v>
      </c>
      <c r="U11" s="157">
        <v>0.38500000000000001</v>
      </c>
      <c r="V11" s="157">
        <f>ROUND(E11*U11,2)</f>
        <v>2.77</v>
      </c>
      <c r="W11" s="157"/>
      <c r="X11" s="157" t="s">
        <v>110</v>
      </c>
      <c r="Y11" s="157" t="s">
        <v>111</v>
      </c>
      <c r="Z11" s="147"/>
      <c r="AA11" s="147"/>
      <c r="AB11" s="147"/>
      <c r="AC11" s="147"/>
      <c r="AD11" s="147"/>
      <c r="AE11" s="147"/>
      <c r="AF11" s="147"/>
      <c r="AG11" s="147" t="s">
        <v>112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5">
      <c r="A12" s="154"/>
      <c r="B12" s="155"/>
      <c r="C12" s="184" t="s">
        <v>117</v>
      </c>
      <c r="D12" s="159"/>
      <c r="E12" s="160">
        <v>7.2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114</v>
      </c>
      <c r="AH12" s="147">
        <v>5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70">
        <v>3</v>
      </c>
      <c r="B13" s="171" t="s">
        <v>118</v>
      </c>
      <c r="C13" s="183" t="s">
        <v>119</v>
      </c>
      <c r="D13" s="172" t="s">
        <v>120</v>
      </c>
      <c r="E13" s="173">
        <v>49.11</v>
      </c>
      <c r="F13" s="174"/>
      <c r="G13" s="175">
        <f>ROUND(E13*F13,2)</f>
        <v>0</v>
      </c>
      <c r="H13" s="158">
        <v>22.98</v>
      </c>
      <c r="I13" s="157">
        <f>ROUND(E13*H13,2)</f>
        <v>1128.55</v>
      </c>
      <c r="J13" s="158">
        <v>86.02</v>
      </c>
      <c r="K13" s="157">
        <f>ROUND(E13*J13,2)</f>
        <v>4224.4399999999996</v>
      </c>
      <c r="L13" s="157">
        <v>21</v>
      </c>
      <c r="M13" s="157">
        <f>G13*(1+L13/100)</f>
        <v>0</v>
      </c>
      <c r="N13" s="156">
        <v>2.3800000000000002E-3</v>
      </c>
      <c r="O13" s="156">
        <f>ROUND(E13*N13,2)</f>
        <v>0.12</v>
      </c>
      <c r="P13" s="156">
        <v>0</v>
      </c>
      <c r="Q13" s="156">
        <f>ROUND(E13*P13,2)</f>
        <v>0</v>
      </c>
      <c r="R13" s="157"/>
      <c r="S13" s="157" t="s">
        <v>109</v>
      </c>
      <c r="T13" s="157" t="s">
        <v>109</v>
      </c>
      <c r="U13" s="157">
        <v>0.18232999999999999</v>
      </c>
      <c r="V13" s="157">
        <f>ROUND(E13*U13,2)</f>
        <v>8.9499999999999993</v>
      </c>
      <c r="W13" s="157"/>
      <c r="X13" s="157" t="s">
        <v>110</v>
      </c>
      <c r="Y13" s="157" t="s">
        <v>111</v>
      </c>
      <c r="Z13" s="147"/>
      <c r="AA13" s="147"/>
      <c r="AB13" s="147"/>
      <c r="AC13" s="147"/>
      <c r="AD13" s="147"/>
      <c r="AE13" s="147"/>
      <c r="AF13" s="147"/>
      <c r="AG13" s="147" t="s">
        <v>121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5">
      <c r="A14" s="154"/>
      <c r="B14" s="155"/>
      <c r="C14" s="184" t="s">
        <v>122</v>
      </c>
      <c r="D14" s="159"/>
      <c r="E14" s="160">
        <v>5.68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114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5">
      <c r="A15" s="154"/>
      <c r="B15" s="155"/>
      <c r="C15" s="184" t="s">
        <v>123</v>
      </c>
      <c r="D15" s="159"/>
      <c r="E15" s="160">
        <v>8.64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114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5">
      <c r="A16" s="154"/>
      <c r="B16" s="155"/>
      <c r="C16" s="184" t="s">
        <v>124</v>
      </c>
      <c r="D16" s="159"/>
      <c r="E16" s="160">
        <v>8.44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114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5">
      <c r="A17" s="154"/>
      <c r="B17" s="155"/>
      <c r="C17" s="184" t="s">
        <v>125</v>
      </c>
      <c r="D17" s="159"/>
      <c r="E17" s="160">
        <v>12.7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114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5">
      <c r="A18" s="154"/>
      <c r="B18" s="155"/>
      <c r="C18" s="184" t="s">
        <v>126</v>
      </c>
      <c r="D18" s="159"/>
      <c r="E18" s="160">
        <v>8.85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114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5">
      <c r="A19" s="154"/>
      <c r="B19" s="155"/>
      <c r="C19" s="184" t="s">
        <v>127</v>
      </c>
      <c r="D19" s="159"/>
      <c r="E19" s="160">
        <v>4.8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114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5">
      <c r="A20" s="170">
        <v>4</v>
      </c>
      <c r="B20" s="171" t="s">
        <v>128</v>
      </c>
      <c r="C20" s="183" t="s">
        <v>129</v>
      </c>
      <c r="D20" s="172" t="s">
        <v>108</v>
      </c>
      <c r="E20" s="173">
        <v>14.2</v>
      </c>
      <c r="F20" s="174"/>
      <c r="G20" s="175">
        <f>ROUND(E20*F20,2)</f>
        <v>0</v>
      </c>
      <c r="H20" s="158">
        <v>17.3</v>
      </c>
      <c r="I20" s="157">
        <f>ROUND(E20*H20,2)</f>
        <v>245.66</v>
      </c>
      <c r="J20" s="158">
        <v>36.4</v>
      </c>
      <c r="K20" s="157">
        <f>ROUND(E20*J20,2)</f>
        <v>516.88</v>
      </c>
      <c r="L20" s="157">
        <v>21</v>
      </c>
      <c r="M20" s="157">
        <f>G20*(1+L20/100)</f>
        <v>0</v>
      </c>
      <c r="N20" s="156">
        <v>4.0000000000000003E-5</v>
      </c>
      <c r="O20" s="156">
        <f>ROUND(E20*N20,2)</f>
        <v>0</v>
      </c>
      <c r="P20" s="156">
        <v>0</v>
      </c>
      <c r="Q20" s="156">
        <f>ROUND(E20*P20,2)</f>
        <v>0</v>
      </c>
      <c r="R20" s="157"/>
      <c r="S20" s="157" t="s">
        <v>109</v>
      </c>
      <c r="T20" s="157" t="s">
        <v>109</v>
      </c>
      <c r="U20" s="157">
        <v>7.8E-2</v>
      </c>
      <c r="V20" s="157">
        <f>ROUND(E20*U20,2)</f>
        <v>1.1100000000000001</v>
      </c>
      <c r="W20" s="157"/>
      <c r="X20" s="157" t="s">
        <v>110</v>
      </c>
      <c r="Y20" s="157" t="s">
        <v>111</v>
      </c>
      <c r="Z20" s="147"/>
      <c r="AA20" s="147"/>
      <c r="AB20" s="147"/>
      <c r="AC20" s="147"/>
      <c r="AD20" s="147"/>
      <c r="AE20" s="147"/>
      <c r="AF20" s="147"/>
      <c r="AG20" s="147" t="s">
        <v>121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5">
      <c r="A21" s="154"/>
      <c r="B21" s="155"/>
      <c r="C21" s="184" t="s">
        <v>130</v>
      </c>
      <c r="D21" s="159"/>
      <c r="E21" s="160">
        <v>12.6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114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5">
      <c r="A22" s="154"/>
      <c r="B22" s="155"/>
      <c r="C22" s="184" t="s">
        <v>131</v>
      </c>
      <c r="D22" s="159"/>
      <c r="E22" s="160">
        <v>1.6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114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0.399999999999999" outlineLevel="1" x14ac:dyDescent="0.25">
      <c r="A23" s="170">
        <v>5</v>
      </c>
      <c r="B23" s="171" t="s">
        <v>132</v>
      </c>
      <c r="C23" s="183" t="s">
        <v>133</v>
      </c>
      <c r="D23" s="172" t="s">
        <v>108</v>
      </c>
      <c r="E23" s="173">
        <v>9.5094999999999992</v>
      </c>
      <c r="F23" s="174"/>
      <c r="G23" s="175">
        <f>ROUND(E23*F23,2)</f>
        <v>0</v>
      </c>
      <c r="H23" s="158">
        <v>1774.03</v>
      </c>
      <c r="I23" s="157">
        <f>ROUND(E23*H23,2)</f>
        <v>16870.14</v>
      </c>
      <c r="J23" s="158">
        <v>250.97</v>
      </c>
      <c r="K23" s="157">
        <f>ROUND(E23*J23,2)</f>
        <v>2386.6</v>
      </c>
      <c r="L23" s="157">
        <v>21</v>
      </c>
      <c r="M23" s="157">
        <f>G23*(1+L23/100)</f>
        <v>0</v>
      </c>
      <c r="N23" s="156">
        <v>6.7989999999999995E-2</v>
      </c>
      <c r="O23" s="156">
        <f>ROUND(E23*N23,2)</f>
        <v>0.65</v>
      </c>
      <c r="P23" s="156">
        <v>0</v>
      </c>
      <c r="Q23" s="156">
        <f>ROUND(E23*P23,2)</f>
        <v>0</v>
      </c>
      <c r="R23" s="157"/>
      <c r="S23" s="157" t="s">
        <v>109</v>
      </c>
      <c r="T23" s="157" t="s">
        <v>109</v>
      </c>
      <c r="U23" s="157">
        <v>0.5</v>
      </c>
      <c r="V23" s="157">
        <f>ROUND(E23*U23,2)</f>
        <v>4.75</v>
      </c>
      <c r="W23" s="157"/>
      <c r="X23" s="157" t="s">
        <v>110</v>
      </c>
      <c r="Y23" s="157" t="s">
        <v>111</v>
      </c>
      <c r="Z23" s="147"/>
      <c r="AA23" s="147"/>
      <c r="AB23" s="147"/>
      <c r="AC23" s="147"/>
      <c r="AD23" s="147"/>
      <c r="AE23" s="147"/>
      <c r="AF23" s="147"/>
      <c r="AG23" s="147" t="s">
        <v>112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5">
      <c r="A24" s="154"/>
      <c r="B24" s="155"/>
      <c r="C24" s="184" t="s">
        <v>134</v>
      </c>
      <c r="D24" s="159"/>
      <c r="E24" s="160">
        <v>3.2395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114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5">
      <c r="A25" s="154"/>
      <c r="B25" s="155"/>
      <c r="C25" s="184" t="s">
        <v>135</v>
      </c>
      <c r="D25" s="159"/>
      <c r="E25" s="160">
        <v>6.27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114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0">
        <v>6</v>
      </c>
      <c r="B26" s="171" t="s">
        <v>136</v>
      </c>
      <c r="C26" s="183" t="s">
        <v>137</v>
      </c>
      <c r="D26" s="172" t="s">
        <v>108</v>
      </c>
      <c r="E26" s="173">
        <v>23.198</v>
      </c>
      <c r="F26" s="174"/>
      <c r="G26" s="175">
        <f>ROUND(E26*F26,2)</f>
        <v>0</v>
      </c>
      <c r="H26" s="158">
        <v>539.9</v>
      </c>
      <c r="I26" s="157">
        <f>ROUND(E26*H26,2)</f>
        <v>12524.6</v>
      </c>
      <c r="J26" s="158">
        <v>302.10000000000002</v>
      </c>
      <c r="K26" s="157">
        <f>ROUND(E26*J26,2)</f>
        <v>7008.12</v>
      </c>
      <c r="L26" s="157">
        <v>21</v>
      </c>
      <c r="M26" s="157">
        <f>G26*(1+L26/100)</f>
        <v>0</v>
      </c>
      <c r="N26" s="156">
        <v>6.5360000000000001E-2</v>
      </c>
      <c r="O26" s="156">
        <f>ROUND(E26*N26,2)</f>
        <v>1.52</v>
      </c>
      <c r="P26" s="156">
        <v>0</v>
      </c>
      <c r="Q26" s="156">
        <f>ROUND(E26*P26,2)</f>
        <v>0</v>
      </c>
      <c r="R26" s="157"/>
      <c r="S26" s="157" t="s">
        <v>109</v>
      </c>
      <c r="T26" s="157" t="s">
        <v>109</v>
      </c>
      <c r="U26" s="157">
        <v>0.6</v>
      </c>
      <c r="V26" s="157">
        <f>ROUND(E26*U26,2)</f>
        <v>13.92</v>
      </c>
      <c r="W26" s="157"/>
      <c r="X26" s="157" t="s">
        <v>110</v>
      </c>
      <c r="Y26" s="157" t="s">
        <v>111</v>
      </c>
      <c r="Z26" s="147"/>
      <c r="AA26" s="147"/>
      <c r="AB26" s="147"/>
      <c r="AC26" s="147"/>
      <c r="AD26" s="147"/>
      <c r="AE26" s="147"/>
      <c r="AF26" s="147"/>
      <c r="AG26" s="147" t="s">
        <v>112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5">
      <c r="A27" s="154"/>
      <c r="B27" s="155"/>
      <c r="C27" s="184" t="s">
        <v>138</v>
      </c>
      <c r="D27" s="159"/>
      <c r="E27" s="160">
        <v>8.9879999999999995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114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5">
      <c r="A28" s="154"/>
      <c r="B28" s="155"/>
      <c r="C28" s="184" t="s">
        <v>139</v>
      </c>
      <c r="D28" s="159"/>
      <c r="E28" s="160">
        <v>5.9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114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5">
      <c r="A29" s="154"/>
      <c r="B29" s="155"/>
      <c r="C29" s="184" t="s">
        <v>140</v>
      </c>
      <c r="D29" s="159"/>
      <c r="E29" s="160">
        <v>8.31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114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70">
        <v>7</v>
      </c>
      <c r="B30" s="171" t="s">
        <v>141</v>
      </c>
      <c r="C30" s="183" t="s">
        <v>142</v>
      </c>
      <c r="D30" s="172" t="s">
        <v>108</v>
      </c>
      <c r="E30" s="173">
        <v>6.9593999999999996</v>
      </c>
      <c r="F30" s="174"/>
      <c r="G30" s="175">
        <f>ROUND(E30*F30,2)</f>
        <v>0</v>
      </c>
      <c r="H30" s="158">
        <v>783.22</v>
      </c>
      <c r="I30" s="157">
        <f>ROUND(E30*H30,2)</f>
        <v>5450.74</v>
      </c>
      <c r="J30" s="158">
        <v>367.78</v>
      </c>
      <c r="K30" s="157">
        <f>ROUND(E30*J30,2)</f>
        <v>2559.5300000000002</v>
      </c>
      <c r="L30" s="157">
        <v>21</v>
      </c>
      <c r="M30" s="157">
        <f>G30*(1+L30/100)</f>
        <v>0</v>
      </c>
      <c r="N30" s="156">
        <v>3.15E-3</v>
      </c>
      <c r="O30" s="156">
        <f>ROUND(E30*N30,2)</f>
        <v>0.02</v>
      </c>
      <c r="P30" s="156">
        <v>0</v>
      </c>
      <c r="Q30" s="156">
        <f>ROUND(E30*P30,2)</f>
        <v>0</v>
      </c>
      <c r="R30" s="157"/>
      <c r="S30" s="157" t="s">
        <v>109</v>
      </c>
      <c r="T30" s="157" t="s">
        <v>109</v>
      </c>
      <c r="U30" s="157">
        <v>0.72</v>
      </c>
      <c r="V30" s="157">
        <f>ROUND(E30*U30,2)</f>
        <v>5.01</v>
      </c>
      <c r="W30" s="157"/>
      <c r="X30" s="157" t="s">
        <v>110</v>
      </c>
      <c r="Y30" s="157" t="s">
        <v>111</v>
      </c>
      <c r="Z30" s="147"/>
      <c r="AA30" s="147"/>
      <c r="AB30" s="147"/>
      <c r="AC30" s="147"/>
      <c r="AD30" s="147"/>
      <c r="AE30" s="147"/>
      <c r="AF30" s="147"/>
      <c r="AG30" s="147" t="s">
        <v>112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5">
      <c r="A31" s="154"/>
      <c r="B31" s="155"/>
      <c r="C31" s="184" t="s">
        <v>143</v>
      </c>
      <c r="D31" s="159"/>
      <c r="E31" s="160">
        <v>6.9593999999999996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114</v>
      </c>
      <c r="AH31" s="147">
        <v>5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70">
        <v>8</v>
      </c>
      <c r="B32" s="171" t="s">
        <v>144</v>
      </c>
      <c r="C32" s="183" t="s">
        <v>145</v>
      </c>
      <c r="D32" s="172" t="s">
        <v>108</v>
      </c>
      <c r="E32" s="173">
        <v>32.707500000000003</v>
      </c>
      <c r="F32" s="174"/>
      <c r="G32" s="175">
        <f>ROUND(E32*F32,2)</f>
        <v>0</v>
      </c>
      <c r="H32" s="158">
        <v>566.41999999999996</v>
      </c>
      <c r="I32" s="157">
        <f>ROUND(E32*H32,2)</f>
        <v>18526.18</v>
      </c>
      <c r="J32" s="158">
        <v>172.58</v>
      </c>
      <c r="K32" s="157">
        <f>ROUND(E32*J32,2)</f>
        <v>5644.66</v>
      </c>
      <c r="L32" s="157">
        <v>21</v>
      </c>
      <c r="M32" s="157">
        <f>G32*(1+L32/100)</f>
        <v>0</v>
      </c>
      <c r="N32" s="156">
        <v>2.63E-3</v>
      </c>
      <c r="O32" s="156">
        <f>ROUND(E32*N32,2)</f>
        <v>0.09</v>
      </c>
      <c r="P32" s="156">
        <v>0</v>
      </c>
      <c r="Q32" s="156">
        <f>ROUND(E32*P32,2)</f>
        <v>0</v>
      </c>
      <c r="R32" s="157"/>
      <c r="S32" s="157" t="s">
        <v>146</v>
      </c>
      <c r="T32" s="157" t="s">
        <v>146</v>
      </c>
      <c r="U32" s="157">
        <v>0.36</v>
      </c>
      <c r="V32" s="157">
        <f>ROUND(E32*U32,2)</f>
        <v>11.77</v>
      </c>
      <c r="W32" s="157"/>
      <c r="X32" s="157" t="s">
        <v>110</v>
      </c>
      <c r="Y32" s="157" t="s">
        <v>111</v>
      </c>
      <c r="Z32" s="147"/>
      <c r="AA32" s="147"/>
      <c r="AB32" s="147"/>
      <c r="AC32" s="147"/>
      <c r="AD32" s="147"/>
      <c r="AE32" s="147"/>
      <c r="AF32" s="147"/>
      <c r="AG32" s="147" t="s">
        <v>112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5">
      <c r="A33" s="154"/>
      <c r="B33" s="155"/>
      <c r="C33" s="184" t="s">
        <v>147</v>
      </c>
      <c r="D33" s="159"/>
      <c r="E33" s="160">
        <v>9.5094999999999992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114</v>
      </c>
      <c r="AH33" s="147">
        <v>5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5">
      <c r="A34" s="154"/>
      <c r="B34" s="155"/>
      <c r="C34" s="184" t="s">
        <v>148</v>
      </c>
      <c r="D34" s="159"/>
      <c r="E34" s="160">
        <v>23.198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114</v>
      </c>
      <c r="AH34" s="147">
        <v>5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0">
        <v>9</v>
      </c>
      <c r="B35" s="171" t="s">
        <v>149</v>
      </c>
      <c r="C35" s="183" t="s">
        <v>150</v>
      </c>
      <c r="D35" s="172" t="s">
        <v>120</v>
      </c>
      <c r="E35" s="173">
        <v>139.18799999999999</v>
      </c>
      <c r="F35" s="174"/>
      <c r="G35" s="175">
        <f>ROUND(E35*F35,2)</f>
        <v>0</v>
      </c>
      <c r="H35" s="158">
        <v>68.290000000000006</v>
      </c>
      <c r="I35" s="157">
        <f>ROUND(E35*H35,2)</f>
        <v>9505.15</v>
      </c>
      <c r="J35" s="158">
        <v>81.709999999999994</v>
      </c>
      <c r="K35" s="157">
        <f>ROUND(E35*J35,2)</f>
        <v>11373.05</v>
      </c>
      <c r="L35" s="157">
        <v>21</v>
      </c>
      <c r="M35" s="157">
        <f>G35*(1+L35/100)</f>
        <v>0</v>
      </c>
      <c r="N35" s="156">
        <v>1.6000000000000001E-4</v>
      </c>
      <c r="O35" s="156">
        <f>ROUND(E35*N35,2)</f>
        <v>0.02</v>
      </c>
      <c r="P35" s="156">
        <v>0</v>
      </c>
      <c r="Q35" s="156">
        <f>ROUND(E35*P35,2)</f>
        <v>0</v>
      </c>
      <c r="R35" s="157"/>
      <c r="S35" s="157" t="s">
        <v>151</v>
      </c>
      <c r="T35" s="157" t="s">
        <v>152</v>
      </c>
      <c r="U35" s="157">
        <v>0.06</v>
      </c>
      <c r="V35" s="157">
        <f>ROUND(E35*U35,2)</f>
        <v>8.35</v>
      </c>
      <c r="W35" s="157"/>
      <c r="X35" s="157" t="s">
        <v>110</v>
      </c>
      <c r="Y35" s="157" t="s">
        <v>111</v>
      </c>
      <c r="Z35" s="147"/>
      <c r="AA35" s="147"/>
      <c r="AB35" s="147"/>
      <c r="AC35" s="147"/>
      <c r="AD35" s="147"/>
      <c r="AE35" s="147"/>
      <c r="AF35" s="147"/>
      <c r="AG35" s="147" t="s">
        <v>112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5">
      <c r="A36" s="154"/>
      <c r="B36" s="155"/>
      <c r="C36" s="184" t="s">
        <v>153</v>
      </c>
      <c r="D36" s="159"/>
      <c r="E36" s="160">
        <v>139.18799999999999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114</v>
      </c>
      <c r="AH36" s="147">
        <v>5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5">
      <c r="A37" s="176">
        <v>10</v>
      </c>
      <c r="B37" s="177" t="s">
        <v>154</v>
      </c>
      <c r="C37" s="185" t="s">
        <v>155</v>
      </c>
      <c r="D37" s="178" t="s">
        <v>156</v>
      </c>
      <c r="E37" s="179">
        <v>15</v>
      </c>
      <c r="F37" s="180"/>
      <c r="G37" s="181">
        <f>ROUND(E37*F37,2)</f>
        <v>0</v>
      </c>
      <c r="H37" s="158">
        <v>450</v>
      </c>
      <c r="I37" s="157">
        <f>ROUND(E37*H37,2)</f>
        <v>6750</v>
      </c>
      <c r="J37" s="158">
        <v>0</v>
      </c>
      <c r="K37" s="157">
        <f>ROUND(E37*J37,2)</f>
        <v>0</v>
      </c>
      <c r="L37" s="157">
        <v>21</v>
      </c>
      <c r="M37" s="157">
        <f>G37*(1+L37/100)</f>
        <v>0</v>
      </c>
      <c r="N37" s="156">
        <v>0</v>
      </c>
      <c r="O37" s="156">
        <f>ROUND(E37*N37,2)</f>
        <v>0</v>
      </c>
      <c r="P37" s="156">
        <v>0</v>
      </c>
      <c r="Q37" s="156">
        <f>ROUND(E37*P37,2)</f>
        <v>0</v>
      </c>
      <c r="R37" s="157"/>
      <c r="S37" s="157" t="s">
        <v>151</v>
      </c>
      <c r="T37" s="157" t="s">
        <v>152</v>
      </c>
      <c r="U37" s="157">
        <v>0</v>
      </c>
      <c r="V37" s="157">
        <f>ROUND(E37*U37,2)</f>
        <v>0</v>
      </c>
      <c r="W37" s="157"/>
      <c r="X37" s="157" t="s">
        <v>157</v>
      </c>
      <c r="Y37" s="157" t="s">
        <v>111</v>
      </c>
      <c r="Z37" s="147"/>
      <c r="AA37" s="147"/>
      <c r="AB37" s="147"/>
      <c r="AC37" s="147"/>
      <c r="AD37" s="147"/>
      <c r="AE37" s="147"/>
      <c r="AF37" s="147"/>
      <c r="AG37" s="147" t="s">
        <v>158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6.4" x14ac:dyDescent="0.25">
      <c r="A38" s="163" t="s">
        <v>104</v>
      </c>
      <c r="B38" s="164" t="s">
        <v>61</v>
      </c>
      <c r="C38" s="182" t="s">
        <v>62</v>
      </c>
      <c r="D38" s="165"/>
      <c r="E38" s="166"/>
      <c r="F38" s="167"/>
      <c r="G38" s="168">
        <f>SUMIF(AG39:AG41,"&lt;&gt;NOR",G39:G41)</f>
        <v>0</v>
      </c>
      <c r="H38" s="162"/>
      <c r="I38" s="162">
        <f>SUM(I39:I41)</f>
        <v>88.15</v>
      </c>
      <c r="J38" s="162"/>
      <c r="K38" s="162">
        <f>SUM(K39:K41)</f>
        <v>7174.49</v>
      </c>
      <c r="L38" s="162"/>
      <c r="M38" s="162">
        <f>SUM(M39:M41)</f>
        <v>0</v>
      </c>
      <c r="N38" s="161"/>
      <c r="O38" s="161">
        <f>SUM(O39:O41)</f>
        <v>0</v>
      </c>
      <c r="P38" s="161"/>
      <c r="Q38" s="161">
        <f>SUM(Q39:Q41)</f>
        <v>0</v>
      </c>
      <c r="R38" s="162"/>
      <c r="S38" s="162"/>
      <c r="T38" s="162"/>
      <c r="U38" s="162"/>
      <c r="V38" s="162">
        <f>SUM(V39:V41)</f>
        <v>17.079999999999998</v>
      </c>
      <c r="W38" s="162"/>
      <c r="X38" s="162"/>
      <c r="Y38" s="162"/>
      <c r="AG38" t="s">
        <v>105</v>
      </c>
    </row>
    <row r="39" spans="1:60" outlineLevel="1" x14ac:dyDescent="0.25">
      <c r="A39" s="170">
        <v>11</v>
      </c>
      <c r="B39" s="171" t="s">
        <v>159</v>
      </c>
      <c r="C39" s="183" t="s">
        <v>160</v>
      </c>
      <c r="D39" s="172" t="s">
        <v>108</v>
      </c>
      <c r="E39" s="173">
        <v>55.44</v>
      </c>
      <c r="F39" s="174"/>
      <c r="G39" s="175">
        <f>ROUND(E39*F39,2)</f>
        <v>0</v>
      </c>
      <c r="H39" s="158">
        <v>1.59</v>
      </c>
      <c r="I39" s="157">
        <f>ROUND(E39*H39,2)</f>
        <v>88.15</v>
      </c>
      <c r="J39" s="158">
        <v>129.41</v>
      </c>
      <c r="K39" s="157">
        <f>ROUND(E39*J39,2)</f>
        <v>7174.49</v>
      </c>
      <c r="L39" s="157">
        <v>21</v>
      </c>
      <c r="M39" s="157">
        <f>G39*(1+L39/100)</f>
        <v>0</v>
      </c>
      <c r="N39" s="156">
        <v>4.0000000000000003E-5</v>
      </c>
      <c r="O39" s="156">
        <f>ROUND(E39*N39,2)</f>
        <v>0</v>
      </c>
      <c r="P39" s="156">
        <v>0</v>
      </c>
      <c r="Q39" s="156">
        <f>ROUND(E39*P39,2)</f>
        <v>0</v>
      </c>
      <c r="R39" s="157"/>
      <c r="S39" s="157" t="s">
        <v>109</v>
      </c>
      <c r="T39" s="157" t="s">
        <v>109</v>
      </c>
      <c r="U39" s="157">
        <v>0.308</v>
      </c>
      <c r="V39" s="157">
        <f>ROUND(E39*U39,2)</f>
        <v>17.079999999999998</v>
      </c>
      <c r="W39" s="157"/>
      <c r="X39" s="157" t="s">
        <v>110</v>
      </c>
      <c r="Y39" s="157" t="s">
        <v>111</v>
      </c>
      <c r="Z39" s="147"/>
      <c r="AA39" s="147"/>
      <c r="AB39" s="147"/>
      <c r="AC39" s="147"/>
      <c r="AD39" s="147"/>
      <c r="AE39" s="147"/>
      <c r="AF39" s="147"/>
      <c r="AG39" s="147" t="s">
        <v>121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5">
      <c r="A40" s="154"/>
      <c r="B40" s="155"/>
      <c r="C40" s="184" t="s">
        <v>161</v>
      </c>
      <c r="D40" s="159"/>
      <c r="E40" s="160">
        <v>21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114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5">
      <c r="A41" s="154"/>
      <c r="B41" s="155"/>
      <c r="C41" s="184" t="s">
        <v>162</v>
      </c>
      <c r="D41" s="159"/>
      <c r="E41" s="160">
        <v>34.44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114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5">
      <c r="A42" s="163" t="s">
        <v>104</v>
      </c>
      <c r="B42" s="164" t="s">
        <v>63</v>
      </c>
      <c r="C42" s="182" t="s">
        <v>64</v>
      </c>
      <c r="D42" s="165"/>
      <c r="E42" s="166"/>
      <c r="F42" s="167"/>
      <c r="G42" s="168">
        <f>SUMIF(AG43:AG58,"&lt;&gt;NOR",G43:G58)</f>
        <v>0</v>
      </c>
      <c r="H42" s="162"/>
      <c r="I42" s="162">
        <f>SUM(I43:I58)</f>
        <v>0</v>
      </c>
      <c r="J42" s="162"/>
      <c r="K42" s="162">
        <f>SUM(K43:K58)</f>
        <v>69011.260000000009</v>
      </c>
      <c r="L42" s="162"/>
      <c r="M42" s="162">
        <f>SUM(M43:M58)</f>
        <v>0</v>
      </c>
      <c r="N42" s="161"/>
      <c r="O42" s="161">
        <f>SUM(O43:O58)</f>
        <v>0.86</v>
      </c>
      <c r="P42" s="161"/>
      <c r="Q42" s="161">
        <f>SUM(Q43:Q58)</f>
        <v>11.309999999999999</v>
      </c>
      <c r="R42" s="162"/>
      <c r="S42" s="162"/>
      <c r="T42" s="162"/>
      <c r="U42" s="162"/>
      <c r="V42" s="162">
        <f>SUM(V43:V58)</f>
        <v>150.88999999999999</v>
      </c>
      <c r="W42" s="162"/>
      <c r="X42" s="162"/>
      <c r="Y42" s="162"/>
      <c r="AG42" t="s">
        <v>105</v>
      </c>
    </row>
    <row r="43" spans="1:60" outlineLevel="1" x14ac:dyDescent="0.25">
      <c r="A43" s="170">
        <v>12</v>
      </c>
      <c r="B43" s="171" t="s">
        <v>163</v>
      </c>
      <c r="C43" s="183" t="s">
        <v>164</v>
      </c>
      <c r="D43" s="172" t="s">
        <v>108</v>
      </c>
      <c r="E43" s="173">
        <v>44.088590000000003</v>
      </c>
      <c r="F43" s="174"/>
      <c r="G43" s="175">
        <f>ROUND(E43*F43,2)</f>
        <v>0</v>
      </c>
      <c r="H43" s="158">
        <v>0</v>
      </c>
      <c r="I43" s="157">
        <f>ROUND(E43*H43,2)</f>
        <v>0</v>
      </c>
      <c r="J43" s="158">
        <v>243.5</v>
      </c>
      <c r="K43" s="157">
        <f>ROUND(E43*J43,2)</f>
        <v>10735.57</v>
      </c>
      <c r="L43" s="157">
        <v>21</v>
      </c>
      <c r="M43" s="157">
        <f>G43*(1+L43/100)</f>
        <v>0</v>
      </c>
      <c r="N43" s="156">
        <v>0</v>
      </c>
      <c r="O43" s="156">
        <f>ROUND(E43*N43,2)</f>
        <v>0</v>
      </c>
      <c r="P43" s="156">
        <v>0</v>
      </c>
      <c r="Q43" s="156">
        <f>ROUND(E43*P43,2)</f>
        <v>0</v>
      </c>
      <c r="R43" s="157"/>
      <c r="S43" s="157" t="s">
        <v>109</v>
      </c>
      <c r="T43" s="157" t="s">
        <v>109</v>
      </c>
      <c r="U43" s="157">
        <v>0.52600000000000002</v>
      </c>
      <c r="V43" s="157">
        <f>ROUND(E43*U43,2)</f>
        <v>23.19</v>
      </c>
      <c r="W43" s="157"/>
      <c r="X43" s="157" t="s">
        <v>110</v>
      </c>
      <c r="Y43" s="157" t="s">
        <v>111</v>
      </c>
      <c r="Z43" s="147"/>
      <c r="AA43" s="147"/>
      <c r="AB43" s="147"/>
      <c r="AC43" s="147"/>
      <c r="AD43" s="147"/>
      <c r="AE43" s="147"/>
      <c r="AF43" s="147"/>
      <c r="AG43" s="147" t="s">
        <v>112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5">
      <c r="A44" s="154"/>
      <c r="B44" s="155"/>
      <c r="C44" s="184" t="s">
        <v>165</v>
      </c>
      <c r="D44" s="159"/>
      <c r="E44" s="160">
        <v>44.088590000000003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114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76">
        <v>13</v>
      </c>
      <c r="B45" s="177" t="s">
        <v>166</v>
      </c>
      <c r="C45" s="185" t="s">
        <v>167</v>
      </c>
      <c r="D45" s="178" t="s">
        <v>168</v>
      </c>
      <c r="E45" s="179">
        <v>16</v>
      </c>
      <c r="F45" s="180"/>
      <c r="G45" s="181">
        <f>ROUND(E45*F45,2)</f>
        <v>0</v>
      </c>
      <c r="H45" s="158">
        <v>0</v>
      </c>
      <c r="I45" s="157">
        <f>ROUND(E45*H45,2)</f>
        <v>0</v>
      </c>
      <c r="J45" s="158">
        <v>417</v>
      </c>
      <c r="K45" s="157">
        <f>ROUND(E45*J45,2)</f>
        <v>6672</v>
      </c>
      <c r="L45" s="157">
        <v>21</v>
      </c>
      <c r="M45" s="157">
        <f>G45*(1+L45/100)</f>
        <v>0</v>
      </c>
      <c r="N45" s="156">
        <v>5.3999999999999999E-2</v>
      </c>
      <c r="O45" s="156">
        <f>ROUND(E45*N45,2)</f>
        <v>0.86</v>
      </c>
      <c r="P45" s="156">
        <v>0</v>
      </c>
      <c r="Q45" s="156">
        <f>ROUND(E45*P45,2)</f>
        <v>0</v>
      </c>
      <c r="R45" s="157"/>
      <c r="S45" s="157" t="s">
        <v>109</v>
      </c>
      <c r="T45" s="157" t="s">
        <v>109</v>
      </c>
      <c r="U45" s="157">
        <v>1</v>
      </c>
      <c r="V45" s="157">
        <f>ROUND(E45*U45,2)</f>
        <v>16</v>
      </c>
      <c r="W45" s="157"/>
      <c r="X45" s="157" t="s">
        <v>110</v>
      </c>
      <c r="Y45" s="157" t="s">
        <v>111</v>
      </c>
      <c r="Z45" s="147"/>
      <c r="AA45" s="147"/>
      <c r="AB45" s="147"/>
      <c r="AC45" s="147"/>
      <c r="AD45" s="147"/>
      <c r="AE45" s="147"/>
      <c r="AF45" s="147"/>
      <c r="AG45" s="147" t="s">
        <v>112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5">
      <c r="A46" s="170">
        <v>14</v>
      </c>
      <c r="B46" s="171" t="s">
        <v>169</v>
      </c>
      <c r="C46" s="183" t="s">
        <v>170</v>
      </c>
      <c r="D46" s="172" t="s">
        <v>120</v>
      </c>
      <c r="E46" s="173">
        <v>36</v>
      </c>
      <c r="F46" s="174"/>
      <c r="G46" s="175">
        <f>ROUND(E46*F46,2)</f>
        <v>0</v>
      </c>
      <c r="H46" s="158">
        <v>0</v>
      </c>
      <c r="I46" s="157">
        <f>ROUND(E46*H46,2)</f>
        <v>0</v>
      </c>
      <c r="J46" s="158">
        <v>267</v>
      </c>
      <c r="K46" s="157">
        <f>ROUND(E46*J46,2)</f>
        <v>9612</v>
      </c>
      <c r="L46" s="157">
        <v>21</v>
      </c>
      <c r="M46" s="157">
        <f>G46*(1+L46/100)</f>
        <v>0</v>
      </c>
      <c r="N46" s="156">
        <v>0</v>
      </c>
      <c r="O46" s="156">
        <f>ROUND(E46*N46,2)</f>
        <v>0</v>
      </c>
      <c r="P46" s="156">
        <v>7.0000000000000007E-2</v>
      </c>
      <c r="Q46" s="156">
        <f>ROUND(E46*P46,2)</f>
        <v>2.52</v>
      </c>
      <c r="R46" s="157"/>
      <c r="S46" s="157" t="s">
        <v>109</v>
      </c>
      <c r="T46" s="157" t="s">
        <v>109</v>
      </c>
      <c r="U46" s="157">
        <v>0.64</v>
      </c>
      <c r="V46" s="157">
        <f>ROUND(E46*U46,2)</f>
        <v>23.04</v>
      </c>
      <c r="W46" s="157"/>
      <c r="X46" s="157" t="s">
        <v>110</v>
      </c>
      <c r="Y46" s="157" t="s">
        <v>111</v>
      </c>
      <c r="Z46" s="147"/>
      <c r="AA46" s="147"/>
      <c r="AB46" s="147"/>
      <c r="AC46" s="147"/>
      <c r="AD46" s="147"/>
      <c r="AE46" s="147"/>
      <c r="AF46" s="147"/>
      <c r="AG46" s="147" t="s">
        <v>112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5">
      <c r="A47" s="154"/>
      <c r="B47" s="155"/>
      <c r="C47" s="184" t="s">
        <v>171</v>
      </c>
      <c r="D47" s="159"/>
      <c r="E47" s="160">
        <v>36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114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70">
        <v>15</v>
      </c>
      <c r="B48" s="171" t="s">
        <v>172</v>
      </c>
      <c r="C48" s="183" t="s">
        <v>173</v>
      </c>
      <c r="D48" s="172" t="s">
        <v>120</v>
      </c>
      <c r="E48" s="173">
        <v>69.7</v>
      </c>
      <c r="F48" s="174"/>
      <c r="G48" s="175">
        <f>ROUND(E48*F48,2)</f>
        <v>0</v>
      </c>
      <c r="H48" s="158">
        <v>0</v>
      </c>
      <c r="I48" s="157">
        <f>ROUND(E48*H48,2)</f>
        <v>0</v>
      </c>
      <c r="J48" s="158">
        <v>29.2</v>
      </c>
      <c r="K48" s="157">
        <f>ROUND(E48*J48,2)</f>
        <v>2035.24</v>
      </c>
      <c r="L48" s="157">
        <v>21</v>
      </c>
      <c r="M48" s="157">
        <f>G48*(1+L48/100)</f>
        <v>0</v>
      </c>
      <c r="N48" s="156">
        <v>0</v>
      </c>
      <c r="O48" s="156">
        <f>ROUND(E48*N48,2)</f>
        <v>0</v>
      </c>
      <c r="P48" s="156">
        <v>4.0000000000000002E-4</v>
      </c>
      <c r="Q48" s="156">
        <f>ROUND(E48*P48,2)</f>
        <v>0.03</v>
      </c>
      <c r="R48" s="157"/>
      <c r="S48" s="157" t="s">
        <v>109</v>
      </c>
      <c r="T48" s="157" t="s">
        <v>109</v>
      </c>
      <c r="U48" s="157">
        <v>7.0000000000000007E-2</v>
      </c>
      <c r="V48" s="157">
        <f>ROUND(E48*U48,2)</f>
        <v>4.88</v>
      </c>
      <c r="W48" s="157"/>
      <c r="X48" s="157" t="s">
        <v>110</v>
      </c>
      <c r="Y48" s="157" t="s">
        <v>111</v>
      </c>
      <c r="Z48" s="147"/>
      <c r="AA48" s="147"/>
      <c r="AB48" s="147"/>
      <c r="AC48" s="147"/>
      <c r="AD48" s="147"/>
      <c r="AE48" s="147"/>
      <c r="AF48" s="147"/>
      <c r="AG48" s="147" t="s">
        <v>112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5">
      <c r="A49" s="154"/>
      <c r="B49" s="155"/>
      <c r="C49" s="184" t="s">
        <v>174</v>
      </c>
      <c r="D49" s="159"/>
      <c r="E49" s="160">
        <v>36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114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5">
      <c r="A50" s="154"/>
      <c r="B50" s="155"/>
      <c r="C50" s="184" t="s">
        <v>175</v>
      </c>
      <c r="D50" s="159"/>
      <c r="E50" s="160">
        <v>18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114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5">
      <c r="A51" s="154"/>
      <c r="B51" s="155"/>
      <c r="C51" s="184" t="s">
        <v>176</v>
      </c>
      <c r="D51" s="159"/>
      <c r="E51" s="160">
        <v>8.6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114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5">
      <c r="A52" s="154"/>
      <c r="B52" s="155"/>
      <c r="C52" s="184" t="s">
        <v>177</v>
      </c>
      <c r="D52" s="159"/>
      <c r="E52" s="160">
        <v>7.1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114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0.399999999999999" outlineLevel="1" x14ac:dyDescent="0.25">
      <c r="A53" s="170">
        <v>16</v>
      </c>
      <c r="B53" s="171" t="s">
        <v>178</v>
      </c>
      <c r="C53" s="183" t="s">
        <v>179</v>
      </c>
      <c r="D53" s="172" t="s">
        <v>108</v>
      </c>
      <c r="E53" s="173">
        <v>30.95</v>
      </c>
      <c r="F53" s="174"/>
      <c r="G53" s="175">
        <f>ROUND(E53*F53,2)</f>
        <v>0</v>
      </c>
      <c r="H53" s="158">
        <v>0</v>
      </c>
      <c r="I53" s="157">
        <f>ROUND(E53*H53,2)</f>
        <v>0</v>
      </c>
      <c r="J53" s="158">
        <v>572</v>
      </c>
      <c r="K53" s="157">
        <f>ROUND(E53*J53,2)</f>
        <v>17703.400000000001</v>
      </c>
      <c r="L53" s="157">
        <v>21</v>
      </c>
      <c r="M53" s="157">
        <f>G53*(1+L53/100)</f>
        <v>0</v>
      </c>
      <c r="N53" s="156">
        <v>0</v>
      </c>
      <c r="O53" s="156">
        <f>ROUND(E53*N53,2)</f>
        <v>0</v>
      </c>
      <c r="P53" s="156">
        <v>6.3E-2</v>
      </c>
      <c r="Q53" s="156">
        <f>ROUND(E53*P53,2)</f>
        <v>1.95</v>
      </c>
      <c r="R53" s="157"/>
      <c r="S53" s="157" t="s">
        <v>151</v>
      </c>
      <c r="T53" s="157" t="s">
        <v>180</v>
      </c>
      <c r="U53" s="157">
        <v>1.006</v>
      </c>
      <c r="V53" s="157">
        <f>ROUND(E53*U53,2)</f>
        <v>31.14</v>
      </c>
      <c r="W53" s="157"/>
      <c r="X53" s="157" t="s">
        <v>110</v>
      </c>
      <c r="Y53" s="157" t="s">
        <v>111</v>
      </c>
      <c r="Z53" s="147"/>
      <c r="AA53" s="147"/>
      <c r="AB53" s="147"/>
      <c r="AC53" s="147"/>
      <c r="AD53" s="147"/>
      <c r="AE53" s="147"/>
      <c r="AF53" s="147"/>
      <c r="AG53" s="147" t="s">
        <v>112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5">
      <c r="A54" s="154"/>
      <c r="B54" s="155"/>
      <c r="C54" s="184" t="s">
        <v>181</v>
      </c>
      <c r="D54" s="159"/>
      <c r="E54" s="160">
        <v>30.95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114</v>
      </c>
      <c r="AH54" s="147">
        <v>5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5">
      <c r="A55" s="170">
        <v>17</v>
      </c>
      <c r="B55" s="171" t="s">
        <v>182</v>
      </c>
      <c r="C55" s="183" t="s">
        <v>183</v>
      </c>
      <c r="D55" s="172" t="s">
        <v>108</v>
      </c>
      <c r="E55" s="173">
        <v>30.95</v>
      </c>
      <c r="F55" s="174"/>
      <c r="G55" s="175">
        <f>ROUND(E55*F55,2)</f>
        <v>0</v>
      </c>
      <c r="H55" s="158">
        <v>0</v>
      </c>
      <c r="I55" s="157">
        <f>ROUND(E55*H55,2)</f>
        <v>0</v>
      </c>
      <c r="J55" s="158">
        <v>719</v>
      </c>
      <c r="K55" s="157">
        <f>ROUND(E55*J55,2)</f>
        <v>22253.05</v>
      </c>
      <c r="L55" s="157">
        <v>21</v>
      </c>
      <c r="M55" s="157">
        <f>G55*(1+L55/100)</f>
        <v>0</v>
      </c>
      <c r="N55" s="156">
        <v>0</v>
      </c>
      <c r="O55" s="156">
        <f>ROUND(E55*N55,2)</f>
        <v>0</v>
      </c>
      <c r="P55" s="156">
        <v>0.22</v>
      </c>
      <c r="Q55" s="156">
        <f>ROUND(E55*P55,2)</f>
        <v>6.81</v>
      </c>
      <c r="R55" s="157"/>
      <c r="S55" s="157" t="s">
        <v>109</v>
      </c>
      <c r="T55" s="157" t="s">
        <v>109</v>
      </c>
      <c r="U55" s="157">
        <v>1.7007000000000001</v>
      </c>
      <c r="V55" s="157">
        <f>ROUND(E55*U55,2)</f>
        <v>52.64</v>
      </c>
      <c r="W55" s="157"/>
      <c r="X55" s="157" t="s">
        <v>184</v>
      </c>
      <c r="Y55" s="157" t="s">
        <v>111</v>
      </c>
      <c r="Z55" s="147"/>
      <c r="AA55" s="147"/>
      <c r="AB55" s="147"/>
      <c r="AC55" s="147"/>
      <c r="AD55" s="147"/>
      <c r="AE55" s="147"/>
      <c r="AF55" s="147"/>
      <c r="AG55" s="147" t="s">
        <v>185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5">
      <c r="A56" s="154"/>
      <c r="B56" s="155"/>
      <c r="C56" s="184" t="s">
        <v>186</v>
      </c>
      <c r="D56" s="159"/>
      <c r="E56" s="160">
        <v>10.5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114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5">
      <c r="A57" s="154"/>
      <c r="B57" s="155"/>
      <c r="C57" s="184" t="s">
        <v>187</v>
      </c>
      <c r="D57" s="159"/>
      <c r="E57" s="160">
        <v>9.24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114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5">
      <c r="A58" s="154"/>
      <c r="B58" s="155"/>
      <c r="C58" s="184" t="s">
        <v>188</v>
      </c>
      <c r="D58" s="159"/>
      <c r="E58" s="160">
        <v>11.21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114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5">
      <c r="A59" s="163" t="s">
        <v>104</v>
      </c>
      <c r="B59" s="164" t="s">
        <v>65</v>
      </c>
      <c r="C59" s="182" t="s">
        <v>66</v>
      </c>
      <c r="D59" s="165"/>
      <c r="E59" s="166"/>
      <c r="F59" s="167"/>
      <c r="G59" s="168">
        <f>SUMIF(AG60:AG60,"&lt;&gt;NOR",G60:G60)</f>
        <v>0</v>
      </c>
      <c r="H59" s="162"/>
      <c r="I59" s="162">
        <f>SUM(I60:I60)</f>
        <v>0</v>
      </c>
      <c r="J59" s="162"/>
      <c r="K59" s="162">
        <f>SUM(K60:K60)</f>
        <v>5229.8</v>
      </c>
      <c r="L59" s="162"/>
      <c r="M59" s="162">
        <f>SUM(M60:M60)</f>
        <v>0</v>
      </c>
      <c r="N59" s="161"/>
      <c r="O59" s="161">
        <f>SUM(O60:O60)</f>
        <v>0</v>
      </c>
      <c r="P59" s="161"/>
      <c r="Q59" s="161">
        <f>SUM(Q60:Q60)</f>
        <v>0</v>
      </c>
      <c r="R59" s="162"/>
      <c r="S59" s="162"/>
      <c r="T59" s="162"/>
      <c r="U59" s="162"/>
      <c r="V59" s="162">
        <f>SUM(V60:V60)</f>
        <v>10.55</v>
      </c>
      <c r="W59" s="162"/>
      <c r="X59" s="162"/>
      <c r="Y59" s="162"/>
      <c r="AG59" t="s">
        <v>105</v>
      </c>
    </row>
    <row r="60" spans="1:60" outlineLevel="1" x14ac:dyDescent="0.25">
      <c r="A60" s="176">
        <v>18</v>
      </c>
      <c r="B60" s="177" t="s">
        <v>189</v>
      </c>
      <c r="C60" s="185" t="s">
        <v>190</v>
      </c>
      <c r="D60" s="178" t="s">
        <v>191</v>
      </c>
      <c r="E60" s="179">
        <v>3.5099300000000002</v>
      </c>
      <c r="F60" s="180"/>
      <c r="G60" s="181">
        <f>ROUND(E60*F60,2)</f>
        <v>0</v>
      </c>
      <c r="H60" s="158">
        <v>0</v>
      </c>
      <c r="I60" s="157">
        <f>ROUND(E60*H60,2)</f>
        <v>0</v>
      </c>
      <c r="J60" s="158">
        <v>1490</v>
      </c>
      <c r="K60" s="157">
        <f>ROUND(E60*J60,2)</f>
        <v>5229.8</v>
      </c>
      <c r="L60" s="157">
        <v>21</v>
      </c>
      <c r="M60" s="157">
        <f>G60*(1+L60/100)</f>
        <v>0</v>
      </c>
      <c r="N60" s="156">
        <v>0</v>
      </c>
      <c r="O60" s="156">
        <f>ROUND(E60*N60,2)</f>
        <v>0</v>
      </c>
      <c r="P60" s="156">
        <v>0</v>
      </c>
      <c r="Q60" s="156">
        <f>ROUND(E60*P60,2)</f>
        <v>0</v>
      </c>
      <c r="R60" s="157"/>
      <c r="S60" s="157" t="s">
        <v>109</v>
      </c>
      <c r="T60" s="157" t="s">
        <v>109</v>
      </c>
      <c r="U60" s="157">
        <v>3.0049999999999999</v>
      </c>
      <c r="V60" s="157">
        <f>ROUND(E60*U60,2)</f>
        <v>10.55</v>
      </c>
      <c r="W60" s="157"/>
      <c r="X60" s="157" t="s">
        <v>192</v>
      </c>
      <c r="Y60" s="157" t="s">
        <v>111</v>
      </c>
      <c r="Z60" s="147"/>
      <c r="AA60" s="147"/>
      <c r="AB60" s="147"/>
      <c r="AC60" s="147"/>
      <c r="AD60" s="147"/>
      <c r="AE60" s="147"/>
      <c r="AF60" s="147"/>
      <c r="AG60" s="147" t="s">
        <v>193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x14ac:dyDescent="0.25">
      <c r="A61" s="163" t="s">
        <v>104</v>
      </c>
      <c r="B61" s="164" t="s">
        <v>67</v>
      </c>
      <c r="C61" s="182" t="s">
        <v>68</v>
      </c>
      <c r="D61" s="165"/>
      <c r="E61" s="166"/>
      <c r="F61" s="167"/>
      <c r="G61" s="168">
        <f>SUMIF(AG62:AG63,"&lt;&gt;NOR",G62:G63)</f>
        <v>0</v>
      </c>
      <c r="H61" s="162"/>
      <c r="I61" s="162">
        <f>SUM(I62:I63)</f>
        <v>25581.99</v>
      </c>
      <c r="J61" s="162"/>
      <c r="K61" s="162">
        <f>SUM(K62:K63)</f>
        <v>8300.64</v>
      </c>
      <c r="L61" s="162"/>
      <c r="M61" s="162">
        <f>SUM(M62:M63)</f>
        <v>0</v>
      </c>
      <c r="N61" s="161"/>
      <c r="O61" s="161">
        <f>SUM(O62:O63)</f>
        <v>0.14000000000000001</v>
      </c>
      <c r="P61" s="161"/>
      <c r="Q61" s="161">
        <f>SUM(Q62:Q63)</f>
        <v>0</v>
      </c>
      <c r="R61" s="162"/>
      <c r="S61" s="162"/>
      <c r="T61" s="162"/>
      <c r="U61" s="162"/>
      <c r="V61" s="162">
        <f>SUM(V62:V63)</f>
        <v>15.62</v>
      </c>
      <c r="W61" s="162"/>
      <c r="X61" s="162"/>
      <c r="Y61" s="162"/>
      <c r="AG61" t="s">
        <v>105</v>
      </c>
    </row>
    <row r="62" spans="1:60" outlineLevel="1" x14ac:dyDescent="0.25">
      <c r="A62" s="170">
        <v>19</v>
      </c>
      <c r="B62" s="171" t="s">
        <v>194</v>
      </c>
      <c r="C62" s="183" t="s">
        <v>195</v>
      </c>
      <c r="D62" s="172" t="s">
        <v>108</v>
      </c>
      <c r="E62" s="173">
        <v>40.578000000000003</v>
      </c>
      <c r="F62" s="174"/>
      <c r="G62" s="175">
        <f>ROUND(E62*F62,2)</f>
        <v>0</v>
      </c>
      <c r="H62" s="158">
        <v>630.44000000000005</v>
      </c>
      <c r="I62" s="157">
        <f>ROUND(E62*H62,2)</f>
        <v>25581.99</v>
      </c>
      <c r="J62" s="158">
        <v>204.56</v>
      </c>
      <c r="K62" s="157">
        <f>ROUND(E62*J62,2)</f>
        <v>8300.64</v>
      </c>
      <c r="L62" s="157">
        <v>21</v>
      </c>
      <c r="M62" s="157">
        <f>G62*(1+L62/100)</f>
        <v>0</v>
      </c>
      <c r="N62" s="156">
        <v>3.47E-3</v>
      </c>
      <c r="O62" s="156">
        <f>ROUND(E62*N62,2)</f>
        <v>0.14000000000000001</v>
      </c>
      <c r="P62" s="156">
        <v>0</v>
      </c>
      <c r="Q62" s="156">
        <f>ROUND(E62*P62,2)</f>
        <v>0</v>
      </c>
      <c r="R62" s="157"/>
      <c r="S62" s="157" t="s">
        <v>109</v>
      </c>
      <c r="T62" s="157" t="s">
        <v>109</v>
      </c>
      <c r="U62" s="157">
        <v>0.38500000000000001</v>
      </c>
      <c r="V62" s="157">
        <f>ROUND(E62*U62,2)</f>
        <v>15.62</v>
      </c>
      <c r="W62" s="157"/>
      <c r="X62" s="157" t="s">
        <v>110</v>
      </c>
      <c r="Y62" s="157" t="s">
        <v>111</v>
      </c>
      <c r="Z62" s="147"/>
      <c r="AA62" s="147"/>
      <c r="AB62" s="147"/>
      <c r="AC62" s="147"/>
      <c r="AD62" s="147"/>
      <c r="AE62" s="147"/>
      <c r="AF62" s="147"/>
      <c r="AG62" s="147" t="s">
        <v>112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5">
      <c r="A63" s="154"/>
      <c r="B63" s="155"/>
      <c r="C63" s="184" t="s">
        <v>196</v>
      </c>
      <c r="D63" s="159"/>
      <c r="E63" s="160">
        <v>40.578000000000003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114</v>
      </c>
      <c r="AH63" s="147">
        <v>5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x14ac:dyDescent="0.25">
      <c r="A64" s="163" t="s">
        <v>104</v>
      </c>
      <c r="B64" s="164" t="s">
        <v>69</v>
      </c>
      <c r="C64" s="182" t="s">
        <v>70</v>
      </c>
      <c r="D64" s="165"/>
      <c r="E64" s="166"/>
      <c r="F64" s="167"/>
      <c r="G64" s="168">
        <f>SUMIF(AG65:AG65,"&lt;&gt;NOR",G65:G65)</f>
        <v>0</v>
      </c>
      <c r="H64" s="162"/>
      <c r="I64" s="162">
        <f>SUM(I65:I65)</f>
        <v>3348.06</v>
      </c>
      <c r="J64" s="162"/>
      <c r="K64" s="162">
        <f>SUM(K65:K65)</f>
        <v>26211.94</v>
      </c>
      <c r="L64" s="162"/>
      <c r="M64" s="162">
        <f>SUM(M65:M65)</f>
        <v>0</v>
      </c>
      <c r="N64" s="161"/>
      <c r="O64" s="161">
        <f>SUM(O65:O65)</f>
        <v>0.17</v>
      </c>
      <c r="P64" s="161"/>
      <c r="Q64" s="161">
        <f>SUM(Q65:Q65)</f>
        <v>0</v>
      </c>
      <c r="R64" s="162"/>
      <c r="S64" s="162"/>
      <c r="T64" s="162"/>
      <c r="U64" s="162"/>
      <c r="V64" s="162">
        <f>SUM(V65:V65)</f>
        <v>52</v>
      </c>
      <c r="W64" s="162"/>
      <c r="X64" s="162"/>
      <c r="Y64" s="162"/>
      <c r="AG64" t="s">
        <v>105</v>
      </c>
    </row>
    <row r="65" spans="1:60" ht="20.399999999999999" outlineLevel="1" x14ac:dyDescent="0.25">
      <c r="A65" s="176">
        <v>20</v>
      </c>
      <c r="B65" s="177" t="s">
        <v>197</v>
      </c>
      <c r="C65" s="185" t="s">
        <v>198</v>
      </c>
      <c r="D65" s="178" t="s">
        <v>199</v>
      </c>
      <c r="E65" s="179">
        <v>2</v>
      </c>
      <c r="F65" s="180"/>
      <c r="G65" s="181">
        <f>ROUND(E65*F65,2)</f>
        <v>0</v>
      </c>
      <c r="H65" s="158">
        <v>1674.03</v>
      </c>
      <c r="I65" s="157">
        <f>ROUND(E65*H65,2)</f>
        <v>3348.06</v>
      </c>
      <c r="J65" s="158">
        <v>13105.97</v>
      </c>
      <c r="K65" s="157">
        <f>ROUND(E65*J65,2)</f>
        <v>26211.94</v>
      </c>
      <c r="L65" s="157">
        <v>21</v>
      </c>
      <c r="M65" s="157">
        <f>G65*(1+L65/100)</f>
        <v>0</v>
      </c>
      <c r="N65" s="156">
        <v>8.4709999999999994E-2</v>
      </c>
      <c r="O65" s="156">
        <f>ROUND(E65*N65,2)</f>
        <v>0.17</v>
      </c>
      <c r="P65" s="156">
        <v>0</v>
      </c>
      <c r="Q65" s="156">
        <f>ROUND(E65*P65,2)</f>
        <v>0</v>
      </c>
      <c r="R65" s="157"/>
      <c r="S65" s="157" t="s">
        <v>109</v>
      </c>
      <c r="T65" s="157" t="s">
        <v>180</v>
      </c>
      <c r="U65" s="157">
        <v>26</v>
      </c>
      <c r="V65" s="157">
        <f>ROUND(E65*U65,2)</f>
        <v>52</v>
      </c>
      <c r="W65" s="157"/>
      <c r="X65" s="157" t="s">
        <v>110</v>
      </c>
      <c r="Y65" s="157" t="s">
        <v>111</v>
      </c>
      <c r="Z65" s="147"/>
      <c r="AA65" s="147"/>
      <c r="AB65" s="147"/>
      <c r="AC65" s="147"/>
      <c r="AD65" s="147"/>
      <c r="AE65" s="147"/>
      <c r="AF65" s="147"/>
      <c r="AG65" s="147" t="s">
        <v>112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x14ac:dyDescent="0.25">
      <c r="A66" s="163" t="s">
        <v>104</v>
      </c>
      <c r="B66" s="164" t="s">
        <v>71</v>
      </c>
      <c r="C66" s="182" t="s">
        <v>72</v>
      </c>
      <c r="D66" s="165"/>
      <c r="E66" s="166"/>
      <c r="F66" s="167"/>
      <c r="G66" s="168">
        <f>SUMIF(AG67:AG101,"&lt;&gt;NOR",G67:G101)</f>
        <v>0</v>
      </c>
      <c r="H66" s="162"/>
      <c r="I66" s="162">
        <f>SUM(I67:I101)</f>
        <v>100117.31</v>
      </c>
      <c r="J66" s="162"/>
      <c r="K66" s="162">
        <f>SUM(K67:K101)</f>
        <v>87075.57</v>
      </c>
      <c r="L66" s="162"/>
      <c r="M66" s="162">
        <f>SUM(M67:M101)</f>
        <v>0</v>
      </c>
      <c r="N66" s="161"/>
      <c r="O66" s="161">
        <f>SUM(O67:O101)</f>
        <v>1.25</v>
      </c>
      <c r="P66" s="161"/>
      <c r="Q66" s="161">
        <f>SUM(Q67:Q101)</f>
        <v>0</v>
      </c>
      <c r="R66" s="162"/>
      <c r="S66" s="162"/>
      <c r="T66" s="162"/>
      <c r="U66" s="162"/>
      <c r="V66" s="162">
        <f>SUM(V67:V101)</f>
        <v>97.67</v>
      </c>
      <c r="W66" s="162"/>
      <c r="X66" s="162"/>
      <c r="Y66" s="162"/>
      <c r="AG66" t="s">
        <v>105</v>
      </c>
    </row>
    <row r="67" spans="1:60" outlineLevel="1" x14ac:dyDescent="0.25">
      <c r="A67" s="170">
        <v>21</v>
      </c>
      <c r="B67" s="171" t="s">
        <v>200</v>
      </c>
      <c r="C67" s="183" t="s">
        <v>201</v>
      </c>
      <c r="D67" s="172" t="s">
        <v>120</v>
      </c>
      <c r="E67" s="173">
        <v>40.200000000000003</v>
      </c>
      <c r="F67" s="174"/>
      <c r="G67" s="175">
        <f>ROUND(E67*F67,2)</f>
        <v>0</v>
      </c>
      <c r="H67" s="158">
        <v>0</v>
      </c>
      <c r="I67" s="157">
        <f>ROUND(E67*H67,2)</f>
        <v>0</v>
      </c>
      <c r="J67" s="158">
        <v>520</v>
      </c>
      <c r="K67" s="157">
        <f>ROUND(E67*J67,2)</f>
        <v>20904</v>
      </c>
      <c r="L67" s="157">
        <v>21</v>
      </c>
      <c r="M67" s="157">
        <f>G67*(1+L67/100)</f>
        <v>0</v>
      </c>
      <c r="N67" s="156">
        <v>0</v>
      </c>
      <c r="O67" s="156">
        <f>ROUND(E67*N67,2)</f>
        <v>0</v>
      </c>
      <c r="P67" s="156">
        <v>0</v>
      </c>
      <c r="Q67" s="156">
        <f>ROUND(E67*P67,2)</f>
        <v>0</v>
      </c>
      <c r="R67" s="157"/>
      <c r="S67" s="157" t="s">
        <v>202</v>
      </c>
      <c r="T67" s="157" t="s">
        <v>152</v>
      </c>
      <c r="U67" s="157">
        <v>0.97499999999999998</v>
      </c>
      <c r="V67" s="157">
        <f>ROUND(E67*U67,2)</f>
        <v>39.200000000000003</v>
      </c>
      <c r="W67" s="157"/>
      <c r="X67" s="157" t="s">
        <v>110</v>
      </c>
      <c r="Y67" s="157" t="s">
        <v>111</v>
      </c>
      <c r="Z67" s="147"/>
      <c r="AA67" s="147"/>
      <c r="AB67" s="147"/>
      <c r="AC67" s="147"/>
      <c r="AD67" s="147"/>
      <c r="AE67" s="147"/>
      <c r="AF67" s="147"/>
      <c r="AG67" s="147" t="s">
        <v>203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5">
      <c r="A68" s="154"/>
      <c r="B68" s="155"/>
      <c r="C68" s="184" t="s">
        <v>204</v>
      </c>
      <c r="D68" s="159"/>
      <c r="E68" s="160">
        <v>36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114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5">
      <c r="A69" s="154"/>
      <c r="B69" s="155"/>
      <c r="C69" s="184" t="s">
        <v>205</v>
      </c>
      <c r="D69" s="159"/>
      <c r="E69" s="160">
        <v>4.2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114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5">
      <c r="A70" s="170">
        <v>22</v>
      </c>
      <c r="B70" s="171" t="s">
        <v>206</v>
      </c>
      <c r="C70" s="183" t="s">
        <v>207</v>
      </c>
      <c r="D70" s="172" t="s">
        <v>120</v>
      </c>
      <c r="E70" s="173">
        <v>69.7</v>
      </c>
      <c r="F70" s="174"/>
      <c r="G70" s="175">
        <f>ROUND(E70*F70,2)</f>
        <v>0</v>
      </c>
      <c r="H70" s="158">
        <v>0</v>
      </c>
      <c r="I70" s="157">
        <f>ROUND(E70*H70,2)</f>
        <v>0</v>
      </c>
      <c r="J70" s="158">
        <v>200.5</v>
      </c>
      <c r="K70" s="157">
        <f>ROUND(E70*J70,2)</f>
        <v>13974.85</v>
      </c>
      <c r="L70" s="157">
        <v>21</v>
      </c>
      <c r="M70" s="157">
        <f>G70*(1+L70/100)</f>
        <v>0</v>
      </c>
      <c r="N70" s="156">
        <v>0</v>
      </c>
      <c r="O70" s="156">
        <f>ROUND(E70*N70,2)</f>
        <v>0</v>
      </c>
      <c r="P70" s="156">
        <v>0</v>
      </c>
      <c r="Q70" s="156">
        <f>ROUND(E70*P70,2)</f>
        <v>0</v>
      </c>
      <c r="R70" s="157"/>
      <c r="S70" s="157" t="s">
        <v>109</v>
      </c>
      <c r="T70" s="157" t="s">
        <v>109</v>
      </c>
      <c r="U70" s="157">
        <v>0.377</v>
      </c>
      <c r="V70" s="157">
        <f>ROUND(E70*U70,2)</f>
        <v>26.28</v>
      </c>
      <c r="W70" s="157"/>
      <c r="X70" s="157" t="s">
        <v>110</v>
      </c>
      <c r="Y70" s="157" t="s">
        <v>111</v>
      </c>
      <c r="Z70" s="147"/>
      <c r="AA70" s="147"/>
      <c r="AB70" s="147"/>
      <c r="AC70" s="147"/>
      <c r="AD70" s="147"/>
      <c r="AE70" s="147"/>
      <c r="AF70" s="147"/>
      <c r="AG70" s="147" t="s">
        <v>203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5">
      <c r="A71" s="154"/>
      <c r="B71" s="155"/>
      <c r="C71" s="184" t="s">
        <v>174</v>
      </c>
      <c r="D71" s="159"/>
      <c r="E71" s="160">
        <v>36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114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5">
      <c r="A72" s="154"/>
      <c r="B72" s="155"/>
      <c r="C72" s="184" t="s">
        <v>175</v>
      </c>
      <c r="D72" s="159"/>
      <c r="E72" s="160">
        <v>18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114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5">
      <c r="A73" s="154"/>
      <c r="B73" s="155"/>
      <c r="C73" s="184" t="s">
        <v>176</v>
      </c>
      <c r="D73" s="159"/>
      <c r="E73" s="160">
        <v>8.6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114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5">
      <c r="A74" s="154"/>
      <c r="B74" s="155"/>
      <c r="C74" s="184" t="s">
        <v>177</v>
      </c>
      <c r="D74" s="159"/>
      <c r="E74" s="160">
        <v>7.1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114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5">
      <c r="A75" s="170">
        <v>23</v>
      </c>
      <c r="B75" s="171" t="s">
        <v>208</v>
      </c>
      <c r="C75" s="183" t="s">
        <v>209</v>
      </c>
      <c r="D75" s="172" t="s">
        <v>120</v>
      </c>
      <c r="E75" s="173">
        <v>109.9</v>
      </c>
      <c r="F75" s="174"/>
      <c r="G75" s="175">
        <f>ROUND(E75*F75,2)</f>
        <v>0</v>
      </c>
      <c r="H75" s="158">
        <v>46.91</v>
      </c>
      <c r="I75" s="157">
        <f>ROUND(E75*H75,2)</f>
        <v>5155.41</v>
      </c>
      <c r="J75" s="158">
        <v>37.19</v>
      </c>
      <c r="K75" s="157">
        <f>ROUND(E75*J75,2)</f>
        <v>4087.18</v>
      </c>
      <c r="L75" s="157">
        <v>21</v>
      </c>
      <c r="M75" s="157">
        <f>G75*(1+L75/100)</f>
        <v>0</v>
      </c>
      <c r="N75" s="156">
        <v>4.0000000000000003E-5</v>
      </c>
      <c r="O75" s="156">
        <f>ROUND(E75*N75,2)</f>
        <v>0</v>
      </c>
      <c r="P75" s="156">
        <v>0</v>
      </c>
      <c r="Q75" s="156">
        <f>ROUND(E75*P75,2)</f>
        <v>0</v>
      </c>
      <c r="R75" s="157"/>
      <c r="S75" s="157" t="s">
        <v>109</v>
      </c>
      <c r="T75" s="157" t="s">
        <v>109</v>
      </c>
      <c r="U75" s="157">
        <v>7.0000000000000007E-2</v>
      </c>
      <c r="V75" s="157">
        <f>ROUND(E75*U75,2)</f>
        <v>7.69</v>
      </c>
      <c r="W75" s="157"/>
      <c r="X75" s="157" t="s">
        <v>110</v>
      </c>
      <c r="Y75" s="157" t="s">
        <v>111</v>
      </c>
      <c r="Z75" s="147"/>
      <c r="AA75" s="147"/>
      <c r="AB75" s="147"/>
      <c r="AC75" s="147"/>
      <c r="AD75" s="147"/>
      <c r="AE75" s="147"/>
      <c r="AF75" s="147"/>
      <c r="AG75" s="147" t="s">
        <v>203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5">
      <c r="A76" s="154"/>
      <c r="B76" s="155"/>
      <c r="C76" s="184" t="s">
        <v>210</v>
      </c>
      <c r="D76" s="159"/>
      <c r="E76" s="160">
        <v>69.7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114</v>
      </c>
      <c r="AH76" s="147">
        <v>5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5">
      <c r="A77" s="154"/>
      <c r="B77" s="155"/>
      <c r="C77" s="184" t="s">
        <v>211</v>
      </c>
      <c r="D77" s="159"/>
      <c r="E77" s="160">
        <v>40.200000000000003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114</v>
      </c>
      <c r="AH77" s="147">
        <v>5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5">
      <c r="A78" s="170">
        <v>24</v>
      </c>
      <c r="B78" s="171" t="s">
        <v>212</v>
      </c>
      <c r="C78" s="183" t="s">
        <v>213</v>
      </c>
      <c r="D78" s="172" t="s">
        <v>108</v>
      </c>
      <c r="E78" s="173">
        <v>45.74</v>
      </c>
      <c r="F78" s="174"/>
      <c r="G78" s="175">
        <f>ROUND(E78*F78,2)</f>
        <v>0</v>
      </c>
      <c r="H78" s="158">
        <v>80.010000000000005</v>
      </c>
      <c r="I78" s="157">
        <f>ROUND(E78*H78,2)</f>
        <v>3659.66</v>
      </c>
      <c r="J78" s="158">
        <v>-0.01</v>
      </c>
      <c r="K78" s="157">
        <f>ROUND(E78*J78,2)</f>
        <v>-0.46</v>
      </c>
      <c r="L78" s="157">
        <v>21</v>
      </c>
      <c r="M78" s="157">
        <f>G78*(1+L78/100)</f>
        <v>0</v>
      </c>
      <c r="N78" s="156">
        <v>1.1E-4</v>
      </c>
      <c r="O78" s="156">
        <f>ROUND(E78*N78,2)</f>
        <v>0.01</v>
      </c>
      <c r="P78" s="156">
        <v>0</v>
      </c>
      <c r="Q78" s="156">
        <f>ROUND(E78*P78,2)</f>
        <v>0</v>
      </c>
      <c r="R78" s="157"/>
      <c r="S78" s="157" t="s">
        <v>109</v>
      </c>
      <c r="T78" s="157" t="s">
        <v>152</v>
      </c>
      <c r="U78" s="157">
        <v>0</v>
      </c>
      <c r="V78" s="157">
        <f>ROUND(E78*U78,2)</f>
        <v>0</v>
      </c>
      <c r="W78" s="157"/>
      <c r="X78" s="157" t="s">
        <v>110</v>
      </c>
      <c r="Y78" s="157" t="s">
        <v>111</v>
      </c>
      <c r="Z78" s="147"/>
      <c r="AA78" s="147"/>
      <c r="AB78" s="147"/>
      <c r="AC78" s="147"/>
      <c r="AD78" s="147"/>
      <c r="AE78" s="147"/>
      <c r="AF78" s="147"/>
      <c r="AG78" s="147" t="s">
        <v>112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5">
      <c r="A79" s="154"/>
      <c r="B79" s="155"/>
      <c r="C79" s="184" t="s">
        <v>214</v>
      </c>
      <c r="D79" s="159"/>
      <c r="E79" s="160">
        <v>19.739999999999998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114</v>
      </c>
      <c r="AH79" s="147">
        <v>5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5">
      <c r="A80" s="154"/>
      <c r="B80" s="155"/>
      <c r="C80" s="184" t="s">
        <v>215</v>
      </c>
      <c r="D80" s="159"/>
      <c r="E80" s="160">
        <v>12.06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114</v>
      </c>
      <c r="AH80" s="147">
        <v>5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5">
      <c r="A81" s="154"/>
      <c r="B81" s="155"/>
      <c r="C81" s="184" t="s">
        <v>216</v>
      </c>
      <c r="D81" s="159"/>
      <c r="E81" s="160">
        <v>13.94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114</v>
      </c>
      <c r="AH81" s="147">
        <v>5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5">
      <c r="A82" s="170">
        <v>25</v>
      </c>
      <c r="B82" s="171" t="s">
        <v>217</v>
      </c>
      <c r="C82" s="183" t="s">
        <v>218</v>
      </c>
      <c r="D82" s="172" t="s">
        <v>120</v>
      </c>
      <c r="E82" s="173">
        <v>43.8</v>
      </c>
      <c r="F82" s="174"/>
      <c r="G82" s="175">
        <f>ROUND(E82*F82,2)</f>
        <v>0</v>
      </c>
      <c r="H82" s="158">
        <v>0</v>
      </c>
      <c r="I82" s="157">
        <f>ROUND(E82*H82,2)</f>
        <v>0</v>
      </c>
      <c r="J82" s="158">
        <v>425</v>
      </c>
      <c r="K82" s="157">
        <f>ROUND(E82*J82,2)</f>
        <v>18615</v>
      </c>
      <c r="L82" s="157">
        <v>21</v>
      </c>
      <c r="M82" s="157">
        <f>G82*(1+L82/100)</f>
        <v>0</v>
      </c>
      <c r="N82" s="156">
        <v>0</v>
      </c>
      <c r="O82" s="156">
        <f>ROUND(E82*N82,2)</f>
        <v>0</v>
      </c>
      <c r="P82" s="156">
        <v>0</v>
      </c>
      <c r="Q82" s="156">
        <f>ROUND(E82*P82,2)</f>
        <v>0</v>
      </c>
      <c r="R82" s="157"/>
      <c r="S82" s="157" t="s">
        <v>151</v>
      </c>
      <c r="T82" s="157" t="s">
        <v>152</v>
      </c>
      <c r="U82" s="157">
        <v>0</v>
      </c>
      <c r="V82" s="157">
        <f>ROUND(E82*U82,2)</f>
        <v>0</v>
      </c>
      <c r="W82" s="157"/>
      <c r="X82" s="157" t="s">
        <v>110</v>
      </c>
      <c r="Y82" s="157" t="s">
        <v>111</v>
      </c>
      <c r="Z82" s="147"/>
      <c r="AA82" s="147"/>
      <c r="AB82" s="147"/>
      <c r="AC82" s="147"/>
      <c r="AD82" s="147"/>
      <c r="AE82" s="147"/>
      <c r="AF82" s="147"/>
      <c r="AG82" s="147" t="s">
        <v>203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2" x14ac:dyDescent="0.25">
      <c r="A83" s="154"/>
      <c r="B83" s="155"/>
      <c r="C83" s="184" t="s">
        <v>219</v>
      </c>
      <c r="D83" s="159"/>
      <c r="E83" s="160">
        <v>39.6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114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5">
      <c r="A84" s="154"/>
      <c r="B84" s="155"/>
      <c r="C84" s="184" t="s">
        <v>205</v>
      </c>
      <c r="D84" s="159"/>
      <c r="E84" s="160">
        <v>4.2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114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5">
      <c r="A85" s="170">
        <v>26</v>
      </c>
      <c r="B85" s="171" t="s">
        <v>220</v>
      </c>
      <c r="C85" s="183" t="s">
        <v>221</v>
      </c>
      <c r="D85" s="172" t="s">
        <v>108</v>
      </c>
      <c r="E85" s="173">
        <v>40.578000000000003</v>
      </c>
      <c r="F85" s="174"/>
      <c r="G85" s="175">
        <f>ROUND(E85*F85,2)</f>
        <v>0</v>
      </c>
      <c r="H85" s="158">
        <v>0</v>
      </c>
      <c r="I85" s="157">
        <f>ROUND(E85*H85,2)</f>
        <v>0</v>
      </c>
      <c r="J85" s="158">
        <v>45.5</v>
      </c>
      <c r="K85" s="157">
        <f>ROUND(E85*J85,2)</f>
        <v>1846.3</v>
      </c>
      <c r="L85" s="157">
        <v>21</v>
      </c>
      <c r="M85" s="157">
        <f>G85*(1+L85/100)</f>
        <v>0</v>
      </c>
      <c r="N85" s="156">
        <v>0</v>
      </c>
      <c r="O85" s="156">
        <f>ROUND(E85*N85,2)</f>
        <v>0</v>
      </c>
      <c r="P85" s="156">
        <v>0</v>
      </c>
      <c r="Q85" s="156">
        <f>ROUND(E85*P85,2)</f>
        <v>0</v>
      </c>
      <c r="R85" s="157"/>
      <c r="S85" s="157" t="s">
        <v>151</v>
      </c>
      <c r="T85" s="157" t="s">
        <v>152</v>
      </c>
      <c r="U85" s="157">
        <v>0</v>
      </c>
      <c r="V85" s="157">
        <f>ROUND(E85*U85,2)</f>
        <v>0</v>
      </c>
      <c r="W85" s="157"/>
      <c r="X85" s="157" t="s">
        <v>110</v>
      </c>
      <c r="Y85" s="157" t="s">
        <v>111</v>
      </c>
      <c r="Z85" s="147"/>
      <c r="AA85" s="147"/>
      <c r="AB85" s="147"/>
      <c r="AC85" s="147"/>
      <c r="AD85" s="147"/>
      <c r="AE85" s="147"/>
      <c r="AF85" s="147"/>
      <c r="AG85" s="147" t="s">
        <v>203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5">
      <c r="A86" s="154"/>
      <c r="B86" s="155"/>
      <c r="C86" s="184" t="s">
        <v>222</v>
      </c>
      <c r="D86" s="159"/>
      <c r="E86" s="160">
        <v>34.44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114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5">
      <c r="A87" s="154"/>
      <c r="B87" s="155"/>
      <c r="C87" s="184" t="s">
        <v>223</v>
      </c>
      <c r="D87" s="159"/>
      <c r="E87" s="160">
        <v>6.1379999999999999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114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0.399999999999999" outlineLevel="1" x14ac:dyDescent="0.25">
      <c r="A88" s="170">
        <v>27</v>
      </c>
      <c r="B88" s="171" t="s">
        <v>224</v>
      </c>
      <c r="C88" s="183" t="s">
        <v>225</v>
      </c>
      <c r="D88" s="172" t="s">
        <v>108</v>
      </c>
      <c r="E88" s="173">
        <v>19.739999999999998</v>
      </c>
      <c r="F88" s="174"/>
      <c r="G88" s="175">
        <f>ROUND(E88*F88,2)</f>
        <v>0</v>
      </c>
      <c r="H88" s="158">
        <v>132.66999999999999</v>
      </c>
      <c r="I88" s="157">
        <f>ROUND(E88*H88,2)</f>
        <v>2618.91</v>
      </c>
      <c r="J88" s="158">
        <v>661.33</v>
      </c>
      <c r="K88" s="157">
        <f>ROUND(E88*J88,2)</f>
        <v>13054.65</v>
      </c>
      <c r="L88" s="157">
        <v>21</v>
      </c>
      <c r="M88" s="157">
        <f>G88*(1+L88/100)</f>
        <v>0</v>
      </c>
      <c r="N88" s="156">
        <v>2.8400000000000001E-3</v>
      </c>
      <c r="O88" s="156">
        <f>ROUND(E88*N88,2)</f>
        <v>0.06</v>
      </c>
      <c r="P88" s="156">
        <v>0</v>
      </c>
      <c r="Q88" s="156">
        <f>ROUND(E88*P88,2)</f>
        <v>0</v>
      </c>
      <c r="R88" s="157"/>
      <c r="S88" s="157" t="s">
        <v>109</v>
      </c>
      <c r="T88" s="157" t="s">
        <v>109</v>
      </c>
      <c r="U88" s="157">
        <v>1.24089</v>
      </c>
      <c r="V88" s="157">
        <f>ROUND(E88*U88,2)</f>
        <v>24.5</v>
      </c>
      <c r="W88" s="157"/>
      <c r="X88" s="157" t="s">
        <v>184</v>
      </c>
      <c r="Y88" s="157" t="s">
        <v>111</v>
      </c>
      <c r="Z88" s="147"/>
      <c r="AA88" s="147"/>
      <c r="AB88" s="147"/>
      <c r="AC88" s="147"/>
      <c r="AD88" s="147"/>
      <c r="AE88" s="147"/>
      <c r="AF88" s="147"/>
      <c r="AG88" s="147" t="s">
        <v>226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2" x14ac:dyDescent="0.25">
      <c r="A89" s="154"/>
      <c r="B89" s="155"/>
      <c r="C89" s="184" t="s">
        <v>186</v>
      </c>
      <c r="D89" s="159"/>
      <c r="E89" s="160">
        <v>10.5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114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5">
      <c r="A90" s="154"/>
      <c r="B90" s="155"/>
      <c r="C90" s="184" t="s">
        <v>187</v>
      </c>
      <c r="D90" s="159"/>
      <c r="E90" s="160">
        <v>9.24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114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5">
      <c r="A91" s="176">
        <v>28</v>
      </c>
      <c r="B91" s="177" t="s">
        <v>227</v>
      </c>
      <c r="C91" s="185" t="s">
        <v>228</v>
      </c>
      <c r="D91" s="178" t="s">
        <v>229</v>
      </c>
      <c r="E91" s="179">
        <v>10</v>
      </c>
      <c r="F91" s="180"/>
      <c r="G91" s="181">
        <f>ROUND(E91*F91,2)</f>
        <v>0</v>
      </c>
      <c r="H91" s="158">
        <v>500</v>
      </c>
      <c r="I91" s="157">
        <f>ROUND(E91*H91,2)</f>
        <v>5000</v>
      </c>
      <c r="J91" s="158">
        <v>0</v>
      </c>
      <c r="K91" s="157">
        <f>ROUND(E91*J91,2)</f>
        <v>0</v>
      </c>
      <c r="L91" s="157">
        <v>21</v>
      </c>
      <c r="M91" s="157">
        <f>G91*(1+L91/100)</f>
        <v>0</v>
      </c>
      <c r="N91" s="156">
        <v>1E-3</v>
      </c>
      <c r="O91" s="156">
        <f>ROUND(E91*N91,2)</f>
        <v>0.01</v>
      </c>
      <c r="P91" s="156">
        <v>0</v>
      </c>
      <c r="Q91" s="156">
        <f>ROUND(E91*P91,2)</f>
        <v>0</v>
      </c>
      <c r="R91" s="157"/>
      <c r="S91" s="157" t="s">
        <v>151</v>
      </c>
      <c r="T91" s="157" t="s">
        <v>152</v>
      </c>
      <c r="U91" s="157">
        <v>0</v>
      </c>
      <c r="V91" s="157">
        <f>ROUND(E91*U91,2)</f>
        <v>0</v>
      </c>
      <c r="W91" s="157"/>
      <c r="X91" s="157" t="s">
        <v>157</v>
      </c>
      <c r="Y91" s="157" t="s">
        <v>111</v>
      </c>
      <c r="Z91" s="147"/>
      <c r="AA91" s="147"/>
      <c r="AB91" s="147"/>
      <c r="AC91" s="147"/>
      <c r="AD91" s="147"/>
      <c r="AE91" s="147"/>
      <c r="AF91" s="147"/>
      <c r="AG91" s="147" t="s">
        <v>230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5">
      <c r="A92" s="176">
        <v>29</v>
      </c>
      <c r="B92" s="177" t="s">
        <v>231</v>
      </c>
      <c r="C92" s="185" t="s">
        <v>232</v>
      </c>
      <c r="D92" s="178" t="s">
        <v>229</v>
      </c>
      <c r="E92" s="179">
        <v>67</v>
      </c>
      <c r="F92" s="180"/>
      <c r="G92" s="181">
        <f>ROUND(E92*F92,2)</f>
        <v>0</v>
      </c>
      <c r="H92" s="158">
        <v>512</v>
      </c>
      <c r="I92" s="157">
        <f>ROUND(E92*H92,2)</f>
        <v>34304</v>
      </c>
      <c r="J92" s="158">
        <v>0</v>
      </c>
      <c r="K92" s="157">
        <f>ROUND(E92*J92,2)</f>
        <v>0</v>
      </c>
      <c r="L92" s="157">
        <v>21</v>
      </c>
      <c r="M92" s="157">
        <f>G92*(1+L92/100)</f>
        <v>0</v>
      </c>
      <c r="N92" s="156">
        <v>1E-3</v>
      </c>
      <c r="O92" s="156">
        <f>ROUND(E92*N92,2)</f>
        <v>7.0000000000000007E-2</v>
      </c>
      <c r="P92" s="156">
        <v>0</v>
      </c>
      <c r="Q92" s="156">
        <f>ROUND(E92*P92,2)</f>
        <v>0</v>
      </c>
      <c r="R92" s="157"/>
      <c r="S92" s="157" t="s">
        <v>151</v>
      </c>
      <c r="T92" s="157" t="s">
        <v>180</v>
      </c>
      <c r="U92" s="157">
        <v>0</v>
      </c>
      <c r="V92" s="157">
        <f>ROUND(E92*U92,2)</f>
        <v>0</v>
      </c>
      <c r="W92" s="157"/>
      <c r="X92" s="157" t="s">
        <v>157</v>
      </c>
      <c r="Y92" s="157" t="s">
        <v>111</v>
      </c>
      <c r="Z92" s="147"/>
      <c r="AA92" s="147"/>
      <c r="AB92" s="147"/>
      <c r="AC92" s="147"/>
      <c r="AD92" s="147"/>
      <c r="AE92" s="147"/>
      <c r="AF92" s="147"/>
      <c r="AG92" s="147" t="s">
        <v>230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0.399999999999999" outlineLevel="1" x14ac:dyDescent="0.25">
      <c r="A93" s="176">
        <v>30</v>
      </c>
      <c r="B93" s="177" t="s">
        <v>233</v>
      </c>
      <c r="C93" s="185" t="s">
        <v>234</v>
      </c>
      <c r="D93" s="178" t="s">
        <v>199</v>
      </c>
      <c r="E93" s="179">
        <v>10</v>
      </c>
      <c r="F93" s="180"/>
      <c r="G93" s="181">
        <f>ROUND(E93*F93,2)</f>
        <v>0</v>
      </c>
      <c r="H93" s="158">
        <v>310.5</v>
      </c>
      <c r="I93" s="157">
        <f>ROUND(E93*H93,2)</f>
        <v>3105</v>
      </c>
      <c r="J93" s="158">
        <v>0</v>
      </c>
      <c r="K93" s="157">
        <f>ROUND(E93*J93,2)</f>
        <v>0</v>
      </c>
      <c r="L93" s="157">
        <v>21</v>
      </c>
      <c r="M93" s="157">
        <f>G93*(1+L93/100)</f>
        <v>0</v>
      </c>
      <c r="N93" s="156">
        <v>8.0999999999999996E-4</v>
      </c>
      <c r="O93" s="156">
        <f>ROUND(E93*N93,2)</f>
        <v>0.01</v>
      </c>
      <c r="P93" s="156">
        <v>0</v>
      </c>
      <c r="Q93" s="156">
        <f>ROUND(E93*P93,2)</f>
        <v>0</v>
      </c>
      <c r="R93" s="157" t="s">
        <v>235</v>
      </c>
      <c r="S93" s="157" t="s">
        <v>109</v>
      </c>
      <c r="T93" s="157" t="s">
        <v>180</v>
      </c>
      <c r="U93" s="157">
        <v>0</v>
      </c>
      <c r="V93" s="157">
        <f>ROUND(E93*U93,2)</f>
        <v>0</v>
      </c>
      <c r="W93" s="157"/>
      <c r="X93" s="157" t="s">
        <v>157</v>
      </c>
      <c r="Y93" s="157" t="s">
        <v>111</v>
      </c>
      <c r="Z93" s="147"/>
      <c r="AA93" s="147"/>
      <c r="AB93" s="147"/>
      <c r="AC93" s="147"/>
      <c r="AD93" s="147"/>
      <c r="AE93" s="147"/>
      <c r="AF93" s="147"/>
      <c r="AG93" s="147" t="s">
        <v>230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0.399999999999999" outlineLevel="1" x14ac:dyDescent="0.25">
      <c r="A94" s="170">
        <v>31</v>
      </c>
      <c r="B94" s="171" t="s">
        <v>236</v>
      </c>
      <c r="C94" s="183" t="s">
        <v>237</v>
      </c>
      <c r="D94" s="172" t="s">
        <v>108</v>
      </c>
      <c r="E94" s="173">
        <v>34.581000000000003</v>
      </c>
      <c r="F94" s="174"/>
      <c r="G94" s="175">
        <f>ROUND(E94*F94,2)</f>
        <v>0</v>
      </c>
      <c r="H94" s="158">
        <v>540</v>
      </c>
      <c r="I94" s="157">
        <f>ROUND(E94*H94,2)</f>
        <v>18673.740000000002</v>
      </c>
      <c r="J94" s="158">
        <v>0</v>
      </c>
      <c r="K94" s="157">
        <f>ROUND(E94*J94,2)</f>
        <v>0</v>
      </c>
      <c r="L94" s="157">
        <v>21</v>
      </c>
      <c r="M94" s="157">
        <f>G94*(1+L94/100)</f>
        <v>0</v>
      </c>
      <c r="N94" s="156">
        <v>1.9199999999999998E-2</v>
      </c>
      <c r="O94" s="156">
        <f>ROUND(E94*N94,2)</f>
        <v>0.66</v>
      </c>
      <c r="P94" s="156">
        <v>0</v>
      </c>
      <c r="Q94" s="156">
        <f>ROUND(E94*P94,2)</f>
        <v>0</v>
      </c>
      <c r="R94" s="157" t="s">
        <v>235</v>
      </c>
      <c r="S94" s="157" t="s">
        <v>109</v>
      </c>
      <c r="T94" s="157" t="s">
        <v>109</v>
      </c>
      <c r="U94" s="157">
        <v>0</v>
      </c>
      <c r="V94" s="157">
        <f>ROUND(E94*U94,2)</f>
        <v>0</v>
      </c>
      <c r="W94" s="157"/>
      <c r="X94" s="157" t="s">
        <v>157</v>
      </c>
      <c r="Y94" s="157" t="s">
        <v>111</v>
      </c>
      <c r="Z94" s="147"/>
      <c r="AA94" s="147"/>
      <c r="AB94" s="147"/>
      <c r="AC94" s="147"/>
      <c r="AD94" s="147"/>
      <c r="AE94" s="147"/>
      <c r="AF94" s="147"/>
      <c r="AG94" s="147" t="s">
        <v>238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5">
      <c r="A95" s="154"/>
      <c r="B95" s="155"/>
      <c r="C95" s="184" t="s">
        <v>239</v>
      </c>
      <c r="D95" s="159"/>
      <c r="E95" s="160">
        <v>22.701000000000001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114</v>
      </c>
      <c r="AH95" s="147">
        <v>5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5">
      <c r="A96" s="154"/>
      <c r="B96" s="155"/>
      <c r="C96" s="184" t="s">
        <v>240</v>
      </c>
      <c r="D96" s="159"/>
      <c r="E96" s="160">
        <v>11.88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114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0.399999999999999" outlineLevel="1" x14ac:dyDescent="0.25">
      <c r="A97" s="170">
        <v>32</v>
      </c>
      <c r="B97" s="171" t="s">
        <v>241</v>
      </c>
      <c r="C97" s="183" t="s">
        <v>242</v>
      </c>
      <c r="D97" s="172" t="s">
        <v>108</v>
      </c>
      <c r="E97" s="173">
        <v>14.07</v>
      </c>
      <c r="F97" s="174"/>
      <c r="G97" s="175">
        <f>ROUND(E97*F97,2)</f>
        <v>0</v>
      </c>
      <c r="H97" s="158">
        <v>317</v>
      </c>
      <c r="I97" s="157">
        <f>ROUND(E97*H97,2)</f>
        <v>4460.1899999999996</v>
      </c>
      <c r="J97" s="158">
        <v>0</v>
      </c>
      <c r="K97" s="157">
        <f>ROUND(E97*J97,2)</f>
        <v>0</v>
      </c>
      <c r="L97" s="157">
        <v>21</v>
      </c>
      <c r="M97" s="157">
        <f>G97*(1+L97/100)</f>
        <v>0</v>
      </c>
      <c r="N97" s="156">
        <v>1.9199999999999998E-2</v>
      </c>
      <c r="O97" s="156">
        <f>ROUND(E97*N97,2)</f>
        <v>0.27</v>
      </c>
      <c r="P97" s="156">
        <v>0</v>
      </c>
      <c r="Q97" s="156">
        <f>ROUND(E97*P97,2)</f>
        <v>0</v>
      </c>
      <c r="R97" s="157" t="s">
        <v>235</v>
      </c>
      <c r="S97" s="157" t="s">
        <v>109</v>
      </c>
      <c r="T97" s="157" t="s">
        <v>109</v>
      </c>
      <c r="U97" s="157">
        <v>0</v>
      </c>
      <c r="V97" s="157">
        <f>ROUND(E97*U97,2)</f>
        <v>0</v>
      </c>
      <c r="W97" s="157"/>
      <c r="X97" s="157" t="s">
        <v>157</v>
      </c>
      <c r="Y97" s="157" t="s">
        <v>111</v>
      </c>
      <c r="Z97" s="147"/>
      <c r="AA97" s="147"/>
      <c r="AB97" s="147"/>
      <c r="AC97" s="147"/>
      <c r="AD97" s="147"/>
      <c r="AE97" s="147"/>
      <c r="AF97" s="147"/>
      <c r="AG97" s="147" t="s">
        <v>238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5">
      <c r="A98" s="154"/>
      <c r="B98" s="155"/>
      <c r="C98" s="184" t="s">
        <v>243</v>
      </c>
      <c r="D98" s="159"/>
      <c r="E98" s="160">
        <v>14.07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114</v>
      </c>
      <c r="AH98" s="147">
        <v>5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5">
      <c r="A99" s="170">
        <v>33</v>
      </c>
      <c r="B99" s="171" t="s">
        <v>244</v>
      </c>
      <c r="C99" s="183" t="s">
        <v>245</v>
      </c>
      <c r="D99" s="172" t="s">
        <v>199</v>
      </c>
      <c r="E99" s="173">
        <v>348.5</v>
      </c>
      <c r="F99" s="174"/>
      <c r="G99" s="175">
        <f>ROUND(E99*F99,2)</f>
        <v>0</v>
      </c>
      <c r="H99" s="158">
        <v>66.400000000000006</v>
      </c>
      <c r="I99" s="157">
        <f>ROUND(E99*H99,2)</f>
        <v>23140.400000000001</v>
      </c>
      <c r="J99" s="158">
        <v>0</v>
      </c>
      <c r="K99" s="157">
        <f>ROUND(E99*J99,2)</f>
        <v>0</v>
      </c>
      <c r="L99" s="157">
        <v>21</v>
      </c>
      <c r="M99" s="157">
        <f>G99*(1+L99/100)</f>
        <v>0</v>
      </c>
      <c r="N99" s="156">
        <v>4.4999999999999999E-4</v>
      </c>
      <c r="O99" s="156">
        <f>ROUND(E99*N99,2)</f>
        <v>0.16</v>
      </c>
      <c r="P99" s="156">
        <v>0</v>
      </c>
      <c r="Q99" s="156">
        <f>ROUND(E99*P99,2)</f>
        <v>0</v>
      </c>
      <c r="R99" s="157" t="s">
        <v>235</v>
      </c>
      <c r="S99" s="157" t="s">
        <v>109</v>
      </c>
      <c r="T99" s="157" t="s">
        <v>109</v>
      </c>
      <c r="U99" s="157">
        <v>0</v>
      </c>
      <c r="V99" s="157">
        <f>ROUND(E99*U99,2)</f>
        <v>0</v>
      </c>
      <c r="W99" s="157"/>
      <c r="X99" s="157" t="s">
        <v>157</v>
      </c>
      <c r="Y99" s="157" t="s">
        <v>111</v>
      </c>
      <c r="Z99" s="147"/>
      <c r="AA99" s="147"/>
      <c r="AB99" s="147"/>
      <c r="AC99" s="147"/>
      <c r="AD99" s="147"/>
      <c r="AE99" s="147"/>
      <c r="AF99" s="147"/>
      <c r="AG99" s="147" t="s">
        <v>238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5">
      <c r="A100" s="154"/>
      <c r="B100" s="155"/>
      <c r="C100" s="184" t="s">
        <v>246</v>
      </c>
      <c r="D100" s="159"/>
      <c r="E100" s="160">
        <v>348.5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114</v>
      </c>
      <c r="AH100" s="147">
        <v>5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5">
      <c r="A101" s="176">
        <v>34</v>
      </c>
      <c r="B101" s="177" t="s">
        <v>247</v>
      </c>
      <c r="C101" s="185" t="s">
        <v>248</v>
      </c>
      <c r="D101" s="178" t="s">
        <v>0</v>
      </c>
      <c r="E101" s="179">
        <v>1569.2527</v>
      </c>
      <c r="F101" s="180"/>
      <c r="G101" s="181">
        <f>ROUND(E101*F101,2)</f>
        <v>0</v>
      </c>
      <c r="H101" s="158">
        <v>0</v>
      </c>
      <c r="I101" s="157">
        <f>ROUND(E101*H101,2)</f>
        <v>0</v>
      </c>
      <c r="J101" s="158">
        <v>9.3000000000000007</v>
      </c>
      <c r="K101" s="157">
        <f>ROUND(E101*J101,2)</f>
        <v>14594.05</v>
      </c>
      <c r="L101" s="157">
        <v>21</v>
      </c>
      <c r="M101" s="157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7"/>
      <c r="S101" s="157" t="s">
        <v>109</v>
      </c>
      <c r="T101" s="157" t="s">
        <v>109</v>
      </c>
      <c r="U101" s="157">
        <v>0</v>
      </c>
      <c r="V101" s="157">
        <f>ROUND(E101*U101,2)</f>
        <v>0</v>
      </c>
      <c r="W101" s="157"/>
      <c r="X101" s="157" t="s">
        <v>192</v>
      </c>
      <c r="Y101" s="157" t="s">
        <v>111</v>
      </c>
      <c r="Z101" s="147"/>
      <c r="AA101" s="147"/>
      <c r="AB101" s="147"/>
      <c r="AC101" s="147"/>
      <c r="AD101" s="147"/>
      <c r="AE101" s="147"/>
      <c r="AF101" s="147"/>
      <c r="AG101" s="147" t="s">
        <v>193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x14ac:dyDescent="0.25">
      <c r="A102" s="163" t="s">
        <v>104</v>
      </c>
      <c r="B102" s="164" t="s">
        <v>73</v>
      </c>
      <c r="C102" s="182" t="s">
        <v>74</v>
      </c>
      <c r="D102" s="165"/>
      <c r="E102" s="166"/>
      <c r="F102" s="167"/>
      <c r="G102" s="168">
        <f>SUMIF(AG103:AG109,"&lt;&gt;NOR",G103:G109)</f>
        <v>0</v>
      </c>
      <c r="H102" s="162"/>
      <c r="I102" s="162">
        <f>SUM(I103:I109)</f>
        <v>0</v>
      </c>
      <c r="J102" s="162"/>
      <c r="K102" s="162">
        <f>SUM(K103:K109)</f>
        <v>13662.300000000001</v>
      </c>
      <c r="L102" s="162"/>
      <c r="M102" s="162">
        <f>SUM(M103:M109)</f>
        <v>0</v>
      </c>
      <c r="N102" s="161"/>
      <c r="O102" s="161">
        <f>SUM(O103:O109)</f>
        <v>0</v>
      </c>
      <c r="P102" s="161"/>
      <c r="Q102" s="161">
        <f>SUM(Q103:Q109)</f>
        <v>0</v>
      </c>
      <c r="R102" s="162"/>
      <c r="S102" s="162"/>
      <c r="T102" s="162"/>
      <c r="U102" s="162"/>
      <c r="V102" s="162">
        <f>SUM(V103:V109)</f>
        <v>19.12</v>
      </c>
      <c r="W102" s="162"/>
      <c r="X102" s="162"/>
      <c r="Y102" s="162"/>
      <c r="AG102" t="s">
        <v>105</v>
      </c>
    </row>
    <row r="103" spans="1:60" outlineLevel="1" x14ac:dyDescent="0.25">
      <c r="A103" s="176">
        <v>35</v>
      </c>
      <c r="B103" s="177" t="s">
        <v>249</v>
      </c>
      <c r="C103" s="185" t="s">
        <v>250</v>
      </c>
      <c r="D103" s="178" t="s">
        <v>191</v>
      </c>
      <c r="E103" s="179">
        <v>4.4977299999999998</v>
      </c>
      <c r="F103" s="180"/>
      <c r="G103" s="181">
        <f t="shared" ref="G103:G109" si="0">ROUND(E103*F103,2)</f>
        <v>0</v>
      </c>
      <c r="H103" s="158">
        <v>0</v>
      </c>
      <c r="I103" s="157">
        <f t="shared" ref="I103:I109" si="1">ROUND(E103*H103,2)</f>
        <v>0</v>
      </c>
      <c r="J103" s="158">
        <v>603</v>
      </c>
      <c r="K103" s="157">
        <f t="shared" ref="K103:K109" si="2">ROUND(E103*J103,2)</f>
        <v>2712.13</v>
      </c>
      <c r="L103" s="157">
        <v>21</v>
      </c>
      <c r="M103" s="157">
        <f t="shared" ref="M103:M109" si="3">G103*(1+L103/100)</f>
        <v>0</v>
      </c>
      <c r="N103" s="156">
        <v>0</v>
      </c>
      <c r="O103" s="156">
        <f t="shared" ref="O103:O109" si="4">ROUND(E103*N103,2)</f>
        <v>0</v>
      </c>
      <c r="P103" s="156">
        <v>0</v>
      </c>
      <c r="Q103" s="156">
        <f t="shared" ref="Q103:Q109" si="5">ROUND(E103*P103,2)</f>
        <v>0</v>
      </c>
      <c r="R103" s="157"/>
      <c r="S103" s="157" t="s">
        <v>109</v>
      </c>
      <c r="T103" s="157" t="s">
        <v>109</v>
      </c>
      <c r="U103" s="157">
        <v>0.63800000000000001</v>
      </c>
      <c r="V103" s="157">
        <f t="shared" ref="V103:V109" si="6">ROUND(E103*U103,2)</f>
        <v>2.87</v>
      </c>
      <c r="W103" s="157"/>
      <c r="X103" s="157" t="s">
        <v>251</v>
      </c>
      <c r="Y103" s="157" t="s">
        <v>111</v>
      </c>
      <c r="Z103" s="147"/>
      <c r="AA103" s="147"/>
      <c r="AB103" s="147"/>
      <c r="AC103" s="147"/>
      <c r="AD103" s="147"/>
      <c r="AE103" s="147"/>
      <c r="AF103" s="147"/>
      <c r="AG103" s="147" t="s">
        <v>252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5">
      <c r="A104" s="176">
        <v>36</v>
      </c>
      <c r="B104" s="177" t="s">
        <v>253</v>
      </c>
      <c r="C104" s="185" t="s">
        <v>254</v>
      </c>
      <c r="D104" s="178" t="s">
        <v>191</v>
      </c>
      <c r="E104" s="179">
        <v>4.4977299999999998</v>
      </c>
      <c r="F104" s="180"/>
      <c r="G104" s="181">
        <f t="shared" si="0"/>
        <v>0</v>
      </c>
      <c r="H104" s="158">
        <v>0</v>
      </c>
      <c r="I104" s="157">
        <f t="shared" si="1"/>
        <v>0</v>
      </c>
      <c r="J104" s="158">
        <v>822</v>
      </c>
      <c r="K104" s="157">
        <f t="shared" si="2"/>
        <v>3697.13</v>
      </c>
      <c r="L104" s="157">
        <v>21</v>
      </c>
      <c r="M104" s="157">
        <f t="shared" si="3"/>
        <v>0</v>
      </c>
      <c r="N104" s="156">
        <v>0</v>
      </c>
      <c r="O104" s="156">
        <f t="shared" si="4"/>
        <v>0</v>
      </c>
      <c r="P104" s="156">
        <v>0</v>
      </c>
      <c r="Q104" s="156">
        <f t="shared" si="5"/>
        <v>0</v>
      </c>
      <c r="R104" s="157"/>
      <c r="S104" s="157" t="s">
        <v>109</v>
      </c>
      <c r="T104" s="157" t="s">
        <v>109</v>
      </c>
      <c r="U104" s="157">
        <v>1.972</v>
      </c>
      <c r="V104" s="157">
        <f t="shared" si="6"/>
        <v>8.8699999999999992</v>
      </c>
      <c r="W104" s="157"/>
      <c r="X104" s="157" t="s">
        <v>251</v>
      </c>
      <c r="Y104" s="157" t="s">
        <v>111</v>
      </c>
      <c r="Z104" s="147"/>
      <c r="AA104" s="147"/>
      <c r="AB104" s="147"/>
      <c r="AC104" s="147"/>
      <c r="AD104" s="147"/>
      <c r="AE104" s="147"/>
      <c r="AF104" s="147"/>
      <c r="AG104" s="147" t="s">
        <v>252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5">
      <c r="A105" s="176">
        <v>37</v>
      </c>
      <c r="B105" s="177" t="s">
        <v>255</v>
      </c>
      <c r="C105" s="185" t="s">
        <v>256</v>
      </c>
      <c r="D105" s="178" t="s">
        <v>191</v>
      </c>
      <c r="E105" s="179">
        <v>4.4977299999999998</v>
      </c>
      <c r="F105" s="180"/>
      <c r="G105" s="181">
        <f t="shared" si="0"/>
        <v>0</v>
      </c>
      <c r="H105" s="158">
        <v>0</v>
      </c>
      <c r="I105" s="157">
        <f t="shared" si="1"/>
        <v>0</v>
      </c>
      <c r="J105" s="158">
        <v>256.5</v>
      </c>
      <c r="K105" s="157">
        <f t="shared" si="2"/>
        <v>1153.67</v>
      </c>
      <c r="L105" s="157">
        <v>21</v>
      </c>
      <c r="M105" s="157">
        <f t="shared" si="3"/>
        <v>0</v>
      </c>
      <c r="N105" s="156">
        <v>0</v>
      </c>
      <c r="O105" s="156">
        <f t="shared" si="4"/>
        <v>0</v>
      </c>
      <c r="P105" s="156">
        <v>0</v>
      </c>
      <c r="Q105" s="156">
        <f t="shared" si="5"/>
        <v>0</v>
      </c>
      <c r="R105" s="157"/>
      <c r="S105" s="157" t="s">
        <v>109</v>
      </c>
      <c r="T105" s="157" t="s">
        <v>109</v>
      </c>
      <c r="U105" s="157">
        <v>0.49</v>
      </c>
      <c r="V105" s="157">
        <f t="shared" si="6"/>
        <v>2.2000000000000002</v>
      </c>
      <c r="W105" s="157"/>
      <c r="X105" s="157" t="s">
        <v>251</v>
      </c>
      <c r="Y105" s="157" t="s">
        <v>111</v>
      </c>
      <c r="Z105" s="147"/>
      <c r="AA105" s="147"/>
      <c r="AB105" s="147"/>
      <c r="AC105" s="147"/>
      <c r="AD105" s="147"/>
      <c r="AE105" s="147"/>
      <c r="AF105" s="147"/>
      <c r="AG105" s="147" t="s">
        <v>252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5">
      <c r="A106" s="176">
        <v>38</v>
      </c>
      <c r="B106" s="177" t="s">
        <v>257</v>
      </c>
      <c r="C106" s="185" t="s">
        <v>258</v>
      </c>
      <c r="D106" s="178" t="s">
        <v>191</v>
      </c>
      <c r="E106" s="179">
        <v>67.465950000000007</v>
      </c>
      <c r="F106" s="180"/>
      <c r="G106" s="181">
        <f t="shared" si="0"/>
        <v>0</v>
      </c>
      <c r="H106" s="158">
        <v>0</v>
      </c>
      <c r="I106" s="157">
        <f t="shared" si="1"/>
        <v>0</v>
      </c>
      <c r="J106" s="158">
        <v>24.6</v>
      </c>
      <c r="K106" s="157">
        <f t="shared" si="2"/>
        <v>1659.66</v>
      </c>
      <c r="L106" s="157">
        <v>21</v>
      </c>
      <c r="M106" s="157">
        <f t="shared" si="3"/>
        <v>0</v>
      </c>
      <c r="N106" s="156">
        <v>0</v>
      </c>
      <c r="O106" s="156">
        <f t="shared" si="4"/>
        <v>0</v>
      </c>
      <c r="P106" s="156">
        <v>0</v>
      </c>
      <c r="Q106" s="156">
        <f t="shared" si="5"/>
        <v>0</v>
      </c>
      <c r="R106" s="157"/>
      <c r="S106" s="157" t="s">
        <v>109</v>
      </c>
      <c r="T106" s="157" t="s">
        <v>109</v>
      </c>
      <c r="U106" s="157">
        <v>0</v>
      </c>
      <c r="V106" s="157">
        <f t="shared" si="6"/>
        <v>0</v>
      </c>
      <c r="W106" s="157"/>
      <c r="X106" s="157" t="s">
        <v>251</v>
      </c>
      <c r="Y106" s="157" t="s">
        <v>111</v>
      </c>
      <c r="Z106" s="147"/>
      <c r="AA106" s="147"/>
      <c r="AB106" s="147"/>
      <c r="AC106" s="147"/>
      <c r="AD106" s="147"/>
      <c r="AE106" s="147"/>
      <c r="AF106" s="147"/>
      <c r="AG106" s="147" t="s">
        <v>252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5">
      <c r="A107" s="176">
        <v>39</v>
      </c>
      <c r="B107" s="177" t="s">
        <v>259</v>
      </c>
      <c r="C107" s="185" t="s">
        <v>260</v>
      </c>
      <c r="D107" s="178" t="s">
        <v>191</v>
      </c>
      <c r="E107" s="179">
        <v>4.4977299999999998</v>
      </c>
      <c r="F107" s="180"/>
      <c r="G107" s="181">
        <f t="shared" si="0"/>
        <v>0</v>
      </c>
      <c r="H107" s="158">
        <v>0</v>
      </c>
      <c r="I107" s="157">
        <f t="shared" si="1"/>
        <v>0</v>
      </c>
      <c r="J107" s="158">
        <v>357.5</v>
      </c>
      <c r="K107" s="157">
        <f t="shared" si="2"/>
        <v>1607.94</v>
      </c>
      <c r="L107" s="157">
        <v>21</v>
      </c>
      <c r="M107" s="157">
        <f t="shared" si="3"/>
        <v>0</v>
      </c>
      <c r="N107" s="156">
        <v>0</v>
      </c>
      <c r="O107" s="156">
        <f t="shared" si="4"/>
        <v>0</v>
      </c>
      <c r="P107" s="156">
        <v>0</v>
      </c>
      <c r="Q107" s="156">
        <f t="shared" si="5"/>
        <v>0</v>
      </c>
      <c r="R107" s="157"/>
      <c r="S107" s="157" t="s">
        <v>109</v>
      </c>
      <c r="T107" s="157" t="s">
        <v>109</v>
      </c>
      <c r="U107" s="157">
        <v>0.94199999999999995</v>
      </c>
      <c r="V107" s="157">
        <f t="shared" si="6"/>
        <v>4.24</v>
      </c>
      <c r="W107" s="157"/>
      <c r="X107" s="157" t="s">
        <v>251</v>
      </c>
      <c r="Y107" s="157" t="s">
        <v>111</v>
      </c>
      <c r="Z107" s="147"/>
      <c r="AA107" s="147"/>
      <c r="AB107" s="147"/>
      <c r="AC107" s="147"/>
      <c r="AD107" s="147"/>
      <c r="AE107" s="147"/>
      <c r="AF107" s="147"/>
      <c r="AG107" s="147" t="s">
        <v>252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5">
      <c r="A108" s="176">
        <v>40</v>
      </c>
      <c r="B108" s="177" t="s">
        <v>261</v>
      </c>
      <c r="C108" s="185" t="s">
        <v>262</v>
      </c>
      <c r="D108" s="178" t="s">
        <v>191</v>
      </c>
      <c r="E108" s="179">
        <v>8.9954599999999996</v>
      </c>
      <c r="F108" s="180"/>
      <c r="G108" s="181">
        <f t="shared" si="0"/>
        <v>0</v>
      </c>
      <c r="H108" s="158">
        <v>0</v>
      </c>
      <c r="I108" s="157">
        <f t="shared" si="1"/>
        <v>0</v>
      </c>
      <c r="J108" s="158">
        <v>39.799999999999997</v>
      </c>
      <c r="K108" s="157">
        <f t="shared" si="2"/>
        <v>358.02</v>
      </c>
      <c r="L108" s="157">
        <v>21</v>
      </c>
      <c r="M108" s="157">
        <f t="shared" si="3"/>
        <v>0</v>
      </c>
      <c r="N108" s="156">
        <v>0</v>
      </c>
      <c r="O108" s="156">
        <f t="shared" si="4"/>
        <v>0</v>
      </c>
      <c r="P108" s="156">
        <v>0</v>
      </c>
      <c r="Q108" s="156">
        <f t="shared" si="5"/>
        <v>0</v>
      </c>
      <c r="R108" s="157"/>
      <c r="S108" s="157" t="s">
        <v>109</v>
      </c>
      <c r="T108" s="157" t="s">
        <v>109</v>
      </c>
      <c r="U108" s="157">
        <v>0.105</v>
      </c>
      <c r="V108" s="157">
        <f t="shared" si="6"/>
        <v>0.94</v>
      </c>
      <c r="W108" s="157"/>
      <c r="X108" s="157" t="s">
        <v>251</v>
      </c>
      <c r="Y108" s="157" t="s">
        <v>111</v>
      </c>
      <c r="Z108" s="147"/>
      <c r="AA108" s="147"/>
      <c r="AB108" s="147"/>
      <c r="AC108" s="147"/>
      <c r="AD108" s="147"/>
      <c r="AE108" s="147"/>
      <c r="AF108" s="147"/>
      <c r="AG108" s="147" t="s">
        <v>252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5">
      <c r="A109" s="176">
        <v>41</v>
      </c>
      <c r="B109" s="177" t="s">
        <v>263</v>
      </c>
      <c r="C109" s="185" t="s">
        <v>264</v>
      </c>
      <c r="D109" s="178" t="s">
        <v>191</v>
      </c>
      <c r="E109" s="179">
        <v>4.4977299999999998</v>
      </c>
      <c r="F109" s="180"/>
      <c r="G109" s="181">
        <f t="shared" si="0"/>
        <v>0</v>
      </c>
      <c r="H109" s="158">
        <v>0</v>
      </c>
      <c r="I109" s="157">
        <f t="shared" si="1"/>
        <v>0</v>
      </c>
      <c r="J109" s="158">
        <v>550</v>
      </c>
      <c r="K109" s="157">
        <f t="shared" si="2"/>
        <v>2473.75</v>
      </c>
      <c r="L109" s="157">
        <v>21</v>
      </c>
      <c r="M109" s="157">
        <f t="shared" si="3"/>
        <v>0</v>
      </c>
      <c r="N109" s="156">
        <v>0</v>
      </c>
      <c r="O109" s="156">
        <f t="shared" si="4"/>
        <v>0</v>
      </c>
      <c r="P109" s="156">
        <v>0</v>
      </c>
      <c r="Q109" s="156">
        <f t="shared" si="5"/>
        <v>0</v>
      </c>
      <c r="R109" s="157"/>
      <c r="S109" s="157" t="s">
        <v>109</v>
      </c>
      <c r="T109" s="157" t="s">
        <v>109</v>
      </c>
      <c r="U109" s="157">
        <v>0</v>
      </c>
      <c r="V109" s="157">
        <f t="shared" si="6"/>
        <v>0</v>
      </c>
      <c r="W109" s="157"/>
      <c r="X109" s="157" t="s">
        <v>251</v>
      </c>
      <c r="Y109" s="157" t="s">
        <v>111</v>
      </c>
      <c r="Z109" s="147"/>
      <c r="AA109" s="147"/>
      <c r="AB109" s="147"/>
      <c r="AC109" s="147"/>
      <c r="AD109" s="147"/>
      <c r="AE109" s="147"/>
      <c r="AF109" s="147"/>
      <c r="AG109" s="147" t="s">
        <v>252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5">
      <c r="A110" s="163" t="s">
        <v>104</v>
      </c>
      <c r="B110" s="164" t="s">
        <v>76</v>
      </c>
      <c r="C110" s="182" t="s">
        <v>29</v>
      </c>
      <c r="D110" s="165"/>
      <c r="E110" s="166"/>
      <c r="F110" s="167"/>
      <c r="G110" s="168">
        <f>SUMIF(AG111:AG114,"&lt;&gt;NOR",G111:G114)</f>
        <v>0</v>
      </c>
      <c r="H110" s="162"/>
      <c r="I110" s="162">
        <f>SUM(I111:I114)</f>
        <v>0</v>
      </c>
      <c r="J110" s="162"/>
      <c r="K110" s="162">
        <f>SUM(K111:K114)</f>
        <v>28000</v>
      </c>
      <c r="L110" s="162"/>
      <c r="M110" s="162">
        <f>SUM(M111:M114)</f>
        <v>0</v>
      </c>
      <c r="N110" s="161"/>
      <c r="O110" s="161">
        <f>SUM(O111:O114)</f>
        <v>0</v>
      </c>
      <c r="P110" s="161"/>
      <c r="Q110" s="161">
        <f>SUM(Q111:Q114)</f>
        <v>0</v>
      </c>
      <c r="R110" s="162"/>
      <c r="S110" s="162"/>
      <c r="T110" s="162"/>
      <c r="U110" s="162"/>
      <c r="V110" s="162">
        <f>SUM(V111:V114)</f>
        <v>0</v>
      </c>
      <c r="W110" s="162"/>
      <c r="X110" s="162"/>
      <c r="Y110" s="162"/>
      <c r="AG110" t="s">
        <v>105</v>
      </c>
    </row>
    <row r="111" spans="1:60" outlineLevel="1" x14ac:dyDescent="0.25">
      <c r="A111" s="176">
        <v>42</v>
      </c>
      <c r="B111" s="177" t="s">
        <v>265</v>
      </c>
      <c r="C111" s="185" t="s">
        <v>266</v>
      </c>
      <c r="D111" s="178" t="s">
        <v>267</v>
      </c>
      <c r="E111" s="179">
        <v>1</v>
      </c>
      <c r="F111" s="180"/>
      <c r="G111" s="181">
        <f>ROUND(E111*F111,2)</f>
        <v>0</v>
      </c>
      <c r="H111" s="158">
        <v>0</v>
      </c>
      <c r="I111" s="157">
        <f>ROUND(E111*H111,2)</f>
        <v>0</v>
      </c>
      <c r="J111" s="158">
        <v>10000</v>
      </c>
      <c r="K111" s="157">
        <f>ROUND(E111*J111,2)</f>
        <v>10000</v>
      </c>
      <c r="L111" s="157">
        <v>21</v>
      </c>
      <c r="M111" s="157">
        <f>G111*(1+L111/100)</f>
        <v>0</v>
      </c>
      <c r="N111" s="156">
        <v>0</v>
      </c>
      <c r="O111" s="156">
        <f>ROUND(E111*N111,2)</f>
        <v>0</v>
      </c>
      <c r="P111" s="156">
        <v>0</v>
      </c>
      <c r="Q111" s="156">
        <f>ROUND(E111*P111,2)</f>
        <v>0</v>
      </c>
      <c r="R111" s="157"/>
      <c r="S111" s="157" t="s">
        <v>151</v>
      </c>
      <c r="T111" s="157" t="s">
        <v>152</v>
      </c>
      <c r="U111" s="157">
        <v>0</v>
      </c>
      <c r="V111" s="157">
        <f>ROUND(E111*U111,2)</f>
        <v>0</v>
      </c>
      <c r="W111" s="157"/>
      <c r="X111" s="157" t="s">
        <v>110</v>
      </c>
      <c r="Y111" s="157" t="s">
        <v>111</v>
      </c>
      <c r="Z111" s="147"/>
      <c r="AA111" s="147"/>
      <c r="AB111" s="147"/>
      <c r="AC111" s="147"/>
      <c r="AD111" s="147"/>
      <c r="AE111" s="147"/>
      <c r="AF111" s="147"/>
      <c r="AG111" s="147" t="s">
        <v>112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5">
      <c r="A112" s="176">
        <v>43</v>
      </c>
      <c r="B112" s="177" t="s">
        <v>268</v>
      </c>
      <c r="C112" s="185" t="s">
        <v>269</v>
      </c>
      <c r="D112" s="178" t="s">
        <v>267</v>
      </c>
      <c r="E112" s="179">
        <v>1</v>
      </c>
      <c r="F112" s="180"/>
      <c r="G112" s="181">
        <f>ROUND(E112*F112,2)</f>
        <v>0</v>
      </c>
      <c r="H112" s="158">
        <v>0</v>
      </c>
      <c r="I112" s="157">
        <f>ROUND(E112*H112,2)</f>
        <v>0</v>
      </c>
      <c r="J112" s="158">
        <v>8000</v>
      </c>
      <c r="K112" s="157">
        <f>ROUND(E112*J112,2)</f>
        <v>8000</v>
      </c>
      <c r="L112" s="157">
        <v>21</v>
      </c>
      <c r="M112" s="157">
        <f>G112*(1+L112/100)</f>
        <v>0</v>
      </c>
      <c r="N112" s="156">
        <v>0</v>
      </c>
      <c r="O112" s="156">
        <f>ROUND(E112*N112,2)</f>
        <v>0</v>
      </c>
      <c r="P112" s="156">
        <v>0</v>
      </c>
      <c r="Q112" s="156">
        <f>ROUND(E112*P112,2)</f>
        <v>0</v>
      </c>
      <c r="R112" s="157"/>
      <c r="S112" s="157" t="s">
        <v>151</v>
      </c>
      <c r="T112" s="157" t="s">
        <v>152</v>
      </c>
      <c r="U112" s="157">
        <v>0</v>
      </c>
      <c r="V112" s="157">
        <f>ROUND(E112*U112,2)</f>
        <v>0</v>
      </c>
      <c r="W112" s="157"/>
      <c r="X112" s="157" t="s">
        <v>110</v>
      </c>
      <c r="Y112" s="157" t="s">
        <v>111</v>
      </c>
      <c r="Z112" s="147"/>
      <c r="AA112" s="147"/>
      <c r="AB112" s="147"/>
      <c r="AC112" s="147"/>
      <c r="AD112" s="147"/>
      <c r="AE112" s="147"/>
      <c r="AF112" s="147"/>
      <c r="AG112" s="147" t="s">
        <v>112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5">
      <c r="A113" s="176">
        <v>44</v>
      </c>
      <c r="B113" s="177" t="s">
        <v>270</v>
      </c>
      <c r="C113" s="185" t="s">
        <v>271</v>
      </c>
      <c r="D113" s="178" t="s">
        <v>267</v>
      </c>
      <c r="E113" s="179">
        <v>1</v>
      </c>
      <c r="F113" s="180"/>
      <c r="G113" s="181">
        <f>ROUND(E113*F113,2)</f>
        <v>0</v>
      </c>
      <c r="H113" s="158">
        <v>0</v>
      </c>
      <c r="I113" s="157">
        <f>ROUND(E113*H113,2)</f>
        <v>0</v>
      </c>
      <c r="J113" s="158">
        <v>5000</v>
      </c>
      <c r="K113" s="157">
        <f>ROUND(E113*J113,2)</f>
        <v>5000</v>
      </c>
      <c r="L113" s="157">
        <v>21</v>
      </c>
      <c r="M113" s="157">
        <f>G113*(1+L113/100)</f>
        <v>0</v>
      </c>
      <c r="N113" s="156">
        <v>0</v>
      </c>
      <c r="O113" s="156">
        <f>ROUND(E113*N113,2)</f>
        <v>0</v>
      </c>
      <c r="P113" s="156">
        <v>0</v>
      </c>
      <c r="Q113" s="156">
        <f>ROUND(E113*P113,2)</f>
        <v>0</v>
      </c>
      <c r="R113" s="157"/>
      <c r="S113" s="157" t="s">
        <v>151</v>
      </c>
      <c r="T113" s="157" t="s">
        <v>152</v>
      </c>
      <c r="U113" s="157">
        <v>0</v>
      </c>
      <c r="V113" s="157">
        <f>ROUND(E113*U113,2)</f>
        <v>0</v>
      </c>
      <c r="W113" s="157"/>
      <c r="X113" s="157" t="s">
        <v>110</v>
      </c>
      <c r="Y113" s="157" t="s">
        <v>111</v>
      </c>
      <c r="Z113" s="147"/>
      <c r="AA113" s="147"/>
      <c r="AB113" s="147"/>
      <c r="AC113" s="147"/>
      <c r="AD113" s="147"/>
      <c r="AE113" s="147"/>
      <c r="AF113" s="147"/>
      <c r="AG113" s="147" t="s">
        <v>112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5">
      <c r="A114" s="170">
        <v>45</v>
      </c>
      <c r="B114" s="171" t="s">
        <v>272</v>
      </c>
      <c r="C114" s="183" t="s">
        <v>273</v>
      </c>
      <c r="D114" s="172" t="s">
        <v>267</v>
      </c>
      <c r="E114" s="173">
        <v>1</v>
      </c>
      <c r="F114" s="174"/>
      <c r="G114" s="175">
        <f>ROUND(E114*F114,2)</f>
        <v>0</v>
      </c>
      <c r="H114" s="158">
        <v>0</v>
      </c>
      <c r="I114" s="157">
        <f>ROUND(E114*H114,2)</f>
        <v>0</v>
      </c>
      <c r="J114" s="158">
        <v>5000</v>
      </c>
      <c r="K114" s="157">
        <f>ROUND(E114*J114,2)</f>
        <v>5000</v>
      </c>
      <c r="L114" s="157">
        <v>21</v>
      </c>
      <c r="M114" s="157">
        <f>G114*(1+L114/100)</f>
        <v>0</v>
      </c>
      <c r="N114" s="156">
        <v>0</v>
      </c>
      <c r="O114" s="156">
        <f>ROUND(E114*N114,2)</f>
        <v>0</v>
      </c>
      <c r="P114" s="156">
        <v>0</v>
      </c>
      <c r="Q114" s="156">
        <f>ROUND(E114*P114,2)</f>
        <v>0</v>
      </c>
      <c r="R114" s="157"/>
      <c r="S114" s="157" t="s">
        <v>151</v>
      </c>
      <c r="T114" s="157" t="s">
        <v>152</v>
      </c>
      <c r="U114" s="157">
        <v>0</v>
      </c>
      <c r="V114" s="157">
        <f>ROUND(E114*U114,2)</f>
        <v>0</v>
      </c>
      <c r="W114" s="157"/>
      <c r="X114" s="157" t="s">
        <v>110</v>
      </c>
      <c r="Y114" s="157" t="s">
        <v>111</v>
      </c>
      <c r="Z114" s="147"/>
      <c r="AA114" s="147"/>
      <c r="AB114" s="147"/>
      <c r="AC114" s="147"/>
      <c r="AD114" s="147"/>
      <c r="AE114" s="147"/>
      <c r="AF114" s="147"/>
      <c r="AG114" s="147" t="s">
        <v>112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x14ac:dyDescent="0.25">
      <c r="A115" s="3"/>
      <c r="B115" s="4"/>
      <c r="C115" s="186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E115">
        <v>15</v>
      </c>
      <c r="AF115">
        <v>21</v>
      </c>
      <c r="AG115" t="s">
        <v>90</v>
      </c>
    </row>
    <row r="116" spans="1:60" x14ac:dyDescent="0.25">
      <c r="A116" s="150"/>
      <c r="B116" s="151" t="s">
        <v>31</v>
      </c>
      <c r="C116" s="187"/>
      <c r="D116" s="152"/>
      <c r="E116" s="153"/>
      <c r="F116" s="153"/>
      <c r="G116" s="169">
        <f>G8+G38+G42+G59+G61+G64+G66+G102+G110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f>SUMIF(L7:L114,AE115,G7:G114)</f>
        <v>0</v>
      </c>
      <c r="AF116">
        <f>SUMIF(L7:L114,AF115,G7:G114)</f>
        <v>0</v>
      </c>
      <c r="AG116" t="s">
        <v>274</v>
      </c>
    </row>
    <row r="117" spans="1:60" x14ac:dyDescent="0.25">
      <c r="A117" s="3"/>
      <c r="B117" s="4"/>
      <c r="C117" s="186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60" x14ac:dyDescent="0.25">
      <c r="A118" s="3"/>
      <c r="B118" s="4"/>
      <c r="C118" s="186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60" x14ac:dyDescent="0.25">
      <c r="A119" s="252" t="s">
        <v>275</v>
      </c>
      <c r="B119" s="252"/>
      <c r="C119" s="253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60" x14ac:dyDescent="0.25">
      <c r="A120" s="254"/>
      <c r="B120" s="255"/>
      <c r="C120" s="256"/>
      <c r="D120" s="255"/>
      <c r="E120" s="255"/>
      <c r="F120" s="255"/>
      <c r="G120" s="257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G120" t="s">
        <v>276</v>
      </c>
    </row>
    <row r="121" spans="1:60" x14ac:dyDescent="0.25">
      <c r="A121" s="258"/>
      <c r="B121" s="259"/>
      <c r="C121" s="260"/>
      <c r="D121" s="259"/>
      <c r="E121" s="259"/>
      <c r="F121" s="259"/>
      <c r="G121" s="261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60" x14ac:dyDescent="0.25">
      <c r="A122" s="258"/>
      <c r="B122" s="259"/>
      <c r="C122" s="260"/>
      <c r="D122" s="259"/>
      <c r="E122" s="259"/>
      <c r="F122" s="259"/>
      <c r="G122" s="261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60" x14ac:dyDescent="0.25">
      <c r="A123" s="258"/>
      <c r="B123" s="259"/>
      <c r="C123" s="260"/>
      <c r="D123" s="259"/>
      <c r="E123" s="259"/>
      <c r="F123" s="259"/>
      <c r="G123" s="261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5">
      <c r="A124" s="262"/>
      <c r="B124" s="263"/>
      <c r="C124" s="264"/>
      <c r="D124" s="263"/>
      <c r="E124" s="263"/>
      <c r="F124" s="263"/>
      <c r="G124" s="265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25">
      <c r="A125" s="3"/>
      <c r="B125" s="4"/>
      <c r="C125" s="186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5">
      <c r="C126" s="188"/>
      <c r="D126" s="10"/>
      <c r="AG126" t="s">
        <v>277</v>
      </c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20:G124"/>
    <mergeCell ref="A1:G1"/>
    <mergeCell ref="C2:G2"/>
    <mergeCell ref="C3:G3"/>
    <mergeCell ref="C4:G4"/>
    <mergeCell ref="A119:C1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Jan Vejtasa</cp:lastModifiedBy>
  <cp:lastPrinted>2019-03-19T12:27:02Z</cp:lastPrinted>
  <dcterms:created xsi:type="dcterms:W3CDTF">2009-04-08T07:15:50Z</dcterms:created>
  <dcterms:modified xsi:type="dcterms:W3CDTF">2023-03-27T04:57:08Z</dcterms:modified>
</cp:coreProperties>
</file>