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rajka\Desktop\Prajka - rozpočty\JÁ\Stránský\ISŠ Hodonín Jilemnického - sociálky\rozpočet\"/>
    </mc:Choice>
  </mc:AlternateContent>
  <bookViews>
    <workbookView xWindow="0" yWindow="0" windowWidth="0" windowHeight="0"/>
  </bookViews>
  <sheets>
    <sheet name="Rekapitulace stavby" sheetId="1" r:id="rId1"/>
    <sheet name="IS0030 - ISŠ Hodonín Jil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'IS0030 - ISŠ Hodonín Jile...'!$C$127:$K$407</definedName>
    <definedName name="_xlnm.Print_Area" localSheetId="1">'IS0030 - ISŠ Hodonín Jile...'!$C$117:$K$407</definedName>
    <definedName name="_xlnm.Print_Titles" localSheetId="1">'IS0030 - ISŠ Hodonín Jile...'!$127:$127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404"/>
  <c r="BH404"/>
  <c r="BG404"/>
  <c r="BF404"/>
  <c r="T404"/>
  <c r="R404"/>
  <c r="P404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4"/>
  <c r="F122"/>
  <c r="E120"/>
  <c r="F89"/>
  <c r="F87"/>
  <c r="E85"/>
  <c r="J22"/>
  <c r="E22"/>
  <c r="J90"/>
  <c r="J21"/>
  <c r="J19"/>
  <c r="E19"/>
  <c r="J89"/>
  <c r="J18"/>
  <c r="J16"/>
  <c r="E16"/>
  <c r="F125"/>
  <c r="J15"/>
  <c r="J10"/>
  <c r="J122"/>
  <c i="1" r="L90"/>
  <c r="AM90"/>
  <c r="AM89"/>
  <c r="L89"/>
  <c r="AM87"/>
  <c r="L87"/>
  <c r="L85"/>
  <c r="L84"/>
  <c i="2" r="BK404"/>
  <c r="BK398"/>
  <c r="J383"/>
  <c r="J375"/>
  <c r="BK365"/>
  <c r="BK333"/>
  <c r="BK321"/>
  <c r="J317"/>
  <c r="BK297"/>
  <c r="J283"/>
  <c r="BK263"/>
  <c r="BK251"/>
  <c r="BK240"/>
  <c r="J228"/>
  <c r="BK206"/>
  <c r="J192"/>
  <c r="BK177"/>
  <c r="J161"/>
  <c r="BK148"/>
  <c r="BK140"/>
  <c r="J395"/>
  <c r="BK387"/>
  <c r="BK379"/>
  <c r="BK361"/>
  <c r="J353"/>
  <c r="BK341"/>
  <c r="BK317"/>
  <c r="BK314"/>
  <c r="BK295"/>
  <c r="BK283"/>
  <c r="J265"/>
  <c r="J240"/>
  <c r="J222"/>
  <c r="BK212"/>
  <c r="J194"/>
  <c r="J167"/>
  <c r="J142"/>
  <c r="J361"/>
  <c r="BK343"/>
  <c r="J333"/>
  <c r="BK308"/>
  <c r="J297"/>
  <c r="J277"/>
  <c r="BK257"/>
  <c r="J249"/>
  <c r="J232"/>
  <c r="BK214"/>
  <c r="BK194"/>
  <c r="BK181"/>
  <c r="BK168"/>
  <c r="BK146"/>
  <c r="BK367"/>
  <c r="BK347"/>
  <c r="J335"/>
  <c r="BK315"/>
  <c r="BK301"/>
  <c r="J291"/>
  <c r="J279"/>
  <c r="J267"/>
  <c r="BK249"/>
  <c r="BK230"/>
  <c r="J210"/>
  <c r="J200"/>
  <c r="BK188"/>
  <c r="BK172"/>
  <c r="J146"/>
  <c r="J140"/>
  <c r="J400"/>
  <c r="BK393"/>
  <c r="J387"/>
  <c r="J379"/>
  <c r="J369"/>
  <c r="J341"/>
  <c r="J329"/>
  <c r="J314"/>
  <c r="J295"/>
  <c r="J281"/>
  <c r="J271"/>
  <c r="J253"/>
  <c r="BK234"/>
  <c r="J216"/>
  <c r="BK200"/>
  <c r="BK186"/>
  <c r="BK175"/>
  <c r="J155"/>
  <c r="J144"/>
  <c r="BK135"/>
  <c r="J393"/>
  <c r="BK381"/>
  <c r="J367"/>
  <c r="BK351"/>
  <c r="J339"/>
  <c r="BK323"/>
  <c r="J301"/>
  <c r="BK289"/>
  <c r="J273"/>
  <c r="J263"/>
  <c r="BK237"/>
  <c r="J224"/>
  <c r="BK216"/>
  <c r="J208"/>
  <c r="BK192"/>
  <c r="BK166"/>
  <c r="J377"/>
  <c r="J359"/>
  <c r="J351"/>
  <c r="BK335"/>
  <c r="BK312"/>
  <c r="BK291"/>
  <c r="BK275"/>
  <c r="J261"/>
  <c r="BK255"/>
  <c r="BK228"/>
  <c r="J212"/>
  <c r="BK190"/>
  <c r="BK179"/>
  <c r="BK167"/>
  <c r="BK150"/>
  <c r="BK373"/>
  <c r="BK363"/>
  <c r="BK339"/>
  <c r="J325"/>
  <c r="J303"/>
  <c r="J287"/>
  <c r="J275"/>
  <c r="J251"/>
  <c r="BK243"/>
  <c r="J214"/>
  <c r="J202"/>
  <c r="J190"/>
  <c r="J177"/>
  <c r="BK153"/>
  <c r="J135"/>
  <c i="1" r="AS94"/>
  <c i="2" r="J404"/>
  <c r="J391"/>
  <c r="BK385"/>
  <c r="BK377"/>
  <c r="BK345"/>
  <c r="BK327"/>
  <c r="BK310"/>
  <c r="BK299"/>
  <c r="BK273"/>
  <c r="BK261"/>
  <c r="BK245"/>
  <c r="J230"/>
  <c r="BK210"/>
  <c r="BK198"/>
  <c r="J179"/>
  <c r="J170"/>
  <c r="J153"/>
  <c r="BK391"/>
  <c r="BK383"/>
  <c r="BK375"/>
  <c r="J357"/>
  <c r="J347"/>
  <c r="BK329"/>
  <c r="J312"/>
  <c r="BK287"/>
  <c r="BK267"/>
  <c r="J255"/>
  <c r="BK226"/>
  <c r="BK220"/>
  <c r="J198"/>
  <c r="J172"/>
  <c r="BK163"/>
  <c r="BK369"/>
  <c r="J355"/>
  <c r="J349"/>
  <c r="J319"/>
  <c r="J306"/>
  <c r="BK281"/>
  <c r="BK265"/>
  <c r="J237"/>
  <c r="BK222"/>
  <c r="BK202"/>
  <c r="BK184"/>
  <c r="J175"/>
  <c r="BK161"/>
  <c r="BK133"/>
  <c r="J365"/>
  <c r="J343"/>
  <c r="BK331"/>
  <c r="J327"/>
  <c r="J310"/>
  <c r="J299"/>
  <c r="J285"/>
  <c r="J269"/>
  <c r="BK253"/>
  <c r="J245"/>
  <c r="BK218"/>
  <c r="J204"/>
  <c r="J184"/>
  <c r="BK155"/>
  <c r="BK144"/>
  <c r="BK131"/>
  <c r="BK400"/>
  <c r="BK395"/>
  <c r="BK389"/>
  <c r="J381"/>
  <c r="BK353"/>
  <c r="J331"/>
  <c r="BK319"/>
  <c r="J308"/>
  <c r="BK293"/>
  <c r="BK279"/>
  <c r="J259"/>
  <c r="J243"/>
  <c r="BK232"/>
  <c r="J220"/>
  <c r="J196"/>
  <c r="J181"/>
  <c r="J163"/>
  <c r="J150"/>
  <c r="J398"/>
  <c r="J389"/>
  <c r="J385"/>
  <c r="J373"/>
  <c r="BK355"/>
  <c r="BK349"/>
  <c r="BK325"/>
  <c r="J315"/>
  <c r="BK285"/>
  <c r="BK271"/>
  <c r="J257"/>
  <c r="J234"/>
  <c r="J218"/>
  <c r="BK204"/>
  <c r="J186"/>
  <c r="J148"/>
  <c r="J363"/>
  <c r="BK357"/>
  <c r="BK337"/>
  <c r="J321"/>
  <c r="BK303"/>
  <c r="J289"/>
  <c r="BK269"/>
  <c r="BK247"/>
  <c r="J226"/>
  <c r="BK208"/>
  <c r="J188"/>
  <c r="BK170"/>
  <c r="J166"/>
  <c r="J131"/>
  <c r="BK359"/>
  <c r="J345"/>
  <c r="J337"/>
  <c r="J323"/>
  <c r="BK306"/>
  <c r="J293"/>
  <c r="BK277"/>
  <c r="BK259"/>
  <c r="J247"/>
  <c r="BK224"/>
  <c r="J206"/>
  <c r="BK196"/>
  <c r="J168"/>
  <c r="BK142"/>
  <c r="J133"/>
  <c l="1" r="P130"/>
  <c r="P139"/>
  <c r="P152"/>
  <c r="P165"/>
  <c r="P174"/>
  <c r="R174"/>
  <c r="T174"/>
  <c r="BK178"/>
  <c r="J178"/>
  <c r="J103"/>
  <c r="P178"/>
  <c r="R178"/>
  <c r="T178"/>
  <c r="T183"/>
  <c r="R305"/>
  <c r="T311"/>
  <c r="R328"/>
  <c r="R360"/>
  <c r="R392"/>
  <c r="BK397"/>
  <c r="J397"/>
  <c r="J110"/>
  <c r="BK130"/>
  <c r="R130"/>
  <c r="T139"/>
  <c r="R152"/>
  <c r="T165"/>
  <c r="BK174"/>
  <c r="J174"/>
  <c r="J102"/>
  <c r="P183"/>
  <c r="P305"/>
  <c r="P311"/>
  <c r="P328"/>
  <c r="T360"/>
  <c r="T397"/>
  <c r="BK139"/>
  <c r="J139"/>
  <c r="J97"/>
  <c r="BK152"/>
  <c r="J152"/>
  <c r="J98"/>
  <c r="BK165"/>
  <c r="J165"/>
  <c r="J99"/>
  <c r="BK183"/>
  <c r="J183"/>
  <c r="J104"/>
  <c r="BK305"/>
  <c r="J305"/>
  <c r="J105"/>
  <c r="T305"/>
  <c r="R311"/>
  <c r="T328"/>
  <c r="P360"/>
  <c r="P392"/>
  <c r="T392"/>
  <c r="P397"/>
  <c r="T130"/>
  <c r="R139"/>
  <c r="T152"/>
  <c r="R165"/>
  <c r="R183"/>
  <c r="BK311"/>
  <c r="J311"/>
  <c r="J106"/>
  <c r="BK328"/>
  <c r="J328"/>
  <c r="J107"/>
  <c r="BK360"/>
  <c r="J360"/>
  <c r="J108"/>
  <c r="BK392"/>
  <c r="J392"/>
  <c r="J109"/>
  <c r="R397"/>
  <c r="BK171"/>
  <c r="J171"/>
  <c r="J100"/>
  <c r="J125"/>
  <c r="BE140"/>
  <c r="BE146"/>
  <c r="BE148"/>
  <c r="BE163"/>
  <c r="BE170"/>
  <c r="BE177"/>
  <c r="BE179"/>
  <c r="BE181"/>
  <c r="BE184"/>
  <c r="BE186"/>
  <c r="BE190"/>
  <c r="BE206"/>
  <c r="BE220"/>
  <c r="BE226"/>
  <c r="BE237"/>
  <c r="BE255"/>
  <c r="BE281"/>
  <c r="BE285"/>
  <c r="BE287"/>
  <c r="BE295"/>
  <c r="BE329"/>
  <c r="BE335"/>
  <c r="BE343"/>
  <c r="BE359"/>
  <c r="BE369"/>
  <c r="BE375"/>
  <c r="BE377"/>
  <c r="J87"/>
  <c r="BE142"/>
  <c r="BE166"/>
  <c r="BE175"/>
  <c r="BE188"/>
  <c r="BE194"/>
  <c r="BE198"/>
  <c r="BE204"/>
  <c r="BE210"/>
  <c r="BE212"/>
  <c r="BE214"/>
  <c r="BE216"/>
  <c r="BE218"/>
  <c r="BE232"/>
  <c r="BE234"/>
  <c r="BE240"/>
  <c r="BE243"/>
  <c r="BE249"/>
  <c r="BE251"/>
  <c r="BE257"/>
  <c r="BE261"/>
  <c r="BE263"/>
  <c r="BE267"/>
  <c r="BE273"/>
  <c r="BE277"/>
  <c r="BE291"/>
  <c r="BE293"/>
  <c r="BE310"/>
  <c r="BE312"/>
  <c r="BE314"/>
  <c r="BE317"/>
  <c r="BE321"/>
  <c r="BE325"/>
  <c r="BE327"/>
  <c r="BE339"/>
  <c r="BE345"/>
  <c r="BE351"/>
  <c r="BE357"/>
  <c r="BE365"/>
  <c r="BE373"/>
  <c r="F90"/>
  <c r="J124"/>
  <c r="BE133"/>
  <c r="BE135"/>
  <c r="BE155"/>
  <c r="BE168"/>
  <c r="BE200"/>
  <c r="BE208"/>
  <c r="BE224"/>
  <c r="BE228"/>
  <c r="BE230"/>
  <c r="BE245"/>
  <c r="BE247"/>
  <c r="BE259"/>
  <c r="BE269"/>
  <c r="BE279"/>
  <c r="BE283"/>
  <c r="BE289"/>
  <c r="BE297"/>
  <c r="BE299"/>
  <c r="BE301"/>
  <c r="BE303"/>
  <c r="BE306"/>
  <c r="BE308"/>
  <c r="BE319"/>
  <c r="BE331"/>
  <c r="BE353"/>
  <c r="BE355"/>
  <c r="BE361"/>
  <c r="BE363"/>
  <c r="BE379"/>
  <c r="BE381"/>
  <c r="BE385"/>
  <c r="BE389"/>
  <c r="BE131"/>
  <c r="BE144"/>
  <c r="BE150"/>
  <c r="BE153"/>
  <c r="BE161"/>
  <c r="BE167"/>
  <c r="BE172"/>
  <c r="BE192"/>
  <c r="BE196"/>
  <c r="BE202"/>
  <c r="BE222"/>
  <c r="BE253"/>
  <c r="BE265"/>
  <c r="BE271"/>
  <c r="BE275"/>
  <c r="BE315"/>
  <c r="BE323"/>
  <c r="BE333"/>
  <c r="BE337"/>
  <c r="BE341"/>
  <c r="BE347"/>
  <c r="BE349"/>
  <c r="BE367"/>
  <c r="BE383"/>
  <c r="BE387"/>
  <c r="BE391"/>
  <c r="BE393"/>
  <c r="BE395"/>
  <c r="BE398"/>
  <c r="BE400"/>
  <c r="BE404"/>
  <c r="F35"/>
  <c i="1" r="BD95"/>
  <c r="BD94"/>
  <c r="W33"/>
  <c i="2" r="F34"/>
  <c i="1" r="BC95"/>
  <c r="BC94"/>
  <c r="W32"/>
  <c i="2" r="F33"/>
  <c i="1" r="BB95"/>
  <c r="BB94"/>
  <c r="W31"/>
  <c i="2" r="F32"/>
  <c i="1" r="BA95"/>
  <c r="BA94"/>
  <c r="W30"/>
  <c i="2" r="J32"/>
  <c i="1" r="AW95"/>
  <c i="2" l="1" r="T129"/>
  <c r="R173"/>
  <c r="BK129"/>
  <c r="J129"/>
  <c r="J95"/>
  <c r="T173"/>
  <c r="P173"/>
  <c r="P129"/>
  <c r="P128"/>
  <c i="1" r="AU95"/>
  <c i="2" r="R129"/>
  <c r="R128"/>
  <c r="BK173"/>
  <c r="J173"/>
  <c r="J101"/>
  <c r="J130"/>
  <c r="J96"/>
  <c i="1" r="AX94"/>
  <c r="AY94"/>
  <c i="2" r="J31"/>
  <c i="1" r="AV95"/>
  <c r="AT95"/>
  <c r="AU94"/>
  <c r="AW94"/>
  <c r="AK30"/>
  <c i="2" r="F31"/>
  <c i="1" r="AZ95"/>
  <c r="AZ94"/>
  <c r="W29"/>
  <c i="2" l="1" r="T128"/>
  <c r="BK128"/>
  <c r="J128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<sst xmlns="http://schemas.openxmlformats.org/spreadsheetml/2006/main">
  <si>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</si>
  <si>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</si>
  <si>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</si>
  <si>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</si>
  <si>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</si>
  <si>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{2ee0467e-ef11-41f2-b76f-4c0aead922aa}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</si>
  <si>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</si>
  <si>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</si>
  <si>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</si>
  <si>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</si>
  <si>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</si>
  <si>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</si>
  <si>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</si>
  <si>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</si>
  <si>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IS0030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</si>
  <si>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</si>
  <si>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</si>
  <si>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ISŠ Hodonín Jilemnického - stavební úpravy sociálních zařízení 1 a 2 NP</t>
  </si>
  <si>
    <t>KSO:</t>
  </si>
  <si>
    <t>CC-CZ:</t>
  </si>
  <si>
    <t>Místo:</t>
  </si>
  <si>
    <t xml:space="preserve"> </t>
  </si>
  <si>
    <t>Datum:</t>
  </si>
  <si>
    <t>29. 3. 2023</t>
  </si>
  <si>
    <t>Zadavatel:</t>
  </si>
  <si>
    <t>IČ:</t>
  </si>
  <si>
    <t>ISŠ Hodonín, Lipová alej 3756/21, 695 01 Hodonín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</si>
  <si>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</si>
  <si>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</si>
  <si>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</si>
  <si>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</si>
  <si>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</si>
  <si>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</si>
  <si>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</si>
  <si>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</si>
  <si>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</si>
  <si>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</si>
  <si>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</si>
  <si>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</si>
  <si>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</si>
  <si>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</si>
  <si>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</si>
  <si>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</si>
  <si>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</si>
  <si>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</si>
  <si>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</si>
  <si>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</si>
  <si>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</si>
  <si>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</si>
  <si>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</si>
  <si>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</si>
  <si>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</si>
  <si>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</si>
  <si>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</si>
  <si>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</si>
  <si>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</si>
  <si>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</si>
  <si>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</si>
  <si>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</si>
  <si>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</si>
  <si>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</si>
  <si>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</si>
  <si>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</si>
  <si>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</si>
  <si>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</si>
  <si>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</si>
  <si>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</si>
  <si>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</si>
  <si>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</si>
  <si>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</si>
  <si>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</si>
  <si>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</si>
  <si>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</si>
  <si>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</si>
  <si>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</si>
  <si>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</si>
  <si>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</si>
  <si>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</si>
  <si>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</si>
  <si>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</si>
  <si>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</si>
  <si>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</si>
  <si>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</si>
  <si>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</si>
  <si>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</si>
  <si>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</si>
  <si>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</si>
  <si>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</si>
  <si>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</si>
  <si>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</si>
  <si>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</si>
  <si>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</si>
  <si>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</si>
  <si>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</si>
  <si>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</si>
  <si>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</si>
  <si>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</si>
  <si>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</si>
  <si>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</si>
  <si>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</si>
  <si>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</si>
  <si>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</si>
  <si>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</si>
  <si>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</si>
  <si>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</si>
  <si>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</si>
  <si>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</si>
  <si>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</si>
  <si>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</si>
  <si>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</si>
  <si>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</si>
  <si>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</si>
  <si>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</si>
  <si>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</si>
  <si>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</si>
  <si>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</si>
  <si>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</si>
  <si>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</si>
  <si>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</si>
  <si>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</si>
  <si>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</si>
  <si>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</si>
  <si>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</si>
  <si>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311272311</t>
  </si>
  <si>
    <t>Zdivo z pórobetonových tvárnic hladkých do P2 do 450 kg/m3 na tenkovrstvou maltu tl 375 mm</t>
  </si>
  <si>
    <t>m2</t>
  </si>
  <si>
    <t>CS ÚRS 2023 01</t>
  </si>
  <si>
    <t>4</t>
  </si>
  <si>
    <t>-91324769</t>
  </si>
  <si>
    <t>VV</t>
  </si>
  <si>
    <t>"nový stav 1. a 2.NP - 14"2*(3,22*0,63)</t>
  </si>
  <si>
    <t>342272225</t>
  </si>
  <si>
    <t>Příčka z pórobetonových hladkých tvárnic na tenkovrstvou maltu tl 100 mm</t>
  </si>
  <si>
    <t>1703725137</t>
  </si>
  <si>
    <t>"nový stav 1. a 2.NP - 14"2*(0,85*2,05)</t>
  </si>
  <si>
    <t>342272245</t>
  </si>
  <si>
    <t>Příčka z pórobetonových hladkých tvárnic na tenkovrstvou maltu tl 150 mm</t>
  </si>
  <si>
    <t>17732321</t>
  </si>
  <si>
    <t>"nový stav 1. a 2.NP - 15"2*(1,7*0,1)</t>
  </si>
  <si>
    <t>2*(3,11*0,1)</t>
  </si>
  <si>
    <t>Součet</t>
  </si>
  <si>
    <t>6</t>
  </si>
  <si>
    <t>Úpravy povrchů, podlahy a osazování výplní</t>
  </si>
  <si>
    <t>612131121</t>
  </si>
  <si>
    <t>Penetrační disperzní nátěr vnitřních stěn nanášený ručně</t>
  </si>
  <si>
    <t>-1110899522</t>
  </si>
  <si>
    <t>"nový stav 1. a 2.NP"2*32,7</t>
  </si>
  <si>
    <t>5</t>
  </si>
  <si>
    <t>612142001</t>
  </si>
  <si>
    <t>Potažení vnitřních stěn sklovláknitým pletivem vtlačeným do tenkovrstvé hmoty</t>
  </si>
  <si>
    <t>-1319187307</t>
  </si>
  <si>
    <t>"v místech po eletrice,vodě - mimo obklad"5</t>
  </si>
  <si>
    <t>612321131</t>
  </si>
  <si>
    <t>Potažení vnitřních stěn vápenocementovým štukem tloušťky do 3 mm</t>
  </si>
  <si>
    <t>-345914589</t>
  </si>
  <si>
    <t>7</t>
  </si>
  <si>
    <t>622143003</t>
  </si>
  <si>
    <t>Montáž omítkových plastových nebo pozinkovaných rohových profilů s tkaninou</t>
  </si>
  <si>
    <t>m</t>
  </si>
  <si>
    <t>783740266</t>
  </si>
  <si>
    <t>"okna"4*(1,2+1,6+1,6)</t>
  </si>
  <si>
    <t>8</t>
  </si>
  <si>
    <t>M</t>
  </si>
  <si>
    <t>55343025</t>
  </si>
  <si>
    <t>profil rohový Pz+PVC pro vnější omítky tl 7mm</t>
  </si>
  <si>
    <t>-1910499366</t>
  </si>
  <si>
    <t>17,6*1,05 'Přepočtené koeficientem množství</t>
  </si>
  <si>
    <t>9</t>
  </si>
  <si>
    <t>632450131</t>
  </si>
  <si>
    <t>Vyrovnávací cementový potěr tl přes 10 do 20 mm ze suchých směsí provedený v ploše</t>
  </si>
  <si>
    <t>-1662430236</t>
  </si>
  <si>
    <t>"nový stav 1. a 2.NP"2*39,16</t>
  </si>
  <si>
    <t>Ostatní konstrukce a práce, bourání</t>
  </si>
  <si>
    <t>10</t>
  </si>
  <si>
    <t>961044111</t>
  </si>
  <si>
    <t>Bourání základů z betonu prostého</t>
  </si>
  <si>
    <t>m3</t>
  </si>
  <si>
    <t>-1726942981</t>
  </si>
  <si>
    <t>"stávající stav 1.NP - 10"0,95*0,1*0,1</t>
  </si>
  <si>
    <t>11</t>
  </si>
  <si>
    <t>962031132</t>
  </si>
  <si>
    <t>Bourání příček z cihel pálených na MVC tl do 100 mm</t>
  </si>
  <si>
    <t>1258248602</t>
  </si>
  <si>
    <t>"stávající stav 1.a 2.NP - 02"2*(3,5*2,1)</t>
  </si>
  <si>
    <t>-2*(3*1,2)</t>
  </si>
  <si>
    <t>4*(2,1*1,5)</t>
  </si>
  <si>
    <t>"stávající stav 1.NP - 10"2,45*0,18</t>
  </si>
  <si>
    <t>12</t>
  </si>
  <si>
    <t>965046111</t>
  </si>
  <si>
    <t>Broušení stávajících betonových podlah úběr do 3 mm</t>
  </si>
  <si>
    <t>472795813</t>
  </si>
  <si>
    <t>"stávající stav 1.a 2.NP - 03"39,16*2</t>
  </si>
  <si>
    <t>13</t>
  </si>
  <si>
    <t>968072455</t>
  </si>
  <si>
    <t>Vybourání kovových dveřních zárubní pl do 2 m2</t>
  </si>
  <si>
    <t>624405351</t>
  </si>
  <si>
    <t>"stávající stav 1.a 2.NP - 02"6*1,2</t>
  </si>
  <si>
    <t>997</t>
  </si>
  <si>
    <t>Přesun sutě</t>
  </si>
  <si>
    <t>14</t>
  </si>
  <si>
    <t>997013211</t>
  </si>
  <si>
    <t>Vnitrostaveništní doprava suti a vybouraných hmot pro budovy v do 6 m ručně</t>
  </si>
  <si>
    <t>t</t>
  </si>
  <si>
    <t>1874732810</t>
  </si>
  <si>
    <t>997013501</t>
  </si>
  <si>
    <t>Odvoz suti a vybouraných hmot na skládku nebo meziskládku do 1 km se složením</t>
  </si>
  <si>
    <t>-691594183</t>
  </si>
  <si>
    <t>16</t>
  </si>
  <si>
    <t>997013509</t>
  </si>
  <si>
    <t>Příplatek k odvozu suti a vybouraných hmot na skládku ZKD 1 km přes 1 km</t>
  </si>
  <si>
    <t>-1040036128</t>
  </si>
  <si>
    <t>22,796*29</t>
  </si>
  <si>
    <t>17</t>
  </si>
  <si>
    <t>997013869</t>
  </si>
  <si>
    <t>Poplatek za uložení stavebního odpadu na recyklační skládce (skládkovné) ze směsí betonu, cihel a keramických výrobků kód odpadu 17 01 07</t>
  </si>
  <si>
    <t>-1183974402</t>
  </si>
  <si>
    <t>998</t>
  </si>
  <si>
    <t>Přesun hmot</t>
  </si>
  <si>
    <t>18</t>
  </si>
  <si>
    <t>998018001</t>
  </si>
  <si>
    <t>Přesun hmot ruční pro budovy v do 6 m</t>
  </si>
  <si>
    <t>906419344</t>
  </si>
  <si>
    <t>PSV</t>
  </si>
  <si>
    <t>Práce a dodávky PSV</t>
  </si>
  <si>
    <t>725</t>
  </si>
  <si>
    <t>Zdravotechnika - zařizovací předměty</t>
  </si>
  <si>
    <t>19</t>
  </si>
  <si>
    <t>725R01</t>
  </si>
  <si>
    <t>Pisoárová dělící příčka</t>
  </si>
  <si>
    <t>kus</t>
  </si>
  <si>
    <t>1176179868</t>
  </si>
  <si>
    <t>"nový stav 1. a 2.NP - 03"2*3</t>
  </si>
  <si>
    <t>20</t>
  </si>
  <si>
    <t>725R02</t>
  </si>
  <si>
    <t>Zdravotechnika - viz příloha</t>
  </si>
  <si>
    <t>kč</t>
  </si>
  <si>
    <t>350342790</t>
  </si>
  <si>
    <t>735</t>
  </si>
  <si>
    <t>Ústřední vytápění - otopná tělesa</t>
  </si>
  <si>
    <t>735111810R</t>
  </si>
  <si>
    <t>Demontáž otopného tělesa litinového článkového</t>
  </si>
  <si>
    <t>583350068</t>
  </si>
  <si>
    <t>"nový stav 1. a 2.NP - 06"2*4</t>
  </si>
  <si>
    <t>22</t>
  </si>
  <si>
    <t>735119140R</t>
  </si>
  <si>
    <t>Montáž otopného tělesa litinového článkového</t>
  </si>
  <si>
    <t>716820799</t>
  </si>
  <si>
    <t>741</t>
  </si>
  <si>
    <t>Elektroinstalace - silnoproud</t>
  </si>
  <si>
    <t>23</t>
  </si>
  <si>
    <t>741R01</t>
  </si>
  <si>
    <t>KABEL CYKY-J 5x1,5</t>
  </si>
  <si>
    <t>207362292</t>
  </si>
  <si>
    <t>2*20</t>
  </si>
  <si>
    <t>24</t>
  </si>
  <si>
    <t>741R02</t>
  </si>
  <si>
    <t>VODIC H07V-U 4 ZELENOZLUTY</t>
  </si>
  <si>
    <t>1511741693</t>
  </si>
  <si>
    <t>2*150</t>
  </si>
  <si>
    <t>25</t>
  </si>
  <si>
    <t>741R03</t>
  </si>
  <si>
    <t>bezkontaktní tryskový osoušeč rukou</t>
  </si>
  <si>
    <t>1060596577</t>
  </si>
  <si>
    <t>2*3</t>
  </si>
  <si>
    <t>26</t>
  </si>
  <si>
    <t>741R04</t>
  </si>
  <si>
    <t>KABEL CYKY-O 3x1,5</t>
  </si>
  <si>
    <t>1435261746</t>
  </si>
  <si>
    <t>2*30</t>
  </si>
  <si>
    <t>27</t>
  </si>
  <si>
    <t>741R05</t>
  </si>
  <si>
    <t>KABEL CYKY-J 3x1,5</t>
  </si>
  <si>
    <t>884156220</t>
  </si>
  <si>
    <t>2*170</t>
  </si>
  <si>
    <t>28</t>
  </si>
  <si>
    <t>741R06</t>
  </si>
  <si>
    <t>KABEL CYKY-J 3x2,5</t>
  </si>
  <si>
    <t>1189712611</t>
  </si>
  <si>
    <t>2*80</t>
  </si>
  <si>
    <t>29</t>
  </si>
  <si>
    <t>741R07</t>
  </si>
  <si>
    <t>CHRANIC PFL7-16/1N/B/003-A</t>
  </si>
  <si>
    <t>705487052</t>
  </si>
  <si>
    <t>30</t>
  </si>
  <si>
    <t>741R08</t>
  </si>
  <si>
    <t>ZDROJ SLZ01Y</t>
  </si>
  <si>
    <t>-271378352</t>
  </si>
  <si>
    <t>2*1</t>
  </si>
  <si>
    <t>31</t>
  </si>
  <si>
    <t>741R09</t>
  </si>
  <si>
    <t>RELE MULTIFUNKCNI SMR-T SUPER</t>
  </si>
  <si>
    <t>1787995195</t>
  </si>
  <si>
    <t>32</t>
  </si>
  <si>
    <t>741R10</t>
  </si>
  <si>
    <t>CHRANIC PFL7-10/1N/B/003-A</t>
  </si>
  <si>
    <t>-1369239574</t>
  </si>
  <si>
    <t>2*2</t>
  </si>
  <si>
    <t>33</t>
  </si>
  <si>
    <t>741R11</t>
  </si>
  <si>
    <t>Dozbrojení stávajícího rozváděče R21</t>
  </si>
  <si>
    <t>921006477</t>
  </si>
  <si>
    <t>34</t>
  </si>
  <si>
    <t>741R12</t>
  </si>
  <si>
    <t>PASEK CU 15X500MM K ZSA16</t>
  </si>
  <si>
    <t>-1889431626</t>
  </si>
  <si>
    <t>2*14</t>
  </si>
  <si>
    <t>35</t>
  </si>
  <si>
    <t>741R13</t>
  </si>
  <si>
    <t>SVORKA KRABICOVA 3X1-2,5MM</t>
  </si>
  <si>
    <t>-78844749</t>
  </si>
  <si>
    <t>2*120</t>
  </si>
  <si>
    <t>36</t>
  </si>
  <si>
    <t>741R14</t>
  </si>
  <si>
    <t xml:space="preserve">SVORKA ZEMNICI BECOV  ZSA16</t>
  </si>
  <si>
    <t>488893673</t>
  </si>
  <si>
    <t>37</t>
  </si>
  <si>
    <t>741R15</t>
  </si>
  <si>
    <t>Typ svítidla N - svítidlo nouzové LED přisazené s piktogramem 1x3W, 410lm, 1hod, IP65, autotest, svítící při výpadku, včetně baterie Ni-Cd 3,6V, korpus plastový, barvy bílé, polykarbonátový kryt, rozměry 332 x 178 x 52 mm</t>
  </si>
  <si>
    <t>1978561668</t>
  </si>
  <si>
    <t>38</t>
  </si>
  <si>
    <t>741R16</t>
  </si>
  <si>
    <t>Typ svítidla A - svítidlo LED vestavné kruhové Ø190 mm, nestmívatelné, 1x13W, zdroj 350mA, ocelový korpus, barvy bílé, kryt strukturovaný plast, IP54, 1450lm, 4000K, CRI 80-89, extrémní širokozářič &gt;80°, distribuce světla symetrické, rozměry Ø210 x 90 mm</t>
  </si>
  <si>
    <t>850321864</t>
  </si>
  <si>
    <t>39</t>
  </si>
  <si>
    <t>741R17</t>
  </si>
  <si>
    <t>PRICHYTKA KABEL.SVAZKU SH 30</t>
  </si>
  <si>
    <t>-44629869</t>
  </si>
  <si>
    <t>160*2</t>
  </si>
  <si>
    <t>40</t>
  </si>
  <si>
    <t>741R18</t>
  </si>
  <si>
    <t>KRABICE PRISTROJOVA KPR 68</t>
  </si>
  <si>
    <t>-985289610</t>
  </si>
  <si>
    <t>5*2</t>
  </si>
  <si>
    <t>41</t>
  </si>
  <si>
    <t>741R19</t>
  </si>
  <si>
    <t>TRUBKA MONOFLEX 320N 1425</t>
  </si>
  <si>
    <t>1920248240</t>
  </si>
  <si>
    <t>2*10</t>
  </si>
  <si>
    <t>42</t>
  </si>
  <si>
    <t>741R20</t>
  </si>
  <si>
    <t>ZLAB KABELOVY LHD 40X40 2M</t>
  </si>
  <si>
    <t>-153839629</t>
  </si>
  <si>
    <t>43</t>
  </si>
  <si>
    <t>741R21</t>
  </si>
  <si>
    <t>KRABICE UNIVERZALNI 1901 KU 68</t>
  </si>
  <si>
    <t>-1530206179</t>
  </si>
  <si>
    <t>44</t>
  </si>
  <si>
    <t>741R22</t>
  </si>
  <si>
    <t>HMOZDINKA 8/100MMZATLOUK. NH</t>
  </si>
  <si>
    <t>-1505097635</t>
  </si>
  <si>
    <t>2*278</t>
  </si>
  <si>
    <t>45</t>
  </si>
  <si>
    <t>741R23</t>
  </si>
  <si>
    <t>SPINAC AUT SE SNIMACEM POHYBU IP44</t>
  </si>
  <si>
    <t>-491711944</t>
  </si>
  <si>
    <t>46</t>
  </si>
  <si>
    <t>741R24</t>
  </si>
  <si>
    <t>SPINAC C.6 BILA IP44 TA</t>
  </si>
  <si>
    <t>-519623238</t>
  </si>
  <si>
    <t>47</t>
  </si>
  <si>
    <t>741R25</t>
  </si>
  <si>
    <t>požární ucpávka do 1dm2 dle PBŘ EI30</t>
  </si>
  <si>
    <t>-1898983276</t>
  </si>
  <si>
    <t>48</t>
  </si>
  <si>
    <t>741R26</t>
  </si>
  <si>
    <t xml:space="preserve">Přesun hmot </t>
  </si>
  <si>
    <t>soubor</t>
  </si>
  <si>
    <t>871288848</t>
  </si>
  <si>
    <t>P</t>
  </si>
  <si>
    <t>Poznámka k položce:_x000d_
(vnitrostaveništní i mimostaveništní dopravu, přesuny hmot všech jednotlivých dílů dilčích rozpočtů)</t>
  </si>
  <si>
    <t>49</t>
  </si>
  <si>
    <t>741R27</t>
  </si>
  <si>
    <t xml:space="preserve">Pomocné práce </t>
  </si>
  <si>
    <t>670356538</t>
  </si>
  <si>
    <t>Poznámka k položce:_x000d_
 (vysekání kapes pro kotvicí šrouby vodítek a prostupů pro rozvody a jejich zazdění nebo zabetonování ve zdech nebo stropech; osazení, zazdění nebo zabetonování konzol, podpěr, závěsů, pevných bodů a konstrukcí; podezdění nebo podbetonování armatur; zalití kotevních šroubů, podlití strojů bez omezení rozsahu a tloušťky podloží, podlévání vyrovnaných strojů nebo jiných zařízení betonem; zabetonování kotvicích rámů do betonových bloků; nastřelování upevňovacích prvků)</t>
  </si>
  <si>
    <t>50</t>
  </si>
  <si>
    <t>741R28</t>
  </si>
  <si>
    <t>Pomocný drobný materiál</t>
  </si>
  <si>
    <t>-1682894268</t>
  </si>
  <si>
    <t>Poznámka k položce:_x000d_
 (drobný spojovací a kotvicí materiál, související doplňkový, podružný a montážní materiál. Součástí jsou veškeré komponenty, upevňovací prvky, podpory apod.)</t>
  </si>
  <si>
    <t>51</t>
  </si>
  <si>
    <t>741R29</t>
  </si>
  <si>
    <t>Ukončení vodičů na svorkov 2,5 mm2</t>
  </si>
  <si>
    <t>-951881283</t>
  </si>
  <si>
    <t>52</t>
  </si>
  <si>
    <t>741R30</t>
  </si>
  <si>
    <t>Montáž vypínačů nástěn venk 1-1pól</t>
  </si>
  <si>
    <t>777273367</t>
  </si>
  <si>
    <t>53</t>
  </si>
  <si>
    <t>741R31</t>
  </si>
  <si>
    <t>Mont spínačů s dálk ovlad 1kontakt</t>
  </si>
  <si>
    <t>788122264</t>
  </si>
  <si>
    <t>54</t>
  </si>
  <si>
    <t>741R32</t>
  </si>
  <si>
    <t>Mont vodičů Cu-1kV pevně sk.1-0,4kg</t>
  </si>
  <si>
    <t>-679999602</t>
  </si>
  <si>
    <t>55</t>
  </si>
  <si>
    <t>741R33</t>
  </si>
  <si>
    <t>Mont kabel Cu-1kV pevně sk.1 -0,4kg</t>
  </si>
  <si>
    <t>-1907231197</t>
  </si>
  <si>
    <t>2*300</t>
  </si>
  <si>
    <t>56</t>
  </si>
  <si>
    <t>741R34</t>
  </si>
  <si>
    <t>Příplatek za zatahování kabelů-2kg</t>
  </si>
  <si>
    <t>26527171</t>
  </si>
  <si>
    <t>57</t>
  </si>
  <si>
    <t>741R35</t>
  </si>
  <si>
    <t>Mont spínačů s dálk ovlad 2kontakt</t>
  </si>
  <si>
    <t>-592296084</t>
  </si>
  <si>
    <t>58</t>
  </si>
  <si>
    <t>741R36</t>
  </si>
  <si>
    <t>mtz svit zariv pru str pris 2zdkryt</t>
  </si>
  <si>
    <t>-1710016158</t>
  </si>
  <si>
    <t>2*22</t>
  </si>
  <si>
    <t>59</t>
  </si>
  <si>
    <t>741R37</t>
  </si>
  <si>
    <t>zhotoveni otvoru kruhovych-200 mm</t>
  </si>
  <si>
    <t>266987597</t>
  </si>
  <si>
    <t>60</t>
  </si>
  <si>
    <t>741R38</t>
  </si>
  <si>
    <t>mtz. požární ucpávky do 1dm2</t>
  </si>
  <si>
    <t>1654412598</t>
  </si>
  <si>
    <t>61</t>
  </si>
  <si>
    <t>741R39</t>
  </si>
  <si>
    <t>Montáž jističů 2pól nn-25A signální</t>
  </si>
  <si>
    <t>-462759742</t>
  </si>
  <si>
    <t>2*5</t>
  </si>
  <si>
    <t>62</t>
  </si>
  <si>
    <t>741R40</t>
  </si>
  <si>
    <t>mtz translatoru ul11</t>
  </si>
  <si>
    <t>278487722</t>
  </si>
  <si>
    <t>63</t>
  </si>
  <si>
    <t>741R41</t>
  </si>
  <si>
    <t>mtz odporniku-3 kw</t>
  </si>
  <si>
    <t>1771539942</t>
  </si>
  <si>
    <t>64</t>
  </si>
  <si>
    <t>741R42</t>
  </si>
  <si>
    <t>Zapojení přístrojů a zařízení</t>
  </si>
  <si>
    <t>-103912397</t>
  </si>
  <si>
    <t>65</t>
  </si>
  <si>
    <t>741R43</t>
  </si>
  <si>
    <t>Revize, zkoušky, dílčí revize</t>
  </si>
  <si>
    <t>-844307157</t>
  </si>
  <si>
    <t>66</t>
  </si>
  <si>
    <t>741R44</t>
  </si>
  <si>
    <t>Oprava proj. dokumentace dle skut.stavu dle vyhl. 499/2006 S</t>
  </si>
  <si>
    <t>1774907381</t>
  </si>
  <si>
    <t>67</t>
  </si>
  <si>
    <t>741R45</t>
  </si>
  <si>
    <t>mtz.dozbrojení stávajícího rozváděče R21</t>
  </si>
  <si>
    <t>1668094544</t>
  </si>
  <si>
    <t>68</t>
  </si>
  <si>
    <t>741R46</t>
  </si>
  <si>
    <t>Vyhledání obvodů a zajištění beznapěť.stavu</t>
  </si>
  <si>
    <t>-121758123</t>
  </si>
  <si>
    <t>69</t>
  </si>
  <si>
    <t>741R47</t>
  </si>
  <si>
    <t>Práce na stávající instalaci</t>
  </si>
  <si>
    <t>-1911551824</t>
  </si>
  <si>
    <t>70</t>
  </si>
  <si>
    <t>741R48</t>
  </si>
  <si>
    <t>Montáž svorkovnic řad vodič-2,5 mm2</t>
  </si>
  <si>
    <t>1553407855</t>
  </si>
  <si>
    <t>71</t>
  </si>
  <si>
    <t>741R49</t>
  </si>
  <si>
    <t>Montáž krabic přístr zapušť PH kruh</t>
  </si>
  <si>
    <t>111557712</t>
  </si>
  <si>
    <t>72</t>
  </si>
  <si>
    <t>741R50</t>
  </si>
  <si>
    <t>Montáž příchytek kabel-p90 mm</t>
  </si>
  <si>
    <t>1007931608</t>
  </si>
  <si>
    <t>2*160</t>
  </si>
  <si>
    <t>73</t>
  </si>
  <si>
    <t>741R51</t>
  </si>
  <si>
    <t>Mont hromosvod svor potrub Bernard</t>
  </si>
  <si>
    <t>-1945109610</t>
  </si>
  <si>
    <t>74</t>
  </si>
  <si>
    <t>741R52</t>
  </si>
  <si>
    <t>Montáž trub inst PH oheb pevně p23</t>
  </si>
  <si>
    <t>-1787680109</t>
  </si>
  <si>
    <t>75</t>
  </si>
  <si>
    <t>741R53</t>
  </si>
  <si>
    <t>Montáž lišt vkládac s víčkem -40 mm</t>
  </si>
  <si>
    <t>1326555820</t>
  </si>
  <si>
    <t>76</t>
  </si>
  <si>
    <t>741R54</t>
  </si>
  <si>
    <t>Montáž krabic instal zapušť PH kruh</t>
  </si>
  <si>
    <t>642362025</t>
  </si>
  <si>
    <t>77</t>
  </si>
  <si>
    <t>741R55</t>
  </si>
  <si>
    <t>Sekání kapes zdi cih.krabic 7x7x5</t>
  </si>
  <si>
    <t>1578441521</t>
  </si>
  <si>
    <t>2*7</t>
  </si>
  <si>
    <t>78</t>
  </si>
  <si>
    <t>741R56</t>
  </si>
  <si>
    <t>Sekání rýh zdi cih hl.3 cm š.3 cm</t>
  </si>
  <si>
    <t>-1284671778</t>
  </si>
  <si>
    <t>2*40</t>
  </si>
  <si>
    <t>79</t>
  </si>
  <si>
    <t>741R57</t>
  </si>
  <si>
    <t>Osazení hmoždinek stěn cihel d.8 mm</t>
  </si>
  <si>
    <t>178715963</t>
  </si>
  <si>
    <t>80</t>
  </si>
  <si>
    <t>741R58</t>
  </si>
  <si>
    <t>Bourání otv zdi cih 0,02m2, tl.15cm</t>
  </si>
  <si>
    <t>137080846</t>
  </si>
  <si>
    <t>2*4</t>
  </si>
  <si>
    <t>81</t>
  </si>
  <si>
    <t>741R59</t>
  </si>
  <si>
    <t>Demontáž stávajících rozvodů, stávající kabeláže, koncových prvků - svítidel, zásuvek, spínačů, rozváděčů, kabelového úložného systému, ochrany před bleskem</t>
  </si>
  <si>
    <t>1031661206</t>
  </si>
  <si>
    <t>763</t>
  </si>
  <si>
    <t>Konstrukce suché výstavby</t>
  </si>
  <si>
    <t>82</t>
  </si>
  <si>
    <t>763121590</t>
  </si>
  <si>
    <t>SDK stěna předsazená pro osazení závěsného WC tl 150 - 250 mm profil CW+UW 50 desky 2xH2 12,5 bez TI</t>
  </si>
  <si>
    <t>328869362</t>
  </si>
  <si>
    <t>"nový stav 1. a 2.NP"2*(3,11*1,25)</t>
  </si>
  <si>
    <t>83</t>
  </si>
  <si>
    <t>763131451</t>
  </si>
  <si>
    <t>SDK podhled deska 1xH2 12,5 bez izolace dvouvrstvá spodní kce profil CD+UD</t>
  </si>
  <si>
    <t>-1467140014</t>
  </si>
  <si>
    <t>84</t>
  </si>
  <si>
    <t>998763301</t>
  </si>
  <si>
    <t>Přesun hmot tonážní pro sádrokartonové konstrukce v objektech v do 6 m</t>
  </si>
  <si>
    <t>-2121980485</t>
  </si>
  <si>
    <t>766</t>
  </si>
  <si>
    <t>Konstrukce truhlářské</t>
  </si>
  <si>
    <t>85</t>
  </si>
  <si>
    <t>766660001</t>
  </si>
  <si>
    <t>Montáž dveřních křídel otvíravých jednokřídlových š do 0,8 m do ocelové zárubně</t>
  </si>
  <si>
    <t>789824980</t>
  </si>
  <si>
    <t>"nový stav 1. a 2.NP - 12"2*2</t>
  </si>
  <si>
    <t>86</t>
  </si>
  <si>
    <t>61162086</t>
  </si>
  <si>
    <t>dveře jednokřídlé dřevotřískové povrch laminátový plné 800x1970-2100mm</t>
  </si>
  <si>
    <t>1846568772</t>
  </si>
  <si>
    <t>87</t>
  </si>
  <si>
    <t>766660728R</t>
  </si>
  <si>
    <t>Montáž dveřního interiérového kování vč.dodání materiálu</t>
  </si>
  <si>
    <t>871033134</t>
  </si>
  <si>
    <t>88</t>
  </si>
  <si>
    <t>766691914</t>
  </si>
  <si>
    <t>Vyvěšení nebo zavěšení dřevěných křídel dveří pl do 2 m2</t>
  </si>
  <si>
    <t>180896992</t>
  </si>
  <si>
    <t>"stávající stav 1.a 2.NP - 05"2*4</t>
  </si>
  <si>
    <t>89</t>
  </si>
  <si>
    <t>766R01</t>
  </si>
  <si>
    <t>Dřevěná lavička včetně věšáků</t>
  </si>
  <si>
    <t>397012851</t>
  </si>
  <si>
    <t>"nový stav 1. a 2.NP - 13"2*1</t>
  </si>
  <si>
    <t>90</t>
  </si>
  <si>
    <t>766R02</t>
  </si>
  <si>
    <t>Nové systémové přepážky z HPL laminátu tl.25mm-dveře otíravé dovnitř (min.šířka dveří 700mm)</t>
  </si>
  <si>
    <t>972810925</t>
  </si>
  <si>
    <t>"nový stav 1. a 2.NP - 10"2*1</t>
  </si>
  <si>
    <t>91</t>
  </si>
  <si>
    <t>776R03</t>
  </si>
  <si>
    <t>Nové systémové přepážky do sprchy</t>
  </si>
  <si>
    <t>482105795</t>
  </si>
  <si>
    <t>"nový stav 1. a 2.NP - 16"2*2</t>
  </si>
  <si>
    <t>92</t>
  </si>
  <si>
    <t>776R04</t>
  </si>
  <si>
    <t>Nové systémové přepážky z HPL laminátu tl.25mm, dvře otíravé ven - min.šířka dveří 800mm, výška kabiny 2030mm</t>
  </si>
  <si>
    <t>komplet</t>
  </si>
  <si>
    <t>-49668572</t>
  </si>
  <si>
    <t>"nový stav 1. a 2.NP - 01"2*1</t>
  </si>
  <si>
    <t>93</t>
  </si>
  <si>
    <t>998766101</t>
  </si>
  <si>
    <t>Přesun hmot tonážní pro kce truhlářské v objektech v do 6 m</t>
  </si>
  <si>
    <t>-548613824</t>
  </si>
  <si>
    <t>771</t>
  </si>
  <si>
    <t>Podlahy z dlaždic</t>
  </si>
  <si>
    <t>94</t>
  </si>
  <si>
    <t>771111011</t>
  </si>
  <si>
    <t>Vysátí podkladu před pokládkou dlažby</t>
  </si>
  <si>
    <t>-656537439</t>
  </si>
  <si>
    <t>95</t>
  </si>
  <si>
    <t>771121011</t>
  </si>
  <si>
    <t>Nátěr penetrační na podlahu</t>
  </si>
  <si>
    <t>-857081635</t>
  </si>
  <si>
    <t>96</t>
  </si>
  <si>
    <t>771151011</t>
  </si>
  <si>
    <t>Samonivelační stěrka podlah pevnosti 20 MPa tl 3 mm</t>
  </si>
  <si>
    <t>1992073892</t>
  </si>
  <si>
    <t>97</t>
  </si>
  <si>
    <t>771471810</t>
  </si>
  <si>
    <t>Demontáž soklíků z dlaždic keramických kladených do malty rovných</t>
  </si>
  <si>
    <t>-2131693742</t>
  </si>
  <si>
    <t>"stávající stav"11,5</t>
  </si>
  <si>
    <t>98</t>
  </si>
  <si>
    <t>771474113</t>
  </si>
  <si>
    <t>Montáž soklů z dlaždic keramických rovných flexibilní lepidlo v přes 90 do 120 mm</t>
  </si>
  <si>
    <t>1247258188</t>
  </si>
  <si>
    <t>"nový stav 1. a 2.NP"2*14,1</t>
  </si>
  <si>
    <t>99</t>
  </si>
  <si>
    <t>59761009</t>
  </si>
  <si>
    <t>sokl-dlažba keramická slinutá hladká do interiéru i exteriéru 600x95mm</t>
  </si>
  <si>
    <t>-306886659</t>
  </si>
  <si>
    <t>28,2*1,837 'Přepočtené koeficientem množství</t>
  </si>
  <si>
    <t>100</t>
  </si>
  <si>
    <t>771571810</t>
  </si>
  <si>
    <t>Demontáž podlah z dlaždic keramických kladených do malty</t>
  </si>
  <si>
    <t>1387431499</t>
  </si>
  <si>
    <t>101</t>
  </si>
  <si>
    <t>771574153</t>
  </si>
  <si>
    <t>Montáž podlah keramických velkoformátových hladkých lepených flexibilním lepidlem přes 2 do 4 ks/m2</t>
  </si>
  <si>
    <t>-1313933403</t>
  </si>
  <si>
    <t>102</t>
  </si>
  <si>
    <t>59761008</t>
  </si>
  <si>
    <t>dlažba velkoformátová keramická slinutá hladká do interiéru i exteriéru přes 2 do 4ks/m2</t>
  </si>
  <si>
    <t>-646700860</t>
  </si>
  <si>
    <t>78,32*1,15 'Přepočtené koeficientem množství</t>
  </si>
  <si>
    <t>103</t>
  </si>
  <si>
    <t>771577114</t>
  </si>
  <si>
    <t>Příplatek k montáži podlah keramických lepených flexibilním lepidlem za spárování tmelem dvousložkovým</t>
  </si>
  <si>
    <t>535278900</t>
  </si>
  <si>
    <t>104</t>
  </si>
  <si>
    <t>771591112</t>
  </si>
  <si>
    <t>Izolace pod dlažbu nátěrem nebo stěrkou ve dvou vrstvách</t>
  </si>
  <si>
    <t>11609110</t>
  </si>
  <si>
    <t>105</t>
  </si>
  <si>
    <t>771591115</t>
  </si>
  <si>
    <t>Podlahy spárování silikonem</t>
  </si>
  <si>
    <t>548123900</t>
  </si>
  <si>
    <t>"nový stav 1. a 2.NP"2*50,4</t>
  </si>
  <si>
    <t>106</t>
  </si>
  <si>
    <t>771591117</t>
  </si>
  <si>
    <t>Podlahy spárování akrylem</t>
  </si>
  <si>
    <t>-1667687340</t>
  </si>
  <si>
    <t>107</t>
  </si>
  <si>
    <t>771591264</t>
  </si>
  <si>
    <t>Izolace těsnícími pásy mezi podlahou a stěnou</t>
  </si>
  <si>
    <t>210983199</t>
  </si>
  <si>
    <t>108</t>
  </si>
  <si>
    <t>771592011</t>
  </si>
  <si>
    <t>Čištění vnitřních ploch podlah nebo schodišť po položení dlažby chemickými prostředky</t>
  </si>
  <si>
    <t>1283794445</t>
  </si>
  <si>
    <t>109</t>
  </si>
  <si>
    <t>998771101</t>
  </si>
  <si>
    <t>Přesun hmot tonážní pro podlahy z dlaždic v objektech v do 6 m</t>
  </si>
  <si>
    <t>-176194491</t>
  </si>
  <si>
    <t>781</t>
  </si>
  <si>
    <t>Dokončovací práce - obklady</t>
  </si>
  <si>
    <t>110</t>
  </si>
  <si>
    <t>781121011</t>
  </si>
  <si>
    <t>Nátěr penetrační na stěnu</t>
  </si>
  <si>
    <t>-356036784</t>
  </si>
  <si>
    <t>"nový stav 1. a 2.NP"2*79,101</t>
  </si>
  <si>
    <t>111</t>
  </si>
  <si>
    <t>781131112</t>
  </si>
  <si>
    <t>Izolace pod obklad nátěrem nebo stěrkou ve dvou vrstvách</t>
  </si>
  <si>
    <t>-63024001</t>
  </si>
  <si>
    <t>112</t>
  </si>
  <si>
    <t>781131264</t>
  </si>
  <si>
    <t>Izolace pod obklad těsnícími pásy mezi podlahou a stěnou</t>
  </si>
  <si>
    <t>-1211992819</t>
  </si>
  <si>
    <t>"nový stav 1. a 2.NP"2*40,3</t>
  </si>
  <si>
    <t>113</t>
  </si>
  <si>
    <t>781151031</t>
  </si>
  <si>
    <t>Celoplošné vyrovnání podkladu stěrkou tl 3 mm</t>
  </si>
  <si>
    <t>1122517999</t>
  </si>
  <si>
    <t>"nový stav 1. a 2.NP"2*16,217</t>
  </si>
  <si>
    <t>114</t>
  </si>
  <si>
    <t>781471810</t>
  </si>
  <si>
    <t>Demontáž obkladů z obkladaček keramických kladených do malty</t>
  </si>
  <si>
    <t>-1043423282</t>
  </si>
  <si>
    <t>"stávající stav"2*(50,35*1,5)</t>
  </si>
  <si>
    <t>2*(0,35*3,16)</t>
  </si>
  <si>
    <t>115</t>
  </si>
  <si>
    <t>781474153</t>
  </si>
  <si>
    <t>Montáž obkladů vnitřních keramických velkoformátových hladkých přes 2 do 4 ks/m2 lepených flexibilním lepidlem</t>
  </si>
  <si>
    <t>-1173633486</t>
  </si>
  <si>
    <t>116</t>
  </si>
  <si>
    <t>59761002</t>
  </si>
  <si>
    <t>obklad velkoformátový keramický hladký přes 2 do 4ks/m2</t>
  </si>
  <si>
    <t>-73305642</t>
  </si>
  <si>
    <t>158,202*1,15 'Přepočtené koeficientem množství</t>
  </si>
  <si>
    <t>117</t>
  </si>
  <si>
    <t>781477114</t>
  </si>
  <si>
    <t>Příplatek k montáži obkladů vnitřních keramických hladkých za spárování tmelem dvousložkovým</t>
  </si>
  <si>
    <t>-770876206</t>
  </si>
  <si>
    <t>118</t>
  </si>
  <si>
    <t>781495115</t>
  </si>
  <si>
    <t>Spárování vnitřních obkladů silikonem</t>
  </si>
  <si>
    <t>-73532240</t>
  </si>
  <si>
    <t>119</t>
  </si>
  <si>
    <t>781495117</t>
  </si>
  <si>
    <t>Spárování vnitřních obkladů akrylem</t>
  </si>
  <si>
    <t>1046325658</t>
  </si>
  <si>
    <t>"nový stav 1. a 2.NP"2*37,984</t>
  </si>
  <si>
    <t>120</t>
  </si>
  <si>
    <t>781495142</t>
  </si>
  <si>
    <t>Průnik obkladem kruhový přes DN 30 do DN 90</t>
  </si>
  <si>
    <t>-2081865463</t>
  </si>
  <si>
    <t>"nový stav 1. a 2.NP"2*42</t>
  </si>
  <si>
    <t>121</t>
  </si>
  <si>
    <t>781495152</t>
  </si>
  <si>
    <t>Průnik obkladem hranatý o delší straně přes 30 do 90 mm</t>
  </si>
  <si>
    <t>1786951104</t>
  </si>
  <si>
    <t>"nový stav 1. a 2.NP"2*10</t>
  </si>
  <si>
    <t>122</t>
  </si>
  <si>
    <t>781495211</t>
  </si>
  <si>
    <t>Čištění vnitřních ploch stěn po provedení obkladu chemickými prostředky</t>
  </si>
  <si>
    <t>-1262226430</t>
  </si>
  <si>
    <t>123</t>
  </si>
  <si>
    <t>781495212</t>
  </si>
  <si>
    <t>Roh kamenický obkladaček s klasickým střepem velkoformátových</t>
  </si>
  <si>
    <t>-1926357959</t>
  </si>
  <si>
    <t>"nový stav 1. a 2.NP"2*21,95</t>
  </si>
  <si>
    <t>124</t>
  </si>
  <si>
    <t>998781101</t>
  </si>
  <si>
    <t>Přesun hmot tonážní pro obklady keramické v objektech v do 6 m</t>
  </si>
  <si>
    <t>468669565</t>
  </si>
  <si>
    <t>783</t>
  </si>
  <si>
    <t>Dokončovací práce - nátěry</t>
  </si>
  <si>
    <t>125</t>
  </si>
  <si>
    <t>783R01</t>
  </si>
  <si>
    <t>Nátěr zárubní</t>
  </si>
  <si>
    <t>-91845256</t>
  </si>
  <si>
    <t>"nový stav - 12"2*2</t>
  </si>
  <si>
    <t>126</t>
  </si>
  <si>
    <t>783R02</t>
  </si>
  <si>
    <t>Nátěr radiátorů</t>
  </si>
  <si>
    <t>733333201</t>
  </si>
  <si>
    <t>"nový stav - 11"4*2</t>
  </si>
  <si>
    <t>784</t>
  </si>
  <si>
    <t>Dokončovací práce - malby a tapety</t>
  </si>
  <si>
    <t>127</t>
  </si>
  <si>
    <t>784121001</t>
  </si>
  <si>
    <t>Oškrabání malby v mísnostech v do 3,80 m</t>
  </si>
  <si>
    <t>533670548</t>
  </si>
  <si>
    <t>"stávající stav 1.a 2.NP"51,6</t>
  </si>
  <si>
    <t>128</t>
  </si>
  <si>
    <t>784181121</t>
  </si>
  <si>
    <t>Hloubková jednonásobná bezbarvá penetrace podkladu v místnostech v do 3,80 m</t>
  </si>
  <si>
    <t>1206673668</t>
  </si>
  <si>
    <t>"nový stav 1. a 2.NP - stropy"2*39,16</t>
  </si>
  <si>
    <t>"nový stav 1. a 2.NP - stěny"2*32,7</t>
  </si>
  <si>
    <t>129</t>
  </si>
  <si>
    <t>784211101</t>
  </si>
  <si>
    <t>Dvojnásobné bílé malby ze směsí za mokra výborně oděruvzdorných v místnostech v do 3,80 m</t>
  </si>
  <si>
    <t>-1414321544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</si>
</sst>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IS0030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ISŠ Hodonín Jilemnického - stavební úpravy sociálních zařízení 1 a 2 NP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29. 3. 2023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ISŠ Hodonín, Lipová alej 3756/21, 695 01 Hodonín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73</v>
      </c>
      <c r="BT94" s="116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24.75" customHeight="1">
      <c r="A95" s="117" t="s">
        <v>77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'IS0030 - ISŠ Hodonín Jile...'!J28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78</v>
      </c>
      <c r="AR95" s="124"/>
      <c r="AS95" s="125">
        <v>0</v>
      </c>
      <c r="AT95" s="126">
        <f>ROUND(SUM(AV95:AW95),2)</f>
        <v>0</v>
      </c>
      <c r="AU95" s="127">
        <f>'IS0030 - ISŠ Hodonín Jile...'!P128</f>
        <v>0</v>
      </c>
      <c r="AV95" s="126">
        <f>'IS0030 - ISŠ Hodonín Jile...'!J31</f>
        <v>0</v>
      </c>
      <c r="AW95" s="126">
        <f>'IS0030 - ISŠ Hodonín Jile...'!J32</f>
        <v>0</v>
      </c>
      <c r="AX95" s="126">
        <f>'IS0030 - ISŠ Hodonín Jile...'!J33</f>
        <v>0</v>
      </c>
      <c r="AY95" s="126">
        <f>'IS0030 - ISŠ Hodonín Jile...'!J34</f>
        <v>0</v>
      </c>
      <c r="AZ95" s="126">
        <f>'IS0030 - ISŠ Hodonín Jile...'!F31</f>
        <v>0</v>
      </c>
      <c r="BA95" s="126">
        <f>'IS0030 - ISŠ Hodonín Jile...'!F32</f>
        <v>0</v>
      </c>
      <c r="BB95" s="126">
        <f>'IS0030 - ISŠ Hodonín Jile...'!F33</f>
        <v>0</v>
      </c>
      <c r="BC95" s="126">
        <f>'IS0030 - ISŠ Hodonín Jile...'!F34</f>
        <v>0</v>
      </c>
      <c r="BD95" s="128">
        <f>'IS0030 - ISŠ Hodonín Jile...'!F35</f>
        <v>0</v>
      </c>
      <c r="BE95" s="7"/>
      <c r="BT95" s="129" t="s">
        <v>79</v>
      </c>
      <c r="BU95" s="129" t="s">
        <v>80</v>
      </c>
      <c r="BV95" s="129" t="s">
        <v>75</v>
      </c>
      <c r="BW95" s="129" t="s">
        <v>5</v>
      </c>
      <c r="BX95" s="129" t="s">
        <v>76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oF+A5f8Klb7xqnT5nQcBkXxmDYZ8IYHip4G2/mmfMiwbdMl4lJnrWZOI09uyIh/SHNBWOKOcHLutYvwx7qQeSw==" hashValue="MmfkRBb9KWcGRjY9E0nTb8UWhHjFvqSWFPBMB6e0ur8KdCALgKmZzYYMXOPD3xCVgC0hbtWvnfFO3I270eby+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IS0030 - ISŠ Hodonín Ji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81</v>
      </c>
    </row>
    <row r="4" hidden="1" s="1" customFormat="1" ht="24.96" customHeight="1">
      <c r="B4" s="19"/>
      <c r="D4" s="132" t="s">
        <v>82</v>
      </c>
      <c r="L4" s="19"/>
      <c r="M4" s="133" t="s">
        <v>10</v>
      </c>
      <c r="AT4" s="16" t="s">
        <v>4</v>
      </c>
    </row>
    <row r="5" hidden="1" s="1" customFormat="1" ht="6.96" customHeight="1">
      <c r="B5" s="19"/>
      <c r="L5" s="19"/>
    </row>
    <row r="6" hidden="1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hidden="1" s="2" customFormat="1" ht="30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hidden="1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29. 3. 2023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27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34" t="s">
        <v>32</v>
      </c>
      <c r="E21" s="37"/>
      <c r="F21" s="37"/>
      <c r="G21" s="37"/>
      <c r="H21" s="37"/>
      <c r="I21" s="134" t="s">
        <v>25</v>
      </c>
      <c r="J21" s="136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136" t="str">
        <f>IF('Rekapitulace stavby'!E20="","",'Rekapitulace stavby'!E20)</f>
        <v xml:space="preserve"> </v>
      </c>
      <c r="F22" s="37"/>
      <c r="G22" s="37"/>
      <c r="H22" s="37"/>
      <c r="I22" s="134" t="s">
        <v>27</v>
      </c>
      <c r="J22" s="136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34" t="s">
        <v>33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25.44" customHeight="1">
      <c r="A28" s="37"/>
      <c r="B28" s="43"/>
      <c r="C28" s="37"/>
      <c r="D28" s="143" t="s">
        <v>34</v>
      </c>
      <c r="E28" s="37"/>
      <c r="F28" s="37"/>
      <c r="G28" s="37"/>
      <c r="H28" s="37"/>
      <c r="I28" s="37"/>
      <c r="J28" s="144">
        <f>ROUND(J128,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4.4" customHeight="1">
      <c r="A30" s="37"/>
      <c r="B30" s="43"/>
      <c r="C30" s="37"/>
      <c r="D30" s="37"/>
      <c r="E30" s="37"/>
      <c r="F30" s="145" t="s">
        <v>36</v>
      </c>
      <c r="G30" s="37"/>
      <c r="H30" s="37"/>
      <c r="I30" s="145" t="s">
        <v>35</v>
      </c>
      <c r="J30" s="145" t="s">
        <v>37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14.4" customHeight="1">
      <c r="A31" s="37"/>
      <c r="B31" s="43"/>
      <c r="C31" s="37"/>
      <c r="D31" s="146" t="s">
        <v>38</v>
      </c>
      <c r="E31" s="134" t="s">
        <v>39</v>
      </c>
      <c r="F31" s="147">
        <f>ROUND((SUM(BE128:BE407)),  2)</f>
        <v>0</v>
      </c>
      <c r="G31" s="37"/>
      <c r="H31" s="37"/>
      <c r="I31" s="148">
        <v>0.20999999999999999</v>
      </c>
      <c r="J31" s="147">
        <f>ROUND(((SUM(BE128:BE407))*I31),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134" t="s">
        <v>40</v>
      </c>
      <c r="F32" s="147">
        <f>ROUND((SUM(BF128:BF407)),  2)</f>
        <v>0</v>
      </c>
      <c r="G32" s="37"/>
      <c r="H32" s="37"/>
      <c r="I32" s="148">
        <v>0.14999999999999999</v>
      </c>
      <c r="J32" s="147">
        <f>ROUND(((SUM(BF128:BF407))*I32),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41</v>
      </c>
      <c r="F33" s="147">
        <f>ROUND((SUM(BG128:BG407)),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42</v>
      </c>
      <c r="F34" s="147">
        <f>ROUND((SUM(BH128:BH407)),  2)</f>
        <v>0</v>
      </c>
      <c r="G34" s="37"/>
      <c r="H34" s="37"/>
      <c r="I34" s="148">
        <v>0.14999999999999999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43</v>
      </c>
      <c r="F35" s="147">
        <f>ROUND((SUM(BI128:BI407)),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25.44" customHeight="1">
      <c r="A37" s="37"/>
      <c r="B37" s="43"/>
      <c r="C37" s="149"/>
      <c r="D37" s="150" t="s">
        <v>44</v>
      </c>
      <c r="E37" s="151"/>
      <c r="F37" s="151"/>
      <c r="G37" s="152" t="s">
        <v>45</v>
      </c>
      <c r="H37" s="153" t="s">
        <v>46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1" customFormat="1" ht="14.4" customHeight="1">
      <c r="B39" s="19"/>
      <c r="L39" s="19"/>
    </row>
    <row r="40" hidden="1" s="1" customFormat="1" ht="14.4" customHeight="1">
      <c r="B40" s="19"/>
      <c r="L40" s="19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56" t="s">
        <v>47</v>
      </c>
      <c r="E50" s="157"/>
      <c r="F50" s="157"/>
      <c r="G50" s="156" t="s">
        <v>48</v>
      </c>
      <c r="H50" s="157"/>
      <c r="I50" s="157"/>
      <c r="J50" s="157"/>
      <c r="K50" s="157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58" t="s">
        <v>49</v>
      </c>
      <c r="E61" s="159"/>
      <c r="F61" s="160" t="s">
        <v>50</v>
      </c>
      <c r="G61" s="158" t="s">
        <v>49</v>
      </c>
      <c r="H61" s="159"/>
      <c r="I61" s="159"/>
      <c r="J61" s="161" t="s">
        <v>50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56" t="s">
        <v>51</v>
      </c>
      <c r="E65" s="162"/>
      <c r="F65" s="162"/>
      <c r="G65" s="156" t="s">
        <v>52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58" t="s">
        <v>49</v>
      </c>
      <c r="E76" s="159"/>
      <c r="F76" s="160" t="s">
        <v>50</v>
      </c>
      <c r="G76" s="158" t="s">
        <v>49</v>
      </c>
      <c r="H76" s="159"/>
      <c r="I76" s="159"/>
      <c r="J76" s="161" t="s">
        <v>50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83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30" customHeight="1">
      <c r="A85" s="37"/>
      <c r="B85" s="38"/>
      <c r="C85" s="39"/>
      <c r="D85" s="39"/>
      <c r="E85" s="75" t="str">
        <f>E7</f>
        <v>ISŠ Hodonín Jilemnického - stavební úpravy sociálních zařízení 1 a 2 NP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2" customHeight="1">
      <c r="A87" s="37"/>
      <c r="B87" s="38"/>
      <c r="C87" s="31" t="s">
        <v>20</v>
      </c>
      <c r="D87" s="39"/>
      <c r="E87" s="39"/>
      <c r="F87" s="26" t="str">
        <f>F10</f>
        <v xml:space="preserve"> </v>
      </c>
      <c r="G87" s="39"/>
      <c r="H87" s="39"/>
      <c r="I87" s="31" t="s">
        <v>22</v>
      </c>
      <c r="J87" s="78" t="str">
        <f>IF(J10="","",J10)</f>
        <v>29. 3. 2023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ISŠ Hodonín, Lipová alej 3756/21, 695 01 Hodonín</v>
      </c>
      <c r="G89" s="39"/>
      <c r="H89" s="39"/>
      <c r="I89" s="31" t="s">
        <v>30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32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9.28" customHeight="1">
      <c r="A92" s="37"/>
      <c r="B92" s="38"/>
      <c r="C92" s="167" t="s">
        <v>84</v>
      </c>
      <c r="D92" s="168"/>
      <c r="E92" s="168"/>
      <c r="F92" s="168"/>
      <c r="G92" s="168"/>
      <c r="H92" s="168"/>
      <c r="I92" s="168"/>
      <c r="J92" s="169" t="s">
        <v>85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2.8" customHeight="1">
      <c r="A94" s="37"/>
      <c r="B94" s="38"/>
      <c r="C94" s="170" t="s">
        <v>86</v>
      </c>
      <c r="D94" s="39"/>
      <c r="E94" s="39"/>
      <c r="F94" s="39"/>
      <c r="G94" s="39"/>
      <c r="H94" s="39"/>
      <c r="I94" s="39"/>
      <c r="J94" s="109">
        <f>J128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87</v>
      </c>
    </row>
    <row r="95" hidden="1" s="9" customFormat="1" ht="24.96" customHeight="1">
      <c r="A95" s="9"/>
      <c r="B95" s="171"/>
      <c r="C95" s="172"/>
      <c r="D95" s="173" t="s">
        <v>88</v>
      </c>
      <c r="E95" s="174"/>
      <c r="F95" s="174"/>
      <c r="G95" s="174"/>
      <c r="H95" s="174"/>
      <c r="I95" s="174"/>
      <c r="J95" s="175">
        <f>J129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10" customFormat="1" ht="19.92" customHeight="1">
      <c r="A96" s="10"/>
      <c r="B96" s="177"/>
      <c r="C96" s="178"/>
      <c r="D96" s="179" t="s">
        <v>89</v>
      </c>
      <c r="E96" s="180"/>
      <c r="F96" s="180"/>
      <c r="G96" s="180"/>
      <c r="H96" s="180"/>
      <c r="I96" s="180"/>
      <c r="J96" s="181">
        <f>J130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hidden="1" s="10" customFormat="1" ht="19.92" customHeight="1">
      <c r="A97" s="10"/>
      <c r="B97" s="177"/>
      <c r="C97" s="178"/>
      <c r="D97" s="179" t="s">
        <v>90</v>
      </c>
      <c r="E97" s="180"/>
      <c r="F97" s="180"/>
      <c r="G97" s="180"/>
      <c r="H97" s="180"/>
      <c r="I97" s="180"/>
      <c r="J97" s="181">
        <f>J139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177"/>
      <c r="C98" s="178"/>
      <c r="D98" s="179" t="s">
        <v>91</v>
      </c>
      <c r="E98" s="180"/>
      <c r="F98" s="180"/>
      <c r="G98" s="180"/>
      <c r="H98" s="180"/>
      <c r="I98" s="180"/>
      <c r="J98" s="181">
        <f>J152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7"/>
      <c r="C99" s="178"/>
      <c r="D99" s="179" t="s">
        <v>92</v>
      </c>
      <c r="E99" s="180"/>
      <c r="F99" s="180"/>
      <c r="G99" s="180"/>
      <c r="H99" s="180"/>
      <c r="I99" s="180"/>
      <c r="J99" s="181">
        <f>J165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7"/>
      <c r="C100" s="178"/>
      <c r="D100" s="179" t="s">
        <v>93</v>
      </c>
      <c r="E100" s="180"/>
      <c r="F100" s="180"/>
      <c r="G100" s="180"/>
      <c r="H100" s="180"/>
      <c r="I100" s="180"/>
      <c r="J100" s="181">
        <f>J171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71"/>
      <c r="C101" s="172"/>
      <c r="D101" s="173" t="s">
        <v>94</v>
      </c>
      <c r="E101" s="174"/>
      <c r="F101" s="174"/>
      <c r="G101" s="174"/>
      <c r="H101" s="174"/>
      <c r="I101" s="174"/>
      <c r="J101" s="175">
        <f>J173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77"/>
      <c r="C102" s="178"/>
      <c r="D102" s="179" t="s">
        <v>95</v>
      </c>
      <c r="E102" s="180"/>
      <c r="F102" s="180"/>
      <c r="G102" s="180"/>
      <c r="H102" s="180"/>
      <c r="I102" s="180"/>
      <c r="J102" s="181">
        <f>J174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77"/>
      <c r="C103" s="178"/>
      <c r="D103" s="179" t="s">
        <v>96</v>
      </c>
      <c r="E103" s="180"/>
      <c r="F103" s="180"/>
      <c r="G103" s="180"/>
      <c r="H103" s="180"/>
      <c r="I103" s="180"/>
      <c r="J103" s="181">
        <f>J178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77"/>
      <c r="C104" s="178"/>
      <c r="D104" s="179" t="s">
        <v>97</v>
      </c>
      <c r="E104" s="180"/>
      <c r="F104" s="180"/>
      <c r="G104" s="180"/>
      <c r="H104" s="180"/>
      <c r="I104" s="180"/>
      <c r="J104" s="181">
        <f>J183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7"/>
      <c r="C105" s="178"/>
      <c r="D105" s="179" t="s">
        <v>98</v>
      </c>
      <c r="E105" s="180"/>
      <c r="F105" s="180"/>
      <c r="G105" s="180"/>
      <c r="H105" s="180"/>
      <c r="I105" s="180"/>
      <c r="J105" s="181">
        <f>J305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77"/>
      <c r="C106" s="178"/>
      <c r="D106" s="179" t="s">
        <v>99</v>
      </c>
      <c r="E106" s="180"/>
      <c r="F106" s="180"/>
      <c r="G106" s="180"/>
      <c r="H106" s="180"/>
      <c r="I106" s="180"/>
      <c r="J106" s="181">
        <f>J311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77"/>
      <c r="C107" s="178"/>
      <c r="D107" s="179" t="s">
        <v>100</v>
      </c>
      <c r="E107" s="180"/>
      <c r="F107" s="180"/>
      <c r="G107" s="180"/>
      <c r="H107" s="180"/>
      <c r="I107" s="180"/>
      <c r="J107" s="181">
        <f>J328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77"/>
      <c r="C108" s="178"/>
      <c r="D108" s="179" t="s">
        <v>101</v>
      </c>
      <c r="E108" s="180"/>
      <c r="F108" s="180"/>
      <c r="G108" s="180"/>
      <c r="H108" s="180"/>
      <c r="I108" s="180"/>
      <c r="J108" s="181">
        <f>J360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77"/>
      <c r="C109" s="178"/>
      <c r="D109" s="179" t="s">
        <v>102</v>
      </c>
      <c r="E109" s="180"/>
      <c r="F109" s="180"/>
      <c r="G109" s="180"/>
      <c r="H109" s="180"/>
      <c r="I109" s="180"/>
      <c r="J109" s="181">
        <f>J392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77"/>
      <c r="C110" s="178"/>
      <c r="D110" s="179" t="s">
        <v>103</v>
      </c>
      <c r="E110" s="180"/>
      <c r="F110" s="180"/>
      <c r="G110" s="180"/>
      <c r="H110" s="180"/>
      <c r="I110" s="180"/>
      <c r="J110" s="181">
        <f>J397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hidden="1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hidden="1"/>
    <row r="114" hidden="1"/>
    <row r="115" hidden="1"/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104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30" customHeight="1">
      <c r="A120" s="37"/>
      <c r="B120" s="38"/>
      <c r="C120" s="39"/>
      <c r="D120" s="39"/>
      <c r="E120" s="75" t="str">
        <f>E7</f>
        <v>ISŠ Hodonín Jilemnického - stavební úpravy sociálních zařízení 1 a 2 NP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F10</f>
        <v xml:space="preserve"> </v>
      </c>
      <c r="G122" s="39"/>
      <c r="H122" s="39"/>
      <c r="I122" s="31" t="s">
        <v>22</v>
      </c>
      <c r="J122" s="78" t="str">
        <f>IF(J10="","",J10)</f>
        <v>29. 3. 2023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E13</f>
        <v>ISŠ Hodonín, Lipová alej 3756/21, 695 01 Hodonín</v>
      </c>
      <c r="G124" s="39"/>
      <c r="H124" s="39"/>
      <c r="I124" s="31" t="s">
        <v>30</v>
      </c>
      <c r="J124" s="35" t="str">
        <f>E19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9"/>
      <c r="E125" s="39"/>
      <c r="F125" s="26" t="str">
        <f>IF(E16="","",E16)</f>
        <v>Vyplň údaj</v>
      </c>
      <c r="G125" s="39"/>
      <c r="H125" s="39"/>
      <c r="I125" s="31" t="s">
        <v>32</v>
      </c>
      <c r="J125" s="35" t="str">
        <f>E22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83"/>
      <c r="B127" s="184"/>
      <c r="C127" s="185" t="s">
        <v>105</v>
      </c>
      <c r="D127" s="186" t="s">
        <v>59</v>
      </c>
      <c r="E127" s="186" t="s">
        <v>55</v>
      </c>
      <c r="F127" s="186" t="s">
        <v>56</v>
      </c>
      <c r="G127" s="186" t="s">
        <v>106</v>
      </c>
      <c r="H127" s="186" t="s">
        <v>107</v>
      </c>
      <c r="I127" s="186" t="s">
        <v>108</v>
      </c>
      <c r="J127" s="186" t="s">
        <v>85</v>
      </c>
      <c r="K127" s="187" t="s">
        <v>109</v>
      </c>
      <c r="L127" s="188"/>
      <c r="M127" s="99" t="s">
        <v>1</v>
      </c>
      <c r="N127" s="100" t="s">
        <v>38</v>
      </c>
      <c r="O127" s="100" t="s">
        <v>110</v>
      </c>
      <c r="P127" s="100" t="s">
        <v>111</v>
      </c>
      <c r="Q127" s="100" t="s">
        <v>112</v>
      </c>
      <c r="R127" s="100" t="s">
        <v>113</v>
      </c>
      <c r="S127" s="100" t="s">
        <v>114</v>
      </c>
      <c r="T127" s="101" t="s">
        <v>115</v>
      </c>
      <c r="U127" s="183"/>
      <c r="V127" s="183"/>
      <c r="W127" s="183"/>
      <c r="X127" s="183"/>
      <c r="Y127" s="183"/>
      <c r="Z127" s="183"/>
      <c r="AA127" s="183"/>
      <c r="AB127" s="183"/>
      <c r="AC127" s="183"/>
      <c r="AD127" s="183"/>
      <c r="AE127" s="183"/>
    </row>
    <row r="128" s="2" customFormat="1" ht="22.8" customHeight="1">
      <c r="A128" s="37"/>
      <c r="B128" s="38"/>
      <c r="C128" s="106" t="s">
        <v>116</v>
      </c>
      <c r="D128" s="39"/>
      <c r="E128" s="39"/>
      <c r="F128" s="39"/>
      <c r="G128" s="39"/>
      <c r="H128" s="39"/>
      <c r="I128" s="39"/>
      <c r="J128" s="189">
        <f>BK128</f>
        <v>0</v>
      </c>
      <c r="K128" s="39"/>
      <c r="L128" s="43"/>
      <c r="M128" s="102"/>
      <c r="N128" s="190"/>
      <c r="O128" s="103"/>
      <c r="P128" s="191">
        <f>P129+P173</f>
        <v>0</v>
      </c>
      <c r="Q128" s="103"/>
      <c r="R128" s="191">
        <f>R129+R173</f>
        <v>14.925922799999999</v>
      </c>
      <c r="S128" s="103"/>
      <c r="T128" s="192">
        <f>T129+T173</f>
        <v>22.796204400000001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73</v>
      </c>
      <c r="AU128" s="16" t="s">
        <v>87</v>
      </c>
      <c r="BK128" s="193">
        <f>BK129+BK173</f>
        <v>0</v>
      </c>
    </row>
    <row r="129" s="12" customFormat="1" ht="25.92" customHeight="1">
      <c r="A129" s="12"/>
      <c r="B129" s="194"/>
      <c r="C129" s="195"/>
      <c r="D129" s="196" t="s">
        <v>73</v>
      </c>
      <c r="E129" s="197" t="s">
        <v>117</v>
      </c>
      <c r="F129" s="197" t="s">
        <v>118</v>
      </c>
      <c r="G129" s="195"/>
      <c r="H129" s="195"/>
      <c r="I129" s="198"/>
      <c r="J129" s="199">
        <f>BK129</f>
        <v>0</v>
      </c>
      <c r="K129" s="195"/>
      <c r="L129" s="200"/>
      <c r="M129" s="201"/>
      <c r="N129" s="202"/>
      <c r="O129" s="202"/>
      <c r="P129" s="203">
        <f>P130+P139+P152+P165+P171</f>
        <v>0</v>
      </c>
      <c r="Q129" s="202"/>
      <c r="R129" s="203">
        <f>R130+R139+R152+R165+R171</f>
        <v>4.5647827699999999</v>
      </c>
      <c r="S129" s="202"/>
      <c r="T129" s="204">
        <f>T130+T139+T152+T165+T171</f>
        <v>3.2580710000000002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5" t="s">
        <v>79</v>
      </c>
      <c r="AT129" s="206" t="s">
        <v>73</v>
      </c>
      <c r="AU129" s="206" t="s">
        <v>74</v>
      </c>
      <c r="AY129" s="205" t="s">
        <v>119</v>
      </c>
      <c r="BK129" s="207">
        <f>BK130+BK139+BK152+BK165+BK171</f>
        <v>0</v>
      </c>
    </row>
    <row r="130" s="12" customFormat="1" ht="22.8" customHeight="1">
      <c r="A130" s="12"/>
      <c r="B130" s="194"/>
      <c r="C130" s="195"/>
      <c r="D130" s="196" t="s">
        <v>73</v>
      </c>
      <c r="E130" s="208" t="s">
        <v>120</v>
      </c>
      <c r="F130" s="208" t="s">
        <v>121</v>
      </c>
      <c r="G130" s="195"/>
      <c r="H130" s="195"/>
      <c r="I130" s="198"/>
      <c r="J130" s="209">
        <f>BK130</f>
        <v>0</v>
      </c>
      <c r="K130" s="195"/>
      <c r="L130" s="200"/>
      <c r="M130" s="201"/>
      <c r="N130" s="202"/>
      <c r="O130" s="202"/>
      <c r="P130" s="203">
        <f>SUM(P131:P138)</f>
        <v>0</v>
      </c>
      <c r="Q130" s="202"/>
      <c r="R130" s="203">
        <f>SUM(R131:R138)</f>
        <v>1.0383907700000001</v>
      </c>
      <c r="S130" s="202"/>
      <c r="T130" s="204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5" t="s">
        <v>79</v>
      </c>
      <c r="AT130" s="206" t="s">
        <v>73</v>
      </c>
      <c r="AU130" s="206" t="s">
        <v>79</v>
      </c>
      <c r="AY130" s="205" t="s">
        <v>119</v>
      </c>
      <c r="BK130" s="207">
        <f>SUM(BK131:BK138)</f>
        <v>0</v>
      </c>
    </row>
    <row r="131" s="2" customFormat="1" ht="33" customHeight="1">
      <c r="A131" s="37"/>
      <c r="B131" s="38"/>
      <c r="C131" s="210" t="s">
        <v>79</v>
      </c>
      <c r="D131" s="210" t="s">
        <v>122</v>
      </c>
      <c r="E131" s="211" t="s">
        <v>123</v>
      </c>
      <c r="F131" s="212" t="s">
        <v>124</v>
      </c>
      <c r="G131" s="213" t="s">
        <v>125</v>
      </c>
      <c r="H131" s="214">
        <v>4.0570000000000004</v>
      </c>
      <c r="I131" s="215"/>
      <c r="J131" s="216">
        <f>ROUND(I131*H131,2)</f>
        <v>0</v>
      </c>
      <c r="K131" s="212" t="s">
        <v>126</v>
      </c>
      <c r="L131" s="43"/>
      <c r="M131" s="217" t="s">
        <v>1</v>
      </c>
      <c r="N131" s="218" t="s">
        <v>39</v>
      </c>
      <c r="O131" s="90"/>
      <c r="P131" s="219">
        <f>O131*H131</f>
        <v>0</v>
      </c>
      <c r="Q131" s="219">
        <v>0.18415000000000001</v>
      </c>
      <c r="R131" s="219">
        <f>Q131*H131</f>
        <v>0.74709655000000008</v>
      </c>
      <c r="S131" s="219">
        <v>0</v>
      </c>
      <c r="T131" s="22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1" t="s">
        <v>127</v>
      </c>
      <c r="AT131" s="221" t="s">
        <v>122</v>
      </c>
      <c r="AU131" s="221" t="s">
        <v>81</v>
      </c>
      <c r="AY131" s="16" t="s">
        <v>119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6" t="s">
        <v>79</v>
      </c>
      <c r="BK131" s="222">
        <f>ROUND(I131*H131,2)</f>
        <v>0</v>
      </c>
      <c r="BL131" s="16" t="s">
        <v>127</v>
      </c>
      <c r="BM131" s="221" t="s">
        <v>128</v>
      </c>
    </row>
    <row r="132" s="13" customFormat="1">
      <c r="A132" s="13"/>
      <c r="B132" s="223"/>
      <c r="C132" s="224"/>
      <c r="D132" s="225" t="s">
        <v>129</v>
      </c>
      <c r="E132" s="226" t="s">
        <v>1</v>
      </c>
      <c r="F132" s="227" t="s">
        <v>130</v>
      </c>
      <c r="G132" s="224"/>
      <c r="H132" s="228">
        <v>4.0570000000000004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129</v>
      </c>
      <c r="AU132" s="234" t="s">
        <v>81</v>
      </c>
      <c r="AV132" s="13" t="s">
        <v>81</v>
      </c>
      <c r="AW132" s="13" t="s">
        <v>31</v>
      </c>
      <c r="AX132" s="13" t="s">
        <v>79</v>
      </c>
      <c r="AY132" s="234" t="s">
        <v>119</v>
      </c>
    </row>
    <row r="133" s="2" customFormat="1" ht="24.15" customHeight="1">
      <c r="A133" s="37"/>
      <c r="B133" s="38"/>
      <c r="C133" s="210" t="s">
        <v>81</v>
      </c>
      <c r="D133" s="210" t="s">
        <v>122</v>
      </c>
      <c r="E133" s="211" t="s">
        <v>131</v>
      </c>
      <c r="F133" s="212" t="s">
        <v>132</v>
      </c>
      <c r="G133" s="213" t="s">
        <v>125</v>
      </c>
      <c r="H133" s="214">
        <v>3.4849999999999999</v>
      </c>
      <c r="I133" s="215"/>
      <c r="J133" s="216">
        <f>ROUND(I133*H133,2)</f>
        <v>0</v>
      </c>
      <c r="K133" s="212" t="s">
        <v>126</v>
      </c>
      <c r="L133" s="43"/>
      <c r="M133" s="217" t="s">
        <v>1</v>
      </c>
      <c r="N133" s="218" t="s">
        <v>39</v>
      </c>
      <c r="O133" s="90"/>
      <c r="P133" s="219">
        <f>O133*H133</f>
        <v>0</v>
      </c>
      <c r="Q133" s="219">
        <v>0.061719999999999997</v>
      </c>
      <c r="R133" s="219">
        <f>Q133*H133</f>
        <v>0.21509419999999999</v>
      </c>
      <c r="S133" s="219">
        <v>0</v>
      </c>
      <c r="T133" s="22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1" t="s">
        <v>127</v>
      </c>
      <c r="AT133" s="221" t="s">
        <v>122</v>
      </c>
      <c r="AU133" s="221" t="s">
        <v>81</v>
      </c>
      <c r="AY133" s="16" t="s">
        <v>119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6" t="s">
        <v>79</v>
      </c>
      <c r="BK133" s="222">
        <f>ROUND(I133*H133,2)</f>
        <v>0</v>
      </c>
      <c r="BL133" s="16" t="s">
        <v>127</v>
      </c>
      <c r="BM133" s="221" t="s">
        <v>133</v>
      </c>
    </row>
    <row r="134" s="13" customFormat="1">
      <c r="A134" s="13"/>
      <c r="B134" s="223"/>
      <c r="C134" s="224"/>
      <c r="D134" s="225" t="s">
        <v>129</v>
      </c>
      <c r="E134" s="226" t="s">
        <v>1</v>
      </c>
      <c r="F134" s="227" t="s">
        <v>134</v>
      </c>
      <c r="G134" s="224"/>
      <c r="H134" s="228">
        <v>3.4849999999999999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129</v>
      </c>
      <c r="AU134" s="234" t="s">
        <v>81</v>
      </c>
      <c r="AV134" s="13" t="s">
        <v>81</v>
      </c>
      <c r="AW134" s="13" t="s">
        <v>31</v>
      </c>
      <c r="AX134" s="13" t="s">
        <v>79</v>
      </c>
      <c r="AY134" s="234" t="s">
        <v>119</v>
      </c>
    </row>
    <row r="135" s="2" customFormat="1" ht="24.15" customHeight="1">
      <c r="A135" s="37"/>
      <c r="B135" s="38"/>
      <c r="C135" s="210" t="s">
        <v>120</v>
      </c>
      <c r="D135" s="210" t="s">
        <v>122</v>
      </c>
      <c r="E135" s="211" t="s">
        <v>135</v>
      </c>
      <c r="F135" s="212" t="s">
        <v>136</v>
      </c>
      <c r="G135" s="213" t="s">
        <v>125</v>
      </c>
      <c r="H135" s="214">
        <v>0.96199999999999997</v>
      </c>
      <c r="I135" s="215"/>
      <c r="J135" s="216">
        <f>ROUND(I135*H135,2)</f>
        <v>0</v>
      </c>
      <c r="K135" s="212" t="s">
        <v>126</v>
      </c>
      <c r="L135" s="43"/>
      <c r="M135" s="217" t="s">
        <v>1</v>
      </c>
      <c r="N135" s="218" t="s">
        <v>39</v>
      </c>
      <c r="O135" s="90"/>
      <c r="P135" s="219">
        <f>O135*H135</f>
        <v>0</v>
      </c>
      <c r="Q135" s="219">
        <v>0.079210000000000003</v>
      </c>
      <c r="R135" s="219">
        <f>Q135*H135</f>
        <v>0.076200019999999993</v>
      </c>
      <c r="S135" s="219">
        <v>0</v>
      </c>
      <c r="T135" s="22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1" t="s">
        <v>127</v>
      </c>
      <c r="AT135" s="221" t="s">
        <v>122</v>
      </c>
      <c r="AU135" s="221" t="s">
        <v>81</v>
      </c>
      <c r="AY135" s="16" t="s">
        <v>119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6" t="s">
        <v>79</v>
      </c>
      <c r="BK135" s="222">
        <f>ROUND(I135*H135,2)</f>
        <v>0</v>
      </c>
      <c r="BL135" s="16" t="s">
        <v>127</v>
      </c>
      <c r="BM135" s="221" t="s">
        <v>137</v>
      </c>
    </row>
    <row r="136" s="13" customFormat="1">
      <c r="A136" s="13"/>
      <c r="B136" s="223"/>
      <c r="C136" s="224"/>
      <c r="D136" s="225" t="s">
        <v>129</v>
      </c>
      <c r="E136" s="226" t="s">
        <v>1</v>
      </c>
      <c r="F136" s="227" t="s">
        <v>138</v>
      </c>
      <c r="G136" s="224"/>
      <c r="H136" s="228">
        <v>0.34000000000000002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129</v>
      </c>
      <c r="AU136" s="234" t="s">
        <v>81</v>
      </c>
      <c r="AV136" s="13" t="s">
        <v>81</v>
      </c>
      <c r="AW136" s="13" t="s">
        <v>31</v>
      </c>
      <c r="AX136" s="13" t="s">
        <v>74</v>
      </c>
      <c r="AY136" s="234" t="s">
        <v>119</v>
      </c>
    </row>
    <row r="137" s="13" customFormat="1">
      <c r="A137" s="13"/>
      <c r="B137" s="223"/>
      <c r="C137" s="224"/>
      <c r="D137" s="225" t="s">
        <v>129</v>
      </c>
      <c r="E137" s="226" t="s">
        <v>1</v>
      </c>
      <c r="F137" s="227" t="s">
        <v>139</v>
      </c>
      <c r="G137" s="224"/>
      <c r="H137" s="228">
        <v>0.622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129</v>
      </c>
      <c r="AU137" s="234" t="s">
        <v>81</v>
      </c>
      <c r="AV137" s="13" t="s">
        <v>81</v>
      </c>
      <c r="AW137" s="13" t="s">
        <v>31</v>
      </c>
      <c r="AX137" s="13" t="s">
        <v>74</v>
      </c>
      <c r="AY137" s="234" t="s">
        <v>119</v>
      </c>
    </row>
    <row r="138" s="14" customFormat="1">
      <c r="A138" s="14"/>
      <c r="B138" s="235"/>
      <c r="C138" s="236"/>
      <c r="D138" s="225" t="s">
        <v>129</v>
      </c>
      <c r="E138" s="237" t="s">
        <v>1</v>
      </c>
      <c r="F138" s="238" t="s">
        <v>140</v>
      </c>
      <c r="G138" s="236"/>
      <c r="H138" s="239">
        <v>0.96199999999999997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129</v>
      </c>
      <c r="AU138" s="245" t="s">
        <v>81</v>
      </c>
      <c r="AV138" s="14" t="s">
        <v>127</v>
      </c>
      <c r="AW138" s="14" t="s">
        <v>31</v>
      </c>
      <c r="AX138" s="14" t="s">
        <v>79</v>
      </c>
      <c r="AY138" s="245" t="s">
        <v>119</v>
      </c>
    </row>
    <row r="139" s="12" customFormat="1" ht="22.8" customHeight="1">
      <c r="A139" s="12"/>
      <c r="B139" s="194"/>
      <c r="C139" s="195"/>
      <c r="D139" s="196" t="s">
        <v>73</v>
      </c>
      <c r="E139" s="208" t="s">
        <v>141</v>
      </c>
      <c r="F139" s="208" t="s">
        <v>142</v>
      </c>
      <c r="G139" s="195"/>
      <c r="H139" s="195"/>
      <c r="I139" s="198"/>
      <c r="J139" s="209">
        <f>BK139</f>
        <v>0</v>
      </c>
      <c r="K139" s="195"/>
      <c r="L139" s="200"/>
      <c r="M139" s="201"/>
      <c r="N139" s="202"/>
      <c r="O139" s="202"/>
      <c r="P139" s="203">
        <f>SUM(P140:P151)</f>
        <v>0</v>
      </c>
      <c r="Q139" s="202"/>
      <c r="R139" s="203">
        <f>SUM(R140:R151)</f>
        <v>3.526392</v>
      </c>
      <c r="S139" s="202"/>
      <c r="T139" s="204">
        <f>SUM(T140:T151)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5" t="s">
        <v>79</v>
      </c>
      <c r="AT139" s="206" t="s">
        <v>73</v>
      </c>
      <c r="AU139" s="206" t="s">
        <v>79</v>
      </c>
      <c r="AY139" s="205" t="s">
        <v>119</v>
      </c>
      <c r="BK139" s="207">
        <f>SUM(BK140:BK151)</f>
        <v>0</v>
      </c>
    </row>
    <row r="140" s="2" customFormat="1" ht="24.15" customHeight="1">
      <c r="A140" s="37"/>
      <c r="B140" s="38"/>
      <c r="C140" s="210" t="s">
        <v>127</v>
      </c>
      <c r="D140" s="210" t="s">
        <v>122</v>
      </c>
      <c r="E140" s="211" t="s">
        <v>143</v>
      </c>
      <c r="F140" s="212" t="s">
        <v>144</v>
      </c>
      <c r="G140" s="213" t="s">
        <v>125</v>
      </c>
      <c r="H140" s="214">
        <v>65.400000000000006</v>
      </c>
      <c r="I140" s="215"/>
      <c r="J140" s="216">
        <f>ROUND(I140*H140,2)</f>
        <v>0</v>
      </c>
      <c r="K140" s="212" t="s">
        <v>126</v>
      </c>
      <c r="L140" s="43"/>
      <c r="M140" s="217" t="s">
        <v>1</v>
      </c>
      <c r="N140" s="218" t="s">
        <v>39</v>
      </c>
      <c r="O140" s="90"/>
      <c r="P140" s="219">
        <f>O140*H140</f>
        <v>0</v>
      </c>
      <c r="Q140" s="219">
        <v>0.00025999999999999998</v>
      </c>
      <c r="R140" s="219">
        <f>Q140*H140</f>
        <v>0.017003999999999998</v>
      </c>
      <c r="S140" s="219">
        <v>0</v>
      </c>
      <c r="T140" s="22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1" t="s">
        <v>127</v>
      </c>
      <c r="AT140" s="221" t="s">
        <v>122</v>
      </c>
      <c r="AU140" s="221" t="s">
        <v>81</v>
      </c>
      <c r="AY140" s="16" t="s">
        <v>119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6" t="s">
        <v>79</v>
      </c>
      <c r="BK140" s="222">
        <f>ROUND(I140*H140,2)</f>
        <v>0</v>
      </c>
      <c r="BL140" s="16" t="s">
        <v>127</v>
      </c>
      <c r="BM140" s="221" t="s">
        <v>145</v>
      </c>
    </row>
    <row r="141" s="13" customFormat="1">
      <c r="A141" s="13"/>
      <c r="B141" s="223"/>
      <c r="C141" s="224"/>
      <c r="D141" s="225" t="s">
        <v>129</v>
      </c>
      <c r="E141" s="226" t="s">
        <v>1</v>
      </c>
      <c r="F141" s="227" t="s">
        <v>146</v>
      </c>
      <c r="G141" s="224"/>
      <c r="H141" s="228">
        <v>65.400000000000006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129</v>
      </c>
      <c r="AU141" s="234" t="s">
        <v>81</v>
      </c>
      <c r="AV141" s="13" t="s">
        <v>81</v>
      </c>
      <c r="AW141" s="13" t="s">
        <v>31</v>
      </c>
      <c r="AX141" s="13" t="s">
        <v>79</v>
      </c>
      <c r="AY141" s="234" t="s">
        <v>119</v>
      </c>
    </row>
    <row r="142" s="2" customFormat="1" ht="24.15" customHeight="1">
      <c r="A142" s="37"/>
      <c r="B142" s="38"/>
      <c r="C142" s="210" t="s">
        <v>147</v>
      </c>
      <c r="D142" s="210" t="s">
        <v>122</v>
      </c>
      <c r="E142" s="211" t="s">
        <v>148</v>
      </c>
      <c r="F142" s="212" t="s">
        <v>149</v>
      </c>
      <c r="G142" s="213" t="s">
        <v>125</v>
      </c>
      <c r="H142" s="214">
        <v>5</v>
      </c>
      <c r="I142" s="215"/>
      <c r="J142" s="216">
        <f>ROUND(I142*H142,2)</f>
        <v>0</v>
      </c>
      <c r="K142" s="212" t="s">
        <v>126</v>
      </c>
      <c r="L142" s="43"/>
      <c r="M142" s="217" t="s">
        <v>1</v>
      </c>
      <c r="N142" s="218" t="s">
        <v>39</v>
      </c>
      <c r="O142" s="90"/>
      <c r="P142" s="219">
        <f>O142*H142</f>
        <v>0</v>
      </c>
      <c r="Q142" s="219">
        <v>0.0043800000000000002</v>
      </c>
      <c r="R142" s="219">
        <f>Q142*H142</f>
        <v>0.021900000000000003</v>
      </c>
      <c r="S142" s="219">
        <v>0</v>
      </c>
      <c r="T142" s="22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1" t="s">
        <v>127</v>
      </c>
      <c r="AT142" s="221" t="s">
        <v>122</v>
      </c>
      <c r="AU142" s="221" t="s">
        <v>81</v>
      </c>
      <c r="AY142" s="16" t="s">
        <v>119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6" t="s">
        <v>79</v>
      </c>
      <c r="BK142" s="222">
        <f>ROUND(I142*H142,2)</f>
        <v>0</v>
      </c>
      <c r="BL142" s="16" t="s">
        <v>127</v>
      </c>
      <c r="BM142" s="221" t="s">
        <v>150</v>
      </c>
    </row>
    <row r="143" s="13" customFormat="1">
      <c r="A143" s="13"/>
      <c r="B143" s="223"/>
      <c r="C143" s="224"/>
      <c r="D143" s="225" t="s">
        <v>129</v>
      </c>
      <c r="E143" s="226" t="s">
        <v>1</v>
      </c>
      <c r="F143" s="227" t="s">
        <v>151</v>
      </c>
      <c r="G143" s="224"/>
      <c r="H143" s="228">
        <v>5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129</v>
      </c>
      <c r="AU143" s="234" t="s">
        <v>81</v>
      </c>
      <c r="AV143" s="13" t="s">
        <v>81</v>
      </c>
      <c r="AW143" s="13" t="s">
        <v>31</v>
      </c>
      <c r="AX143" s="13" t="s">
        <v>79</v>
      </c>
      <c r="AY143" s="234" t="s">
        <v>119</v>
      </c>
    </row>
    <row r="144" s="2" customFormat="1" ht="24.15" customHeight="1">
      <c r="A144" s="37"/>
      <c r="B144" s="38"/>
      <c r="C144" s="210" t="s">
        <v>141</v>
      </c>
      <c r="D144" s="210" t="s">
        <v>122</v>
      </c>
      <c r="E144" s="211" t="s">
        <v>152</v>
      </c>
      <c r="F144" s="212" t="s">
        <v>153</v>
      </c>
      <c r="G144" s="213" t="s">
        <v>125</v>
      </c>
      <c r="H144" s="214">
        <v>65.400000000000006</v>
      </c>
      <c r="I144" s="215"/>
      <c r="J144" s="216">
        <f>ROUND(I144*H144,2)</f>
        <v>0</v>
      </c>
      <c r="K144" s="212" t="s">
        <v>126</v>
      </c>
      <c r="L144" s="43"/>
      <c r="M144" s="217" t="s">
        <v>1</v>
      </c>
      <c r="N144" s="218" t="s">
        <v>39</v>
      </c>
      <c r="O144" s="90"/>
      <c r="P144" s="219">
        <f>O144*H144</f>
        <v>0</v>
      </c>
      <c r="Q144" s="219">
        <v>0.0030000000000000001</v>
      </c>
      <c r="R144" s="219">
        <f>Q144*H144</f>
        <v>0.19620000000000001</v>
      </c>
      <c r="S144" s="219">
        <v>0</v>
      </c>
      <c r="T144" s="22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1" t="s">
        <v>127</v>
      </c>
      <c r="AT144" s="221" t="s">
        <v>122</v>
      </c>
      <c r="AU144" s="221" t="s">
        <v>81</v>
      </c>
      <c r="AY144" s="16" t="s">
        <v>119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6" t="s">
        <v>79</v>
      </c>
      <c r="BK144" s="222">
        <f>ROUND(I144*H144,2)</f>
        <v>0</v>
      </c>
      <c r="BL144" s="16" t="s">
        <v>127</v>
      </c>
      <c r="BM144" s="221" t="s">
        <v>154</v>
      </c>
    </row>
    <row r="145" s="13" customFormat="1">
      <c r="A145" s="13"/>
      <c r="B145" s="223"/>
      <c r="C145" s="224"/>
      <c r="D145" s="225" t="s">
        <v>129</v>
      </c>
      <c r="E145" s="226" t="s">
        <v>1</v>
      </c>
      <c r="F145" s="227" t="s">
        <v>146</v>
      </c>
      <c r="G145" s="224"/>
      <c r="H145" s="228">
        <v>65.400000000000006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129</v>
      </c>
      <c r="AU145" s="234" t="s">
        <v>81</v>
      </c>
      <c r="AV145" s="13" t="s">
        <v>81</v>
      </c>
      <c r="AW145" s="13" t="s">
        <v>31</v>
      </c>
      <c r="AX145" s="13" t="s">
        <v>79</v>
      </c>
      <c r="AY145" s="234" t="s">
        <v>119</v>
      </c>
    </row>
    <row r="146" s="2" customFormat="1" ht="24.15" customHeight="1">
      <c r="A146" s="37"/>
      <c r="B146" s="38"/>
      <c r="C146" s="210" t="s">
        <v>155</v>
      </c>
      <c r="D146" s="210" t="s">
        <v>122</v>
      </c>
      <c r="E146" s="211" t="s">
        <v>156</v>
      </c>
      <c r="F146" s="212" t="s">
        <v>157</v>
      </c>
      <c r="G146" s="213" t="s">
        <v>158</v>
      </c>
      <c r="H146" s="214">
        <v>17.600000000000001</v>
      </c>
      <c r="I146" s="215"/>
      <c r="J146" s="216">
        <f>ROUND(I146*H146,2)</f>
        <v>0</v>
      </c>
      <c r="K146" s="212" t="s">
        <v>126</v>
      </c>
      <c r="L146" s="43"/>
      <c r="M146" s="217" t="s">
        <v>1</v>
      </c>
      <c r="N146" s="218" t="s">
        <v>39</v>
      </c>
      <c r="O146" s="90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1" t="s">
        <v>127</v>
      </c>
      <c r="AT146" s="221" t="s">
        <v>122</v>
      </c>
      <c r="AU146" s="221" t="s">
        <v>81</v>
      </c>
      <c r="AY146" s="16" t="s">
        <v>119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6" t="s">
        <v>79</v>
      </c>
      <c r="BK146" s="222">
        <f>ROUND(I146*H146,2)</f>
        <v>0</v>
      </c>
      <c r="BL146" s="16" t="s">
        <v>127</v>
      </c>
      <c r="BM146" s="221" t="s">
        <v>159</v>
      </c>
    </row>
    <row r="147" s="13" customFormat="1">
      <c r="A147" s="13"/>
      <c r="B147" s="223"/>
      <c r="C147" s="224"/>
      <c r="D147" s="225" t="s">
        <v>129</v>
      </c>
      <c r="E147" s="226" t="s">
        <v>1</v>
      </c>
      <c r="F147" s="227" t="s">
        <v>160</v>
      </c>
      <c r="G147" s="224"/>
      <c r="H147" s="228">
        <v>17.600000000000001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129</v>
      </c>
      <c r="AU147" s="234" t="s">
        <v>81</v>
      </c>
      <c r="AV147" s="13" t="s">
        <v>81</v>
      </c>
      <c r="AW147" s="13" t="s">
        <v>31</v>
      </c>
      <c r="AX147" s="13" t="s">
        <v>79</v>
      </c>
      <c r="AY147" s="234" t="s">
        <v>119</v>
      </c>
    </row>
    <row r="148" s="2" customFormat="1" ht="16.5" customHeight="1">
      <c r="A148" s="37"/>
      <c r="B148" s="38"/>
      <c r="C148" s="246" t="s">
        <v>161</v>
      </c>
      <c r="D148" s="246" t="s">
        <v>162</v>
      </c>
      <c r="E148" s="247" t="s">
        <v>163</v>
      </c>
      <c r="F148" s="248" t="s">
        <v>164</v>
      </c>
      <c r="G148" s="249" t="s">
        <v>158</v>
      </c>
      <c r="H148" s="250">
        <v>18.48</v>
      </c>
      <c r="I148" s="251"/>
      <c r="J148" s="252">
        <f>ROUND(I148*H148,2)</f>
        <v>0</v>
      </c>
      <c r="K148" s="248" t="s">
        <v>126</v>
      </c>
      <c r="L148" s="253"/>
      <c r="M148" s="254" t="s">
        <v>1</v>
      </c>
      <c r="N148" s="255" t="s">
        <v>39</v>
      </c>
      <c r="O148" s="90"/>
      <c r="P148" s="219">
        <f>O148*H148</f>
        <v>0</v>
      </c>
      <c r="Q148" s="219">
        <v>0.00010000000000000001</v>
      </c>
      <c r="R148" s="219">
        <f>Q148*H148</f>
        <v>0.001848</v>
      </c>
      <c r="S148" s="219">
        <v>0</v>
      </c>
      <c r="T148" s="22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1" t="s">
        <v>161</v>
      </c>
      <c r="AT148" s="221" t="s">
        <v>162</v>
      </c>
      <c r="AU148" s="221" t="s">
        <v>81</v>
      </c>
      <c r="AY148" s="16" t="s">
        <v>119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6" t="s">
        <v>79</v>
      </c>
      <c r="BK148" s="222">
        <f>ROUND(I148*H148,2)</f>
        <v>0</v>
      </c>
      <c r="BL148" s="16" t="s">
        <v>127</v>
      </c>
      <c r="BM148" s="221" t="s">
        <v>165</v>
      </c>
    </row>
    <row r="149" s="13" customFormat="1">
      <c r="A149" s="13"/>
      <c r="B149" s="223"/>
      <c r="C149" s="224"/>
      <c r="D149" s="225" t="s">
        <v>129</v>
      </c>
      <c r="E149" s="224"/>
      <c r="F149" s="227" t="s">
        <v>166</v>
      </c>
      <c r="G149" s="224"/>
      <c r="H149" s="228">
        <v>18.48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129</v>
      </c>
      <c r="AU149" s="234" t="s">
        <v>81</v>
      </c>
      <c r="AV149" s="13" t="s">
        <v>81</v>
      </c>
      <c r="AW149" s="13" t="s">
        <v>4</v>
      </c>
      <c r="AX149" s="13" t="s">
        <v>79</v>
      </c>
      <c r="AY149" s="234" t="s">
        <v>119</v>
      </c>
    </row>
    <row r="150" s="2" customFormat="1" ht="24.15" customHeight="1">
      <c r="A150" s="37"/>
      <c r="B150" s="38"/>
      <c r="C150" s="210" t="s">
        <v>167</v>
      </c>
      <c r="D150" s="210" t="s">
        <v>122</v>
      </c>
      <c r="E150" s="211" t="s">
        <v>168</v>
      </c>
      <c r="F150" s="212" t="s">
        <v>169</v>
      </c>
      <c r="G150" s="213" t="s">
        <v>125</v>
      </c>
      <c r="H150" s="214">
        <v>78.319999999999993</v>
      </c>
      <c r="I150" s="215"/>
      <c r="J150" s="216">
        <f>ROUND(I150*H150,2)</f>
        <v>0</v>
      </c>
      <c r="K150" s="212" t="s">
        <v>126</v>
      </c>
      <c r="L150" s="43"/>
      <c r="M150" s="217" t="s">
        <v>1</v>
      </c>
      <c r="N150" s="218" t="s">
        <v>39</v>
      </c>
      <c r="O150" s="90"/>
      <c r="P150" s="219">
        <f>O150*H150</f>
        <v>0</v>
      </c>
      <c r="Q150" s="219">
        <v>0.042000000000000003</v>
      </c>
      <c r="R150" s="219">
        <f>Q150*H150</f>
        <v>3.2894399999999999</v>
      </c>
      <c r="S150" s="219">
        <v>0</v>
      </c>
      <c r="T150" s="22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1" t="s">
        <v>127</v>
      </c>
      <c r="AT150" s="221" t="s">
        <v>122</v>
      </c>
      <c r="AU150" s="221" t="s">
        <v>81</v>
      </c>
      <c r="AY150" s="16" t="s">
        <v>119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6" t="s">
        <v>79</v>
      </c>
      <c r="BK150" s="222">
        <f>ROUND(I150*H150,2)</f>
        <v>0</v>
      </c>
      <c r="BL150" s="16" t="s">
        <v>127</v>
      </c>
      <c r="BM150" s="221" t="s">
        <v>170</v>
      </c>
    </row>
    <row r="151" s="13" customFormat="1">
      <c r="A151" s="13"/>
      <c r="B151" s="223"/>
      <c r="C151" s="224"/>
      <c r="D151" s="225" t="s">
        <v>129</v>
      </c>
      <c r="E151" s="226" t="s">
        <v>1</v>
      </c>
      <c r="F151" s="227" t="s">
        <v>171</v>
      </c>
      <c r="G151" s="224"/>
      <c r="H151" s="228">
        <v>78.319999999999993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129</v>
      </c>
      <c r="AU151" s="234" t="s">
        <v>81</v>
      </c>
      <c r="AV151" s="13" t="s">
        <v>81</v>
      </c>
      <c r="AW151" s="13" t="s">
        <v>31</v>
      </c>
      <c r="AX151" s="13" t="s">
        <v>79</v>
      </c>
      <c r="AY151" s="234" t="s">
        <v>119</v>
      </c>
    </row>
    <row r="152" s="12" customFormat="1" ht="22.8" customHeight="1">
      <c r="A152" s="12"/>
      <c r="B152" s="194"/>
      <c r="C152" s="195"/>
      <c r="D152" s="196" t="s">
        <v>73</v>
      </c>
      <c r="E152" s="208" t="s">
        <v>167</v>
      </c>
      <c r="F152" s="208" t="s">
        <v>172</v>
      </c>
      <c r="G152" s="195"/>
      <c r="H152" s="195"/>
      <c r="I152" s="198"/>
      <c r="J152" s="209">
        <f>BK152</f>
        <v>0</v>
      </c>
      <c r="K152" s="195"/>
      <c r="L152" s="200"/>
      <c r="M152" s="201"/>
      <c r="N152" s="202"/>
      <c r="O152" s="202"/>
      <c r="P152" s="203">
        <f>SUM(P153:P164)</f>
        <v>0</v>
      </c>
      <c r="Q152" s="202"/>
      <c r="R152" s="203">
        <f>SUM(R153:R164)</f>
        <v>0</v>
      </c>
      <c r="S152" s="202"/>
      <c r="T152" s="204">
        <f>SUM(T153:T164)</f>
        <v>3.2580710000000002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5" t="s">
        <v>79</v>
      </c>
      <c r="AT152" s="206" t="s">
        <v>73</v>
      </c>
      <c r="AU152" s="206" t="s">
        <v>79</v>
      </c>
      <c r="AY152" s="205" t="s">
        <v>119</v>
      </c>
      <c r="BK152" s="207">
        <f>SUM(BK153:BK164)</f>
        <v>0</v>
      </c>
    </row>
    <row r="153" s="2" customFormat="1" ht="16.5" customHeight="1">
      <c r="A153" s="37"/>
      <c r="B153" s="38"/>
      <c r="C153" s="210" t="s">
        <v>173</v>
      </c>
      <c r="D153" s="210" t="s">
        <v>122</v>
      </c>
      <c r="E153" s="211" t="s">
        <v>174</v>
      </c>
      <c r="F153" s="212" t="s">
        <v>175</v>
      </c>
      <c r="G153" s="213" t="s">
        <v>176</v>
      </c>
      <c r="H153" s="214">
        <v>0.01</v>
      </c>
      <c r="I153" s="215"/>
      <c r="J153" s="216">
        <f>ROUND(I153*H153,2)</f>
        <v>0</v>
      </c>
      <c r="K153" s="212" t="s">
        <v>126</v>
      </c>
      <c r="L153" s="43"/>
      <c r="M153" s="217" t="s">
        <v>1</v>
      </c>
      <c r="N153" s="218" t="s">
        <v>39</v>
      </c>
      <c r="O153" s="90"/>
      <c r="P153" s="219">
        <f>O153*H153</f>
        <v>0</v>
      </c>
      <c r="Q153" s="219">
        <v>0</v>
      </c>
      <c r="R153" s="219">
        <f>Q153*H153</f>
        <v>0</v>
      </c>
      <c r="S153" s="219">
        <v>2</v>
      </c>
      <c r="T153" s="220">
        <f>S153*H153</f>
        <v>0.02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1" t="s">
        <v>127</v>
      </c>
      <c r="AT153" s="221" t="s">
        <v>122</v>
      </c>
      <c r="AU153" s="221" t="s">
        <v>81</v>
      </c>
      <c r="AY153" s="16" t="s">
        <v>119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6" t="s">
        <v>79</v>
      </c>
      <c r="BK153" s="222">
        <f>ROUND(I153*H153,2)</f>
        <v>0</v>
      </c>
      <c r="BL153" s="16" t="s">
        <v>127</v>
      </c>
      <c r="BM153" s="221" t="s">
        <v>177</v>
      </c>
    </row>
    <row r="154" s="13" customFormat="1">
      <c r="A154" s="13"/>
      <c r="B154" s="223"/>
      <c r="C154" s="224"/>
      <c r="D154" s="225" t="s">
        <v>129</v>
      </c>
      <c r="E154" s="226" t="s">
        <v>1</v>
      </c>
      <c r="F154" s="227" t="s">
        <v>178</v>
      </c>
      <c r="G154" s="224"/>
      <c r="H154" s="228">
        <v>0.01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129</v>
      </c>
      <c r="AU154" s="234" t="s">
        <v>81</v>
      </c>
      <c r="AV154" s="13" t="s">
        <v>81</v>
      </c>
      <c r="AW154" s="13" t="s">
        <v>31</v>
      </c>
      <c r="AX154" s="13" t="s">
        <v>79</v>
      </c>
      <c r="AY154" s="234" t="s">
        <v>119</v>
      </c>
    </row>
    <row r="155" s="2" customFormat="1" ht="21.75" customHeight="1">
      <c r="A155" s="37"/>
      <c r="B155" s="38"/>
      <c r="C155" s="210" t="s">
        <v>179</v>
      </c>
      <c r="D155" s="210" t="s">
        <v>122</v>
      </c>
      <c r="E155" s="211" t="s">
        <v>180</v>
      </c>
      <c r="F155" s="212" t="s">
        <v>181</v>
      </c>
      <c r="G155" s="213" t="s">
        <v>125</v>
      </c>
      <c r="H155" s="214">
        <v>20.541</v>
      </c>
      <c r="I155" s="215"/>
      <c r="J155" s="216">
        <f>ROUND(I155*H155,2)</f>
        <v>0</v>
      </c>
      <c r="K155" s="212" t="s">
        <v>126</v>
      </c>
      <c r="L155" s="43"/>
      <c r="M155" s="217" t="s">
        <v>1</v>
      </c>
      <c r="N155" s="218" t="s">
        <v>39</v>
      </c>
      <c r="O155" s="90"/>
      <c r="P155" s="219">
        <f>O155*H155</f>
        <v>0</v>
      </c>
      <c r="Q155" s="219">
        <v>0</v>
      </c>
      <c r="R155" s="219">
        <f>Q155*H155</f>
        <v>0</v>
      </c>
      <c r="S155" s="219">
        <v>0.13100000000000001</v>
      </c>
      <c r="T155" s="220">
        <f>S155*H155</f>
        <v>2.690871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1" t="s">
        <v>127</v>
      </c>
      <c r="AT155" s="221" t="s">
        <v>122</v>
      </c>
      <c r="AU155" s="221" t="s">
        <v>81</v>
      </c>
      <c r="AY155" s="16" t="s">
        <v>119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6" t="s">
        <v>79</v>
      </c>
      <c r="BK155" s="222">
        <f>ROUND(I155*H155,2)</f>
        <v>0</v>
      </c>
      <c r="BL155" s="16" t="s">
        <v>127</v>
      </c>
      <c r="BM155" s="221" t="s">
        <v>182</v>
      </c>
    </row>
    <row r="156" s="13" customFormat="1">
      <c r="A156" s="13"/>
      <c r="B156" s="223"/>
      <c r="C156" s="224"/>
      <c r="D156" s="225" t="s">
        <v>129</v>
      </c>
      <c r="E156" s="226" t="s">
        <v>1</v>
      </c>
      <c r="F156" s="227" t="s">
        <v>183</v>
      </c>
      <c r="G156" s="224"/>
      <c r="H156" s="228">
        <v>14.699999999999999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129</v>
      </c>
      <c r="AU156" s="234" t="s">
        <v>81</v>
      </c>
      <c r="AV156" s="13" t="s">
        <v>81</v>
      </c>
      <c r="AW156" s="13" t="s">
        <v>31</v>
      </c>
      <c r="AX156" s="13" t="s">
        <v>74</v>
      </c>
      <c r="AY156" s="234" t="s">
        <v>119</v>
      </c>
    </row>
    <row r="157" s="13" customFormat="1">
      <c r="A157" s="13"/>
      <c r="B157" s="223"/>
      <c r="C157" s="224"/>
      <c r="D157" s="225" t="s">
        <v>129</v>
      </c>
      <c r="E157" s="226" t="s">
        <v>1</v>
      </c>
      <c r="F157" s="227" t="s">
        <v>184</v>
      </c>
      <c r="G157" s="224"/>
      <c r="H157" s="228">
        <v>-7.2000000000000002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129</v>
      </c>
      <c r="AU157" s="234" t="s">
        <v>81</v>
      </c>
      <c r="AV157" s="13" t="s">
        <v>81</v>
      </c>
      <c r="AW157" s="13" t="s">
        <v>31</v>
      </c>
      <c r="AX157" s="13" t="s">
        <v>74</v>
      </c>
      <c r="AY157" s="234" t="s">
        <v>119</v>
      </c>
    </row>
    <row r="158" s="13" customFormat="1">
      <c r="A158" s="13"/>
      <c r="B158" s="223"/>
      <c r="C158" s="224"/>
      <c r="D158" s="225" t="s">
        <v>129</v>
      </c>
      <c r="E158" s="226" t="s">
        <v>1</v>
      </c>
      <c r="F158" s="227" t="s">
        <v>185</v>
      </c>
      <c r="G158" s="224"/>
      <c r="H158" s="228">
        <v>12.6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129</v>
      </c>
      <c r="AU158" s="234" t="s">
        <v>81</v>
      </c>
      <c r="AV158" s="13" t="s">
        <v>81</v>
      </c>
      <c r="AW158" s="13" t="s">
        <v>31</v>
      </c>
      <c r="AX158" s="13" t="s">
        <v>74</v>
      </c>
      <c r="AY158" s="234" t="s">
        <v>119</v>
      </c>
    </row>
    <row r="159" s="13" customFormat="1">
      <c r="A159" s="13"/>
      <c r="B159" s="223"/>
      <c r="C159" s="224"/>
      <c r="D159" s="225" t="s">
        <v>129</v>
      </c>
      <c r="E159" s="226" t="s">
        <v>1</v>
      </c>
      <c r="F159" s="227" t="s">
        <v>186</v>
      </c>
      <c r="G159" s="224"/>
      <c r="H159" s="228">
        <v>0.441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129</v>
      </c>
      <c r="AU159" s="234" t="s">
        <v>81</v>
      </c>
      <c r="AV159" s="13" t="s">
        <v>81</v>
      </c>
      <c r="AW159" s="13" t="s">
        <v>31</v>
      </c>
      <c r="AX159" s="13" t="s">
        <v>74</v>
      </c>
      <c r="AY159" s="234" t="s">
        <v>119</v>
      </c>
    </row>
    <row r="160" s="14" customFormat="1">
      <c r="A160" s="14"/>
      <c r="B160" s="235"/>
      <c r="C160" s="236"/>
      <c r="D160" s="225" t="s">
        <v>129</v>
      </c>
      <c r="E160" s="237" t="s">
        <v>1</v>
      </c>
      <c r="F160" s="238" t="s">
        <v>140</v>
      </c>
      <c r="G160" s="236"/>
      <c r="H160" s="239">
        <v>20.541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129</v>
      </c>
      <c r="AU160" s="245" t="s">
        <v>81</v>
      </c>
      <c r="AV160" s="14" t="s">
        <v>127</v>
      </c>
      <c r="AW160" s="14" t="s">
        <v>31</v>
      </c>
      <c r="AX160" s="14" t="s">
        <v>79</v>
      </c>
      <c r="AY160" s="245" t="s">
        <v>119</v>
      </c>
    </row>
    <row r="161" s="2" customFormat="1" ht="21.75" customHeight="1">
      <c r="A161" s="37"/>
      <c r="B161" s="38"/>
      <c r="C161" s="210" t="s">
        <v>187</v>
      </c>
      <c r="D161" s="210" t="s">
        <v>122</v>
      </c>
      <c r="E161" s="211" t="s">
        <v>188</v>
      </c>
      <c r="F161" s="212" t="s">
        <v>189</v>
      </c>
      <c r="G161" s="213" t="s">
        <v>125</v>
      </c>
      <c r="H161" s="214">
        <v>78.319999999999993</v>
      </c>
      <c r="I161" s="215"/>
      <c r="J161" s="216">
        <f>ROUND(I161*H161,2)</f>
        <v>0</v>
      </c>
      <c r="K161" s="212" t="s">
        <v>126</v>
      </c>
      <c r="L161" s="43"/>
      <c r="M161" s="217" t="s">
        <v>1</v>
      </c>
      <c r="N161" s="218" t="s">
        <v>39</v>
      </c>
      <c r="O161" s="90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1" t="s">
        <v>127</v>
      </c>
      <c r="AT161" s="221" t="s">
        <v>122</v>
      </c>
      <c r="AU161" s="221" t="s">
        <v>81</v>
      </c>
      <c r="AY161" s="16" t="s">
        <v>119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6" t="s">
        <v>79</v>
      </c>
      <c r="BK161" s="222">
        <f>ROUND(I161*H161,2)</f>
        <v>0</v>
      </c>
      <c r="BL161" s="16" t="s">
        <v>127</v>
      </c>
      <c r="BM161" s="221" t="s">
        <v>190</v>
      </c>
    </row>
    <row r="162" s="13" customFormat="1">
      <c r="A162" s="13"/>
      <c r="B162" s="223"/>
      <c r="C162" s="224"/>
      <c r="D162" s="225" t="s">
        <v>129</v>
      </c>
      <c r="E162" s="226" t="s">
        <v>1</v>
      </c>
      <c r="F162" s="227" t="s">
        <v>191</v>
      </c>
      <c r="G162" s="224"/>
      <c r="H162" s="228">
        <v>78.319999999999993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129</v>
      </c>
      <c r="AU162" s="234" t="s">
        <v>81</v>
      </c>
      <c r="AV162" s="13" t="s">
        <v>81</v>
      </c>
      <c r="AW162" s="13" t="s">
        <v>31</v>
      </c>
      <c r="AX162" s="13" t="s">
        <v>79</v>
      </c>
      <c r="AY162" s="234" t="s">
        <v>119</v>
      </c>
    </row>
    <row r="163" s="2" customFormat="1" ht="21.75" customHeight="1">
      <c r="A163" s="37"/>
      <c r="B163" s="38"/>
      <c r="C163" s="210" t="s">
        <v>192</v>
      </c>
      <c r="D163" s="210" t="s">
        <v>122</v>
      </c>
      <c r="E163" s="211" t="s">
        <v>193</v>
      </c>
      <c r="F163" s="212" t="s">
        <v>194</v>
      </c>
      <c r="G163" s="213" t="s">
        <v>125</v>
      </c>
      <c r="H163" s="214">
        <v>7.2000000000000002</v>
      </c>
      <c r="I163" s="215"/>
      <c r="J163" s="216">
        <f>ROUND(I163*H163,2)</f>
        <v>0</v>
      </c>
      <c r="K163" s="212" t="s">
        <v>126</v>
      </c>
      <c r="L163" s="43"/>
      <c r="M163" s="217" t="s">
        <v>1</v>
      </c>
      <c r="N163" s="218" t="s">
        <v>39</v>
      </c>
      <c r="O163" s="90"/>
      <c r="P163" s="219">
        <f>O163*H163</f>
        <v>0</v>
      </c>
      <c r="Q163" s="219">
        <v>0</v>
      </c>
      <c r="R163" s="219">
        <f>Q163*H163</f>
        <v>0</v>
      </c>
      <c r="S163" s="219">
        <v>0.075999999999999998</v>
      </c>
      <c r="T163" s="220">
        <f>S163*H163</f>
        <v>0.54720000000000002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1" t="s">
        <v>127</v>
      </c>
      <c r="AT163" s="221" t="s">
        <v>122</v>
      </c>
      <c r="AU163" s="221" t="s">
        <v>81</v>
      </c>
      <c r="AY163" s="16" t="s">
        <v>119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6" t="s">
        <v>79</v>
      </c>
      <c r="BK163" s="222">
        <f>ROUND(I163*H163,2)</f>
        <v>0</v>
      </c>
      <c r="BL163" s="16" t="s">
        <v>127</v>
      </c>
      <c r="BM163" s="221" t="s">
        <v>195</v>
      </c>
    </row>
    <row r="164" s="13" customFormat="1">
      <c r="A164" s="13"/>
      <c r="B164" s="223"/>
      <c r="C164" s="224"/>
      <c r="D164" s="225" t="s">
        <v>129</v>
      </c>
      <c r="E164" s="226" t="s">
        <v>1</v>
      </c>
      <c r="F164" s="227" t="s">
        <v>196</v>
      </c>
      <c r="G164" s="224"/>
      <c r="H164" s="228">
        <v>7.2000000000000002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129</v>
      </c>
      <c r="AU164" s="234" t="s">
        <v>81</v>
      </c>
      <c r="AV164" s="13" t="s">
        <v>81</v>
      </c>
      <c r="AW164" s="13" t="s">
        <v>31</v>
      </c>
      <c r="AX164" s="13" t="s">
        <v>79</v>
      </c>
      <c r="AY164" s="234" t="s">
        <v>119</v>
      </c>
    </row>
    <row r="165" s="12" customFormat="1" ht="22.8" customHeight="1">
      <c r="A165" s="12"/>
      <c r="B165" s="194"/>
      <c r="C165" s="195"/>
      <c r="D165" s="196" t="s">
        <v>73</v>
      </c>
      <c r="E165" s="208" t="s">
        <v>197</v>
      </c>
      <c r="F165" s="208" t="s">
        <v>198</v>
      </c>
      <c r="G165" s="195"/>
      <c r="H165" s="195"/>
      <c r="I165" s="198"/>
      <c r="J165" s="209">
        <f>BK165</f>
        <v>0</v>
      </c>
      <c r="K165" s="195"/>
      <c r="L165" s="200"/>
      <c r="M165" s="201"/>
      <c r="N165" s="202"/>
      <c r="O165" s="202"/>
      <c r="P165" s="203">
        <f>SUM(P166:P170)</f>
        <v>0</v>
      </c>
      <c r="Q165" s="202"/>
      <c r="R165" s="203">
        <f>SUM(R166:R170)</f>
        <v>0</v>
      </c>
      <c r="S165" s="202"/>
      <c r="T165" s="204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5" t="s">
        <v>79</v>
      </c>
      <c r="AT165" s="206" t="s">
        <v>73</v>
      </c>
      <c r="AU165" s="206" t="s">
        <v>79</v>
      </c>
      <c r="AY165" s="205" t="s">
        <v>119</v>
      </c>
      <c r="BK165" s="207">
        <f>SUM(BK166:BK170)</f>
        <v>0</v>
      </c>
    </row>
    <row r="166" s="2" customFormat="1" ht="24.15" customHeight="1">
      <c r="A166" s="37"/>
      <c r="B166" s="38"/>
      <c r="C166" s="210" t="s">
        <v>199</v>
      </c>
      <c r="D166" s="210" t="s">
        <v>122</v>
      </c>
      <c r="E166" s="211" t="s">
        <v>200</v>
      </c>
      <c r="F166" s="212" t="s">
        <v>201</v>
      </c>
      <c r="G166" s="213" t="s">
        <v>202</v>
      </c>
      <c r="H166" s="214">
        <v>22.795999999999999</v>
      </c>
      <c r="I166" s="215"/>
      <c r="J166" s="216">
        <f>ROUND(I166*H166,2)</f>
        <v>0</v>
      </c>
      <c r="K166" s="212" t="s">
        <v>126</v>
      </c>
      <c r="L166" s="43"/>
      <c r="M166" s="217" t="s">
        <v>1</v>
      </c>
      <c r="N166" s="218" t="s">
        <v>39</v>
      </c>
      <c r="O166" s="90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1" t="s">
        <v>127</v>
      </c>
      <c r="AT166" s="221" t="s">
        <v>122</v>
      </c>
      <c r="AU166" s="221" t="s">
        <v>81</v>
      </c>
      <c r="AY166" s="16" t="s">
        <v>119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6" t="s">
        <v>79</v>
      </c>
      <c r="BK166" s="222">
        <f>ROUND(I166*H166,2)</f>
        <v>0</v>
      </c>
      <c r="BL166" s="16" t="s">
        <v>127</v>
      </c>
      <c r="BM166" s="221" t="s">
        <v>203</v>
      </c>
    </row>
    <row r="167" s="2" customFormat="1" ht="24.15" customHeight="1">
      <c r="A167" s="37"/>
      <c r="B167" s="38"/>
      <c r="C167" s="210" t="s">
        <v>8</v>
      </c>
      <c r="D167" s="210" t="s">
        <v>122</v>
      </c>
      <c r="E167" s="211" t="s">
        <v>204</v>
      </c>
      <c r="F167" s="212" t="s">
        <v>205</v>
      </c>
      <c r="G167" s="213" t="s">
        <v>202</v>
      </c>
      <c r="H167" s="214">
        <v>22.795999999999999</v>
      </c>
      <c r="I167" s="215"/>
      <c r="J167" s="216">
        <f>ROUND(I167*H167,2)</f>
        <v>0</v>
      </c>
      <c r="K167" s="212" t="s">
        <v>126</v>
      </c>
      <c r="L167" s="43"/>
      <c r="M167" s="217" t="s">
        <v>1</v>
      </c>
      <c r="N167" s="218" t="s">
        <v>39</v>
      </c>
      <c r="O167" s="90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1" t="s">
        <v>127</v>
      </c>
      <c r="AT167" s="221" t="s">
        <v>122</v>
      </c>
      <c r="AU167" s="221" t="s">
        <v>81</v>
      </c>
      <c r="AY167" s="16" t="s">
        <v>119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6" t="s">
        <v>79</v>
      </c>
      <c r="BK167" s="222">
        <f>ROUND(I167*H167,2)</f>
        <v>0</v>
      </c>
      <c r="BL167" s="16" t="s">
        <v>127</v>
      </c>
      <c r="BM167" s="221" t="s">
        <v>206</v>
      </c>
    </row>
    <row r="168" s="2" customFormat="1" ht="24.15" customHeight="1">
      <c r="A168" s="37"/>
      <c r="B168" s="38"/>
      <c r="C168" s="210" t="s">
        <v>207</v>
      </c>
      <c r="D168" s="210" t="s">
        <v>122</v>
      </c>
      <c r="E168" s="211" t="s">
        <v>208</v>
      </c>
      <c r="F168" s="212" t="s">
        <v>209</v>
      </c>
      <c r="G168" s="213" t="s">
        <v>202</v>
      </c>
      <c r="H168" s="214">
        <v>661.08399999999995</v>
      </c>
      <c r="I168" s="215"/>
      <c r="J168" s="216">
        <f>ROUND(I168*H168,2)</f>
        <v>0</v>
      </c>
      <c r="K168" s="212" t="s">
        <v>126</v>
      </c>
      <c r="L168" s="43"/>
      <c r="M168" s="217" t="s">
        <v>1</v>
      </c>
      <c r="N168" s="218" t="s">
        <v>39</v>
      </c>
      <c r="O168" s="90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1" t="s">
        <v>127</v>
      </c>
      <c r="AT168" s="221" t="s">
        <v>122</v>
      </c>
      <c r="AU168" s="221" t="s">
        <v>81</v>
      </c>
      <c r="AY168" s="16" t="s">
        <v>119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6" t="s">
        <v>79</v>
      </c>
      <c r="BK168" s="222">
        <f>ROUND(I168*H168,2)</f>
        <v>0</v>
      </c>
      <c r="BL168" s="16" t="s">
        <v>127</v>
      </c>
      <c r="BM168" s="221" t="s">
        <v>210</v>
      </c>
    </row>
    <row r="169" s="13" customFormat="1">
      <c r="A169" s="13"/>
      <c r="B169" s="223"/>
      <c r="C169" s="224"/>
      <c r="D169" s="225" t="s">
        <v>129</v>
      </c>
      <c r="E169" s="226" t="s">
        <v>1</v>
      </c>
      <c r="F169" s="227" t="s">
        <v>211</v>
      </c>
      <c r="G169" s="224"/>
      <c r="H169" s="228">
        <v>661.08399999999995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129</v>
      </c>
      <c r="AU169" s="234" t="s">
        <v>81</v>
      </c>
      <c r="AV169" s="13" t="s">
        <v>81</v>
      </c>
      <c r="AW169" s="13" t="s">
        <v>31</v>
      </c>
      <c r="AX169" s="13" t="s">
        <v>79</v>
      </c>
      <c r="AY169" s="234" t="s">
        <v>119</v>
      </c>
    </row>
    <row r="170" s="2" customFormat="1" ht="44.25" customHeight="1">
      <c r="A170" s="37"/>
      <c r="B170" s="38"/>
      <c r="C170" s="210" t="s">
        <v>212</v>
      </c>
      <c r="D170" s="210" t="s">
        <v>122</v>
      </c>
      <c r="E170" s="211" t="s">
        <v>213</v>
      </c>
      <c r="F170" s="212" t="s">
        <v>214</v>
      </c>
      <c r="G170" s="213" t="s">
        <v>202</v>
      </c>
      <c r="H170" s="214">
        <v>22.795999999999999</v>
      </c>
      <c r="I170" s="215"/>
      <c r="J170" s="216">
        <f>ROUND(I170*H170,2)</f>
        <v>0</v>
      </c>
      <c r="K170" s="212" t="s">
        <v>126</v>
      </c>
      <c r="L170" s="43"/>
      <c r="M170" s="217" t="s">
        <v>1</v>
      </c>
      <c r="N170" s="218" t="s">
        <v>39</v>
      </c>
      <c r="O170" s="90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1" t="s">
        <v>127</v>
      </c>
      <c r="AT170" s="221" t="s">
        <v>122</v>
      </c>
      <c r="AU170" s="221" t="s">
        <v>81</v>
      </c>
      <c r="AY170" s="16" t="s">
        <v>119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6" t="s">
        <v>79</v>
      </c>
      <c r="BK170" s="222">
        <f>ROUND(I170*H170,2)</f>
        <v>0</v>
      </c>
      <c r="BL170" s="16" t="s">
        <v>127</v>
      </c>
      <c r="BM170" s="221" t="s">
        <v>215</v>
      </c>
    </row>
    <row r="171" s="12" customFormat="1" ht="22.8" customHeight="1">
      <c r="A171" s="12"/>
      <c r="B171" s="194"/>
      <c r="C171" s="195"/>
      <c r="D171" s="196" t="s">
        <v>73</v>
      </c>
      <c r="E171" s="208" t="s">
        <v>216</v>
      </c>
      <c r="F171" s="208" t="s">
        <v>217</v>
      </c>
      <c r="G171" s="195"/>
      <c r="H171" s="195"/>
      <c r="I171" s="198"/>
      <c r="J171" s="209">
        <f>BK171</f>
        <v>0</v>
      </c>
      <c r="K171" s="195"/>
      <c r="L171" s="200"/>
      <c r="M171" s="201"/>
      <c r="N171" s="202"/>
      <c r="O171" s="202"/>
      <c r="P171" s="203">
        <f>P172</f>
        <v>0</v>
      </c>
      <c r="Q171" s="202"/>
      <c r="R171" s="203">
        <f>R172</f>
        <v>0</v>
      </c>
      <c r="S171" s="202"/>
      <c r="T171" s="204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5" t="s">
        <v>79</v>
      </c>
      <c r="AT171" s="206" t="s">
        <v>73</v>
      </c>
      <c r="AU171" s="206" t="s">
        <v>79</v>
      </c>
      <c r="AY171" s="205" t="s">
        <v>119</v>
      </c>
      <c r="BK171" s="207">
        <f>BK172</f>
        <v>0</v>
      </c>
    </row>
    <row r="172" s="2" customFormat="1" ht="16.5" customHeight="1">
      <c r="A172" s="37"/>
      <c r="B172" s="38"/>
      <c r="C172" s="210" t="s">
        <v>218</v>
      </c>
      <c r="D172" s="210" t="s">
        <v>122</v>
      </c>
      <c r="E172" s="211" t="s">
        <v>219</v>
      </c>
      <c r="F172" s="212" t="s">
        <v>220</v>
      </c>
      <c r="G172" s="213" t="s">
        <v>202</v>
      </c>
      <c r="H172" s="214">
        <v>4.5650000000000004</v>
      </c>
      <c r="I172" s="215"/>
      <c r="J172" s="216">
        <f>ROUND(I172*H172,2)</f>
        <v>0</v>
      </c>
      <c r="K172" s="212" t="s">
        <v>126</v>
      </c>
      <c r="L172" s="43"/>
      <c r="M172" s="217" t="s">
        <v>1</v>
      </c>
      <c r="N172" s="218" t="s">
        <v>39</v>
      </c>
      <c r="O172" s="90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1" t="s">
        <v>127</v>
      </c>
      <c r="AT172" s="221" t="s">
        <v>122</v>
      </c>
      <c r="AU172" s="221" t="s">
        <v>81</v>
      </c>
      <c r="AY172" s="16" t="s">
        <v>119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6" t="s">
        <v>79</v>
      </c>
      <c r="BK172" s="222">
        <f>ROUND(I172*H172,2)</f>
        <v>0</v>
      </c>
      <c r="BL172" s="16" t="s">
        <v>127</v>
      </c>
      <c r="BM172" s="221" t="s">
        <v>221</v>
      </c>
    </row>
    <row r="173" s="12" customFormat="1" ht="25.92" customHeight="1">
      <c r="A173" s="12"/>
      <c r="B173" s="194"/>
      <c r="C173" s="195"/>
      <c r="D173" s="196" t="s">
        <v>73</v>
      </c>
      <c r="E173" s="197" t="s">
        <v>222</v>
      </c>
      <c r="F173" s="197" t="s">
        <v>223</v>
      </c>
      <c r="G173" s="195"/>
      <c r="H173" s="195"/>
      <c r="I173" s="198"/>
      <c r="J173" s="199">
        <f>BK173</f>
        <v>0</v>
      </c>
      <c r="K173" s="195"/>
      <c r="L173" s="200"/>
      <c r="M173" s="201"/>
      <c r="N173" s="202"/>
      <c r="O173" s="202"/>
      <c r="P173" s="203">
        <f>P174+P178+P183+P305+P311+P328+P360+P392+P397</f>
        <v>0</v>
      </c>
      <c r="Q173" s="202"/>
      <c r="R173" s="203">
        <f>R174+R178+R183+R305+R311+R328+R360+R392+R397</f>
        <v>10.36114003</v>
      </c>
      <c r="S173" s="202"/>
      <c r="T173" s="204">
        <f>T174+T178+T183+T305+T311+T328+T360+T392+T397</f>
        <v>19.5381334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5" t="s">
        <v>81</v>
      </c>
      <c r="AT173" s="206" t="s">
        <v>73</v>
      </c>
      <c r="AU173" s="206" t="s">
        <v>74</v>
      </c>
      <c r="AY173" s="205" t="s">
        <v>119</v>
      </c>
      <c r="BK173" s="207">
        <f>BK174+BK178+BK183+BK305+BK311+BK328+BK360+BK392+BK397</f>
        <v>0</v>
      </c>
    </row>
    <row r="174" s="12" customFormat="1" ht="22.8" customHeight="1">
      <c r="A174" s="12"/>
      <c r="B174" s="194"/>
      <c r="C174" s="195"/>
      <c r="D174" s="196" t="s">
        <v>73</v>
      </c>
      <c r="E174" s="208" t="s">
        <v>224</v>
      </c>
      <c r="F174" s="208" t="s">
        <v>225</v>
      </c>
      <c r="G174" s="195"/>
      <c r="H174" s="195"/>
      <c r="I174" s="198"/>
      <c r="J174" s="209">
        <f>BK174</f>
        <v>0</v>
      </c>
      <c r="K174" s="195"/>
      <c r="L174" s="200"/>
      <c r="M174" s="201"/>
      <c r="N174" s="202"/>
      <c r="O174" s="202"/>
      <c r="P174" s="203">
        <f>SUM(P175:P177)</f>
        <v>0</v>
      </c>
      <c r="Q174" s="202"/>
      <c r="R174" s="203">
        <f>SUM(R175:R177)</f>
        <v>0</v>
      </c>
      <c r="S174" s="202"/>
      <c r="T174" s="204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5" t="s">
        <v>81</v>
      </c>
      <c r="AT174" s="206" t="s">
        <v>73</v>
      </c>
      <c r="AU174" s="206" t="s">
        <v>79</v>
      </c>
      <c r="AY174" s="205" t="s">
        <v>119</v>
      </c>
      <c r="BK174" s="207">
        <f>SUM(BK175:BK177)</f>
        <v>0</v>
      </c>
    </row>
    <row r="175" s="2" customFormat="1" ht="16.5" customHeight="1">
      <c r="A175" s="37"/>
      <c r="B175" s="38"/>
      <c r="C175" s="210" t="s">
        <v>226</v>
      </c>
      <c r="D175" s="210" t="s">
        <v>122</v>
      </c>
      <c r="E175" s="211" t="s">
        <v>227</v>
      </c>
      <c r="F175" s="212" t="s">
        <v>228</v>
      </c>
      <c r="G175" s="213" t="s">
        <v>229</v>
      </c>
      <c r="H175" s="214">
        <v>6</v>
      </c>
      <c r="I175" s="215"/>
      <c r="J175" s="216">
        <f>ROUND(I175*H175,2)</f>
        <v>0</v>
      </c>
      <c r="K175" s="212" t="s">
        <v>1</v>
      </c>
      <c r="L175" s="43"/>
      <c r="M175" s="217" t="s">
        <v>1</v>
      </c>
      <c r="N175" s="218" t="s">
        <v>39</v>
      </c>
      <c r="O175" s="90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1" t="s">
        <v>207</v>
      </c>
      <c r="AT175" s="221" t="s">
        <v>122</v>
      </c>
      <c r="AU175" s="221" t="s">
        <v>81</v>
      </c>
      <c r="AY175" s="16" t="s">
        <v>119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6" t="s">
        <v>79</v>
      </c>
      <c r="BK175" s="222">
        <f>ROUND(I175*H175,2)</f>
        <v>0</v>
      </c>
      <c r="BL175" s="16" t="s">
        <v>207</v>
      </c>
      <c r="BM175" s="221" t="s">
        <v>230</v>
      </c>
    </row>
    <row r="176" s="13" customFormat="1">
      <c r="A176" s="13"/>
      <c r="B176" s="223"/>
      <c r="C176" s="224"/>
      <c r="D176" s="225" t="s">
        <v>129</v>
      </c>
      <c r="E176" s="226" t="s">
        <v>1</v>
      </c>
      <c r="F176" s="227" t="s">
        <v>231</v>
      </c>
      <c r="G176" s="224"/>
      <c r="H176" s="228">
        <v>6</v>
      </c>
      <c r="I176" s="229"/>
      <c r="J176" s="224"/>
      <c r="K176" s="224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129</v>
      </c>
      <c r="AU176" s="234" t="s">
        <v>81</v>
      </c>
      <c r="AV176" s="13" t="s">
        <v>81</v>
      </c>
      <c r="AW176" s="13" t="s">
        <v>31</v>
      </c>
      <c r="AX176" s="13" t="s">
        <v>79</v>
      </c>
      <c r="AY176" s="234" t="s">
        <v>119</v>
      </c>
    </row>
    <row r="177" s="2" customFormat="1" ht="16.5" customHeight="1">
      <c r="A177" s="37"/>
      <c r="B177" s="38"/>
      <c r="C177" s="210" t="s">
        <v>232</v>
      </c>
      <c r="D177" s="210" t="s">
        <v>122</v>
      </c>
      <c r="E177" s="211" t="s">
        <v>233</v>
      </c>
      <c r="F177" s="212" t="s">
        <v>234</v>
      </c>
      <c r="G177" s="213" t="s">
        <v>235</v>
      </c>
      <c r="H177" s="214">
        <v>1</v>
      </c>
      <c r="I177" s="215"/>
      <c r="J177" s="216">
        <f>ROUND(I177*H177,2)</f>
        <v>0</v>
      </c>
      <c r="K177" s="212" t="s">
        <v>1</v>
      </c>
      <c r="L177" s="43"/>
      <c r="M177" s="217" t="s">
        <v>1</v>
      </c>
      <c r="N177" s="218" t="s">
        <v>39</v>
      </c>
      <c r="O177" s="90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1" t="s">
        <v>207</v>
      </c>
      <c r="AT177" s="221" t="s">
        <v>122</v>
      </c>
      <c r="AU177" s="221" t="s">
        <v>81</v>
      </c>
      <c r="AY177" s="16" t="s">
        <v>119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6" t="s">
        <v>79</v>
      </c>
      <c r="BK177" s="222">
        <f>ROUND(I177*H177,2)</f>
        <v>0</v>
      </c>
      <c r="BL177" s="16" t="s">
        <v>207</v>
      </c>
      <c r="BM177" s="221" t="s">
        <v>236</v>
      </c>
    </row>
    <row r="178" s="12" customFormat="1" ht="22.8" customHeight="1">
      <c r="A178" s="12"/>
      <c r="B178" s="194"/>
      <c r="C178" s="195"/>
      <c r="D178" s="196" t="s">
        <v>73</v>
      </c>
      <c r="E178" s="208" t="s">
        <v>237</v>
      </c>
      <c r="F178" s="208" t="s">
        <v>238</v>
      </c>
      <c r="G178" s="195"/>
      <c r="H178" s="195"/>
      <c r="I178" s="198"/>
      <c r="J178" s="209">
        <f>BK178</f>
        <v>0</v>
      </c>
      <c r="K178" s="195"/>
      <c r="L178" s="200"/>
      <c r="M178" s="201"/>
      <c r="N178" s="202"/>
      <c r="O178" s="202"/>
      <c r="P178" s="203">
        <f>SUM(P179:P182)</f>
        <v>0</v>
      </c>
      <c r="Q178" s="202"/>
      <c r="R178" s="203">
        <f>SUM(R179:R182)</f>
        <v>0.016480000000000002</v>
      </c>
      <c r="S178" s="202"/>
      <c r="T178" s="204">
        <f>SUM(T179:T182)</f>
        <v>0.19040000000000001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5" t="s">
        <v>81</v>
      </c>
      <c r="AT178" s="206" t="s">
        <v>73</v>
      </c>
      <c r="AU178" s="206" t="s">
        <v>79</v>
      </c>
      <c r="AY178" s="205" t="s">
        <v>119</v>
      </c>
      <c r="BK178" s="207">
        <f>SUM(BK179:BK182)</f>
        <v>0</v>
      </c>
    </row>
    <row r="179" s="2" customFormat="1" ht="16.5" customHeight="1">
      <c r="A179" s="37"/>
      <c r="B179" s="38"/>
      <c r="C179" s="210" t="s">
        <v>7</v>
      </c>
      <c r="D179" s="210" t="s">
        <v>122</v>
      </c>
      <c r="E179" s="211" t="s">
        <v>239</v>
      </c>
      <c r="F179" s="212" t="s">
        <v>240</v>
      </c>
      <c r="G179" s="213" t="s">
        <v>229</v>
      </c>
      <c r="H179" s="214">
        <v>8</v>
      </c>
      <c r="I179" s="215"/>
      <c r="J179" s="216">
        <f>ROUND(I179*H179,2)</f>
        <v>0</v>
      </c>
      <c r="K179" s="212" t="s">
        <v>1</v>
      </c>
      <c r="L179" s="43"/>
      <c r="M179" s="217" t="s">
        <v>1</v>
      </c>
      <c r="N179" s="218" t="s">
        <v>39</v>
      </c>
      <c r="O179" s="90"/>
      <c r="P179" s="219">
        <f>O179*H179</f>
        <v>0</v>
      </c>
      <c r="Q179" s="219">
        <v>0</v>
      </c>
      <c r="R179" s="219">
        <f>Q179*H179</f>
        <v>0</v>
      </c>
      <c r="S179" s="219">
        <v>0.023800000000000002</v>
      </c>
      <c r="T179" s="220">
        <f>S179*H179</f>
        <v>0.19040000000000001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1" t="s">
        <v>207</v>
      </c>
      <c r="AT179" s="221" t="s">
        <v>122</v>
      </c>
      <c r="AU179" s="221" t="s">
        <v>81</v>
      </c>
      <c r="AY179" s="16" t="s">
        <v>119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6" t="s">
        <v>79</v>
      </c>
      <c r="BK179" s="222">
        <f>ROUND(I179*H179,2)</f>
        <v>0</v>
      </c>
      <c r="BL179" s="16" t="s">
        <v>207</v>
      </c>
      <c r="BM179" s="221" t="s">
        <v>241</v>
      </c>
    </row>
    <row r="180" s="13" customFormat="1">
      <c r="A180" s="13"/>
      <c r="B180" s="223"/>
      <c r="C180" s="224"/>
      <c r="D180" s="225" t="s">
        <v>129</v>
      </c>
      <c r="E180" s="226" t="s">
        <v>1</v>
      </c>
      <c r="F180" s="227" t="s">
        <v>242</v>
      </c>
      <c r="G180" s="224"/>
      <c r="H180" s="228">
        <v>8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129</v>
      </c>
      <c r="AU180" s="234" t="s">
        <v>81</v>
      </c>
      <c r="AV180" s="13" t="s">
        <v>81</v>
      </c>
      <c r="AW180" s="13" t="s">
        <v>31</v>
      </c>
      <c r="AX180" s="13" t="s">
        <v>79</v>
      </c>
      <c r="AY180" s="234" t="s">
        <v>119</v>
      </c>
    </row>
    <row r="181" s="2" customFormat="1" ht="16.5" customHeight="1">
      <c r="A181" s="37"/>
      <c r="B181" s="38"/>
      <c r="C181" s="210" t="s">
        <v>243</v>
      </c>
      <c r="D181" s="210" t="s">
        <v>122</v>
      </c>
      <c r="E181" s="211" t="s">
        <v>244</v>
      </c>
      <c r="F181" s="212" t="s">
        <v>245</v>
      </c>
      <c r="G181" s="213" t="s">
        <v>229</v>
      </c>
      <c r="H181" s="214">
        <v>8</v>
      </c>
      <c r="I181" s="215"/>
      <c r="J181" s="216">
        <f>ROUND(I181*H181,2)</f>
        <v>0</v>
      </c>
      <c r="K181" s="212" t="s">
        <v>1</v>
      </c>
      <c r="L181" s="43"/>
      <c r="M181" s="217" t="s">
        <v>1</v>
      </c>
      <c r="N181" s="218" t="s">
        <v>39</v>
      </c>
      <c r="O181" s="90"/>
      <c r="P181" s="219">
        <f>O181*H181</f>
        <v>0</v>
      </c>
      <c r="Q181" s="219">
        <v>0.0020600000000000002</v>
      </c>
      <c r="R181" s="219">
        <f>Q181*H181</f>
        <v>0.016480000000000002</v>
      </c>
      <c r="S181" s="219">
        <v>0</v>
      </c>
      <c r="T181" s="22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1" t="s">
        <v>207</v>
      </c>
      <c r="AT181" s="221" t="s">
        <v>122</v>
      </c>
      <c r="AU181" s="221" t="s">
        <v>81</v>
      </c>
      <c r="AY181" s="16" t="s">
        <v>119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6" t="s">
        <v>79</v>
      </c>
      <c r="BK181" s="222">
        <f>ROUND(I181*H181,2)</f>
        <v>0</v>
      </c>
      <c r="BL181" s="16" t="s">
        <v>207</v>
      </c>
      <c r="BM181" s="221" t="s">
        <v>246</v>
      </c>
    </row>
    <row r="182" s="13" customFormat="1">
      <c r="A182" s="13"/>
      <c r="B182" s="223"/>
      <c r="C182" s="224"/>
      <c r="D182" s="225" t="s">
        <v>129</v>
      </c>
      <c r="E182" s="226" t="s">
        <v>1</v>
      </c>
      <c r="F182" s="227" t="s">
        <v>242</v>
      </c>
      <c r="G182" s="224"/>
      <c r="H182" s="228">
        <v>8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129</v>
      </c>
      <c r="AU182" s="234" t="s">
        <v>81</v>
      </c>
      <c r="AV182" s="13" t="s">
        <v>81</v>
      </c>
      <c r="AW182" s="13" t="s">
        <v>31</v>
      </c>
      <c r="AX182" s="13" t="s">
        <v>79</v>
      </c>
      <c r="AY182" s="234" t="s">
        <v>119</v>
      </c>
    </row>
    <row r="183" s="12" customFormat="1" ht="22.8" customHeight="1">
      <c r="A183" s="12"/>
      <c r="B183" s="194"/>
      <c r="C183" s="195"/>
      <c r="D183" s="196" t="s">
        <v>73</v>
      </c>
      <c r="E183" s="208" t="s">
        <v>247</v>
      </c>
      <c r="F183" s="208" t="s">
        <v>248</v>
      </c>
      <c r="G183" s="195"/>
      <c r="H183" s="195"/>
      <c r="I183" s="198"/>
      <c r="J183" s="209">
        <f>BK183</f>
        <v>0</v>
      </c>
      <c r="K183" s="195"/>
      <c r="L183" s="200"/>
      <c r="M183" s="201"/>
      <c r="N183" s="202"/>
      <c r="O183" s="202"/>
      <c r="P183" s="203">
        <f>SUM(P184:P304)</f>
        <v>0</v>
      </c>
      <c r="Q183" s="202"/>
      <c r="R183" s="203">
        <f>SUM(R184:R304)</f>
        <v>0</v>
      </c>
      <c r="S183" s="202"/>
      <c r="T183" s="204">
        <f>SUM(T184:T304)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5" t="s">
        <v>81</v>
      </c>
      <c r="AT183" s="206" t="s">
        <v>73</v>
      </c>
      <c r="AU183" s="206" t="s">
        <v>79</v>
      </c>
      <c r="AY183" s="205" t="s">
        <v>119</v>
      </c>
      <c r="BK183" s="207">
        <f>SUM(BK184:BK304)</f>
        <v>0</v>
      </c>
    </row>
    <row r="184" s="2" customFormat="1" ht="16.5" customHeight="1">
      <c r="A184" s="37"/>
      <c r="B184" s="38"/>
      <c r="C184" s="210" t="s">
        <v>249</v>
      </c>
      <c r="D184" s="210" t="s">
        <v>122</v>
      </c>
      <c r="E184" s="211" t="s">
        <v>250</v>
      </c>
      <c r="F184" s="212" t="s">
        <v>251</v>
      </c>
      <c r="G184" s="213" t="s">
        <v>158</v>
      </c>
      <c r="H184" s="214">
        <v>40</v>
      </c>
      <c r="I184" s="215"/>
      <c r="J184" s="216">
        <f>ROUND(I184*H184,2)</f>
        <v>0</v>
      </c>
      <c r="K184" s="212" t="s">
        <v>1</v>
      </c>
      <c r="L184" s="43"/>
      <c r="M184" s="217" t="s">
        <v>1</v>
      </c>
      <c r="N184" s="218" t="s">
        <v>39</v>
      </c>
      <c r="O184" s="90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1" t="s">
        <v>207</v>
      </c>
      <c r="AT184" s="221" t="s">
        <v>122</v>
      </c>
      <c r="AU184" s="221" t="s">
        <v>81</v>
      </c>
      <c r="AY184" s="16" t="s">
        <v>119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6" t="s">
        <v>79</v>
      </c>
      <c r="BK184" s="222">
        <f>ROUND(I184*H184,2)</f>
        <v>0</v>
      </c>
      <c r="BL184" s="16" t="s">
        <v>207</v>
      </c>
      <c r="BM184" s="221" t="s">
        <v>252</v>
      </c>
    </row>
    <row r="185" s="13" customFormat="1">
      <c r="A185" s="13"/>
      <c r="B185" s="223"/>
      <c r="C185" s="224"/>
      <c r="D185" s="225" t="s">
        <v>129</v>
      </c>
      <c r="E185" s="226" t="s">
        <v>1</v>
      </c>
      <c r="F185" s="227" t="s">
        <v>253</v>
      </c>
      <c r="G185" s="224"/>
      <c r="H185" s="228">
        <v>40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129</v>
      </c>
      <c r="AU185" s="234" t="s">
        <v>81</v>
      </c>
      <c r="AV185" s="13" t="s">
        <v>81</v>
      </c>
      <c r="AW185" s="13" t="s">
        <v>31</v>
      </c>
      <c r="AX185" s="13" t="s">
        <v>79</v>
      </c>
      <c r="AY185" s="234" t="s">
        <v>119</v>
      </c>
    </row>
    <row r="186" s="2" customFormat="1" ht="16.5" customHeight="1">
      <c r="A186" s="37"/>
      <c r="B186" s="38"/>
      <c r="C186" s="210" t="s">
        <v>254</v>
      </c>
      <c r="D186" s="210" t="s">
        <v>122</v>
      </c>
      <c r="E186" s="211" t="s">
        <v>255</v>
      </c>
      <c r="F186" s="212" t="s">
        <v>256</v>
      </c>
      <c r="G186" s="213" t="s">
        <v>158</v>
      </c>
      <c r="H186" s="214">
        <v>300</v>
      </c>
      <c r="I186" s="215"/>
      <c r="J186" s="216">
        <f>ROUND(I186*H186,2)</f>
        <v>0</v>
      </c>
      <c r="K186" s="212" t="s">
        <v>1</v>
      </c>
      <c r="L186" s="43"/>
      <c r="M186" s="217" t="s">
        <v>1</v>
      </c>
      <c r="N186" s="218" t="s">
        <v>39</v>
      </c>
      <c r="O186" s="90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1" t="s">
        <v>207</v>
      </c>
      <c r="AT186" s="221" t="s">
        <v>122</v>
      </c>
      <c r="AU186" s="221" t="s">
        <v>81</v>
      </c>
      <c r="AY186" s="16" t="s">
        <v>119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6" t="s">
        <v>79</v>
      </c>
      <c r="BK186" s="222">
        <f>ROUND(I186*H186,2)</f>
        <v>0</v>
      </c>
      <c r="BL186" s="16" t="s">
        <v>207</v>
      </c>
      <c r="BM186" s="221" t="s">
        <v>257</v>
      </c>
    </row>
    <row r="187" s="13" customFormat="1">
      <c r="A187" s="13"/>
      <c r="B187" s="223"/>
      <c r="C187" s="224"/>
      <c r="D187" s="225" t="s">
        <v>129</v>
      </c>
      <c r="E187" s="226" t="s">
        <v>1</v>
      </c>
      <c r="F187" s="227" t="s">
        <v>258</v>
      </c>
      <c r="G187" s="224"/>
      <c r="H187" s="228">
        <v>300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129</v>
      </c>
      <c r="AU187" s="234" t="s">
        <v>81</v>
      </c>
      <c r="AV187" s="13" t="s">
        <v>81</v>
      </c>
      <c r="AW187" s="13" t="s">
        <v>31</v>
      </c>
      <c r="AX187" s="13" t="s">
        <v>79</v>
      </c>
      <c r="AY187" s="234" t="s">
        <v>119</v>
      </c>
    </row>
    <row r="188" s="2" customFormat="1" ht="16.5" customHeight="1">
      <c r="A188" s="37"/>
      <c r="B188" s="38"/>
      <c r="C188" s="210" t="s">
        <v>259</v>
      </c>
      <c r="D188" s="210" t="s">
        <v>122</v>
      </c>
      <c r="E188" s="211" t="s">
        <v>260</v>
      </c>
      <c r="F188" s="212" t="s">
        <v>261</v>
      </c>
      <c r="G188" s="213" t="s">
        <v>229</v>
      </c>
      <c r="H188" s="214">
        <v>6</v>
      </c>
      <c r="I188" s="215"/>
      <c r="J188" s="216">
        <f>ROUND(I188*H188,2)</f>
        <v>0</v>
      </c>
      <c r="K188" s="212" t="s">
        <v>1</v>
      </c>
      <c r="L188" s="43"/>
      <c r="M188" s="217" t="s">
        <v>1</v>
      </c>
      <c r="N188" s="218" t="s">
        <v>39</v>
      </c>
      <c r="O188" s="90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1" t="s">
        <v>207</v>
      </c>
      <c r="AT188" s="221" t="s">
        <v>122</v>
      </c>
      <c r="AU188" s="221" t="s">
        <v>81</v>
      </c>
      <c r="AY188" s="16" t="s">
        <v>119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6" t="s">
        <v>79</v>
      </c>
      <c r="BK188" s="222">
        <f>ROUND(I188*H188,2)</f>
        <v>0</v>
      </c>
      <c r="BL188" s="16" t="s">
        <v>207</v>
      </c>
      <c r="BM188" s="221" t="s">
        <v>262</v>
      </c>
    </row>
    <row r="189" s="13" customFormat="1">
      <c r="A189" s="13"/>
      <c r="B189" s="223"/>
      <c r="C189" s="224"/>
      <c r="D189" s="225" t="s">
        <v>129</v>
      </c>
      <c r="E189" s="226" t="s">
        <v>1</v>
      </c>
      <c r="F189" s="227" t="s">
        <v>263</v>
      </c>
      <c r="G189" s="224"/>
      <c r="H189" s="228">
        <v>6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129</v>
      </c>
      <c r="AU189" s="234" t="s">
        <v>81</v>
      </c>
      <c r="AV189" s="13" t="s">
        <v>81</v>
      </c>
      <c r="AW189" s="13" t="s">
        <v>31</v>
      </c>
      <c r="AX189" s="13" t="s">
        <v>79</v>
      </c>
      <c r="AY189" s="234" t="s">
        <v>119</v>
      </c>
    </row>
    <row r="190" s="2" customFormat="1" ht="16.5" customHeight="1">
      <c r="A190" s="37"/>
      <c r="B190" s="38"/>
      <c r="C190" s="210" t="s">
        <v>264</v>
      </c>
      <c r="D190" s="210" t="s">
        <v>122</v>
      </c>
      <c r="E190" s="211" t="s">
        <v>265</v>
      </c>
      <c r="F190" s="212" t="s">
        <v>266</v>
      </c>
      <c r="G190" s="213" t="s">
        <v>158</v>
      </c>
      <c r="H190" s="214">
        <v>60</v>
      </c>
      <c r="I190" s="215"/>
      <c r="J190" s="216">
        <f>ROUND(I190*H190,2)</f>
        <v>0</v>
      </c>
      <c r="K190" s="212" t="s">
        <v>1</v>
      </c>
      <c r="L190" s="43"/>
      <c r="M190" s="217" t="s">
        <v>1</v>
      </c>
      <c r="N190" s="218" t="s">
        <v>39</v>
      </c>
      <c r="O190" s="90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1" t="s">
        <v>207</v>
      </c>
      <c r="AT190" s="221" t="s">
        <v>122</v>
      </c>
      <c r="AU190" s="221" t="s">
        <v>81</v>
      </c>
      <c r="AY190" s="16" t="s">
        <v>119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6" t="s">
        <v>79</v>
      </c>
      <c r="BK190" s="222">
        <f>ROUND(I190*H190,2)</f>
        <v>0</v>
      </c>
      <c r="BL190" s="16" t="s">
        <v>207</v>
      </c>
      <c r="BM190" s="221" t="s">
        <v>267</v>
      </c>
    </row>
    <row r="191" s="13" customFormat="1">
      <c r="A191" s="13"/>
      <c r="B191" s="223"/>
      <c r="C191" s="224"/>
      <c r="D191" s="225" t="s">
        <v>129</v>
      </c>
      <c r="E191" s="226" t="s">
        <v>1</v>
      </c>
      <c r="F191" s="227" t="s">
        <v>268</v>
      </c>
      <c r="G191" s="224"/>
      <c r="H191" s="228">
        <v>60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129</v>
      </c>
      <c r="AU191" s="234" t="s">
        <v>81</v>
      </c>
      <c r="AV191" s="13" t="s">
        <v>81</v>
      </c>
      <c r="AW191" s="13" t="s">
        <v>31</v>
      </c>
      <c r="AX191" s="13" t="s">
        <v>79</v>
      </c>
      <c r="AY191" s="234" t="s">
        <v>119</v>
      </c>
    </row>
    <row r="192" s="2" customFormat="1" ht="16.5" customHeight="1">
      <c r="A192" s="37"/>
      <c r="B192" s="38"/>
      <c r="C192" s="210" t="s">
        <v>269</v>
      </c>
      <c r="D192" s="210" t="s">
        <v>122</v>
      </c>
      <c r="E192" s="211" t="s">
        <v>270</v>
      </c>
      <c r="F192" s="212" t="s">
        <v>271</v>
      </c>
      <c r="G192" s="213" t="s">
        <v>158</v>
      </c>
      <c r="H192" s="214">
        <v>340</v>
      </c>
      <c r="I192" s="215"/>
      <c r="J192" s="216">
        <f>ROUND(I192*H192,2)</f>
        <v>0</v>
      </c>
      <c r="K192" s="212" t="s">
        <v>1</v>
      </c>
      <c r="L192" s="43"/>
      <c r="M192" s="217" t="s">
        <v>1</v>
      </c>
      <c r="N192" s="218" t="s">
        <v>39</v>
      </c>
      <c r="O192" s="90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1" t="s">
        <v>207</v>
      </c>
      <c r="AT192" s="221" t="s">
        <v>122</v>
      </c>
      <c r="AU192" s="221" t="s">
        <v>81</v>
      </c>
      <c r="AY192" s="16" t="s">
        <v>119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6" t="s">
        <v>79</v>
      </c>
      <c r="BK192" s="222">
        <f>ROUND(I192*H192,2)</f>
        <v>0</v>
      </c>
      <c r="BL192" s="16" t="s">
        <v>207</v>
      </c>
      <c r="BM192" s="221" t="s">
        <v>272</v>
      </c>
    </row>
    <row r="193" s="13" customFormat="1">
      <c r="A193" s="13"/>
      <c r="B193" s="223"/>
      <c r="C193" s="224"/>
      <c r="D193" s="225" t="s">
        <v>129</v>
      </c>
      <c r="E193" s="226" t="s">
        <v>1</v>
      </c>
      <c r="F193" s="227" t="s">
        <v>273</v>
      </c>
      <c r="G193" s="224"/>
      <c r="H193" s="228">
        <v>340</v>
      </c>
      <c r="I193" s="229"/>
      <c r="J193" s="224"/>
      <c r="K193" s="224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129</v>
      </c>
      <c r="AU193" s="234" t="s">
        <v>81</v>
      </c>
      <c r="AV193" s="13" t="s">
        <v>81</v>
      </c>
      <c r="AW193" s="13" t="s">
        <v>31</v>
      </c>
      <c r="AX193" s="13" t="s">
        <v>79</v>
      </c>
      <c r="AY193" s="234" t="s">
        <v>119</v>
      </c>
    </row>
    <row r="194" s="2" customFormat="1" ht="16.5" customHeight="1">
      <c r="A194" s="37"/>
      <c r="B194" s="38"/>
      <c r="C194" s="210" t="s">
        <v>274</v>
      </c>
      <c r="D194" s="210" t="s">
        <v>122</v>
      </c>
      <c r="E194" s="211" t="s">
        <v>275</v>
      </c>
      <c r="F194" s="212" t="s">
        <v>276</v>
      </c>
      <c r="G194" s="213" t="s">
        <v>158</v>
      </c>
      <c r="H194" s="214">
        <v>160</v>
      </c>
      <c r="I194" s="215"/>
      <c r="J194" s="216">
        <f>ROUND(I194*H194,2)</f>
        <v>0</v>
      </c>
      <c r="K194" s="212" t="s">
        <v>1</v>
      </c>
      <c r="L194" s="43"/>
      <c r="M194" s="217" t="s">
        <v>1</v>
      </c>
      <c r="N194" s="218" t="s">
        <v>39</v>
      </c>
      <c r="O194" s="90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1" t="s">
        <v>207</v>
      </c>
      <c r="AT194" s="221" t="s">
        <v>122</v>
      </c>
      <c r="AU194" s="221" t="s">
        <v>81</v>
      </c>
      <c r="AY194" s="16" t="s">
        <v>119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6" t="s">
        <v>79</v>
      </c>
      <c r="BK194" s="222">
        <f>ROUND(I194*H194,2)</f>
        <v>0</v>
      </c>
      <c r="BL194" s="16" t="s">
        <v>207</v>
      </c>
      <c r="BM194" s="221" t="s">
        <v>277</v>
      </c>
    </row>
    <row r="195" s="13" customFormat="1">
      <c r="A195" s="13"/>
      <c r="B195" s="223"/>
      <c r="C195" s="224"/>
      <c r="D195" s="225" t="s">
        <v>129</v>
      </c>
      <c r="E195" s="226" t="s">
        <v>1</v>
      </c>
      <c r="F195" s="227" t="s">
        <v>278</v>
      </c>
      <c r="G195" s="224"/>
      <c r="H195" s="228">
        <v>160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129</v>
      </c>
      <c r="AU195" s="234" t="s">
        <v>81</v>
      </c>
      <c r="AV195" s="13" t="s">
        <v>81</v>
      </c>
      <c r="AW195" s="13" t="s">
        <v>31</v>
      </c>
      <c r="AX195" s="13" t="s">
        <v>79</v>
      </c>
      <c r="AY195" s="234" t="s">
        <v>119</v>
      </c>
    </row>
    <row r="196" s="2" customFormat="1" ht="16.5" customHeight="1">
      <c r="A196" s="37"/>
      <c r="B196" s="38"/>
      <c r="C196" s="210" t="s">
        <v>279</v>
      </c>
      <c r="D196" s="210" t="s">
        <v>122</v>
      </c>
      <c r="E196" s="211" t="s">
        <v>280</v>
      </c>
      <c r="F196" s="212" t="s">
        <v>281</v>
      </c>
      <c r="G196" s="213" t="s">
        <v>229</v>
      </c>
      <c r="H196" s="214">
        <v>6</v>
      </c>
      <c r="I196" s="215"/>
      <c r="J196" s="216">
        <f>ROUND(I196*H196,2)</f>
        <v>0</v>
      </c>
      <c r="K196" s="212" t="s">
        <v>1</v>
      </c>
      <c r="L196" s="43"/>
      <c r="M196" s="217" t="s">
        <v>1</v>
      </c>
      <c r="N196" s="218" t="s">
        <v>39</v>
      </c>
      <c r="O196" s="90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1" t="s">
        <v>207</v>
      </c>
      <c r="AT196" s="221" t="s">
        <v>122</v>
      </c>
      <c r="AU196" s="221" t="s">
        <v>81</v>
      </c>
      <c r="AY196" s="16" t="s">
        <v>119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6" t="s">
        <v>79</v>
      </c>
      <c r="BK196" s="222">
        <f>ROUND(I196*H196,2)</f>
        <v>0</v>
      </c>
      <c r="BL196" s="16" t="s">
        <v>207</v>
      </c>
      <c r="BM196" s="221" t="s">
        <v>282</v>
      </c>
    </row>
    <row r="197" s="13" customFormat="1">
      <c r="A197" s="13"/>
      <c r="B197" s="223"/>
      <c r="C197" s="224"/>
      <c r="D197" s="225" t="s">
        <v>129</v>
      </c>
      <c r="E197" s="226" t="s">
        <v>1</v>
      </c>
      <c r="F197" s="227" t="s">
        <v>263</v>
      </c>
      <c r="G197" s="224"/>
      <c r="H197" s="228">
        <v>6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129</v>
      </c>
      <c r="AU197" s="234" t="s">
        <v>81</v>
      </c>
      <c r="AV197" s="13" t="s">
        <v>81</v>
      </c>
      <c r="AW197" s="13" t="s">
        <v>31</v>
      </c>
      <c r="AX197" s="13" t="s">
        <v>79</v>
      </c>
      <c r="AY197" s="234" t="s">
        <v>119</v>
      </c>
    </row>
    <row r="198" s="2" customFormat="1" ht="16.5" customHeight="1">
      <c r="A198" s="37"/>
      <c r="B198" s="38"/>
      <c r="C198" s="210" t="s">
        <v>283</v>
      </c>
      <c r="D198" s="210" t="s">
        <v>122</v>
      </c>
      <c r="E198" s="211" t="s">
        <v>284</v>
      </c>
      <c r="F198" s="212" t="s">
        <v>285</v>
      </c>
      <c r="G198" s="213" t="s">
        <v>229</v>
      </c>
      <c r="H198" s="214">
        <v>2</v>
      </c>
      <c r="I198" s="215"/>
      <c r="J198" s="216">
        <f>ROUND(I198*H198,2)</f>
        <v>0</v>
      </c>
      <c r="K198" s="212" t="s">
        <v>1</v>
      </c>
      <c r="L198" s="43"/>
      <c r="M198" s="217" t="s">
        <v>1</v>
      </c>
      <c r="N198" s="218" t="s">
        <v>39</v>
      </c>
      <c r="O198" s="90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1" t="s">
        <v>207</v>
      </c>
      <c r="AT198" s="221" t="s">
        <v>122</v>
      </c>
      <c r="AU198" s="221" t="s">
        <v>81</v>
      </c>
      <c r="AY198" s="16" t="s">
        <v>119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6" t="s">
        <v>79</v>
      </c>
      <c r="BK198" s="222">
        <f>ROUND(I198*H198,2)</f>
        <v>0</v>
      </c>
      <c r="BL198" s="16" t="s">
        <v>207</v>
      </c>
      <c r="BM198" s="221" t="s">
        <v>286</v>
      </c>
    </row>
    <row r="199" s="13" customFormat="1">
      <c r="A199" s="13"/>
      <c r="B199" s="223"/>
      <c r="C199" s="224"/>
      <c r="D199" s="225" t="s">
        <v>129</v>
      </c>
      <c r="E199" s="226" t="s">
        <v>1</v>
      </c>
      <c r="F199" s="227" t="s">
        <v>287</v>
      </c>
      <c r="G199" s="224"/>
      <c r="H199" s="228">
        <v>2</v>
      </c>
      <c r="I199" s="229"/>
      <c r="J199" s="224"/>
      <c r="K199" s="224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129</v>
      </c>
      <c r="AU199" s="234" t="s">
        <v>81</v>
      </c>
      <c r="AV199" s="13" t="s">
        <v>81</v>
      </c>
      <c r="AW199" s="13" t="s">
        <v>31</v>
      </c>
      <c r="AX199" s="13" t="s">
        <v>79</v>
      </c>
      <c r="AY199" s="234" t="s">
        <v>119</v>
      </c>
    </row>
    <row r="200" s="2" customFormat="1" ht="16.5" customHeight="1">
      <c r="A200" s="37"/>
      <c r="B200" s="38"/>
      <c r="C200" s="210" t="s">
        <v>288</v>
      </c>
      <c r="D200" s="210" t="s">
        <v>122</v>
      </c>
      <c r="E200" s="211" t="s">
        <v>289</v>
      </c>
      <c r="F200" s="212" t="s">
        <v>290</v>
      </c>
      <c r="G200" s="213" t="s">
        <v>229</v>
      </c>
      <c r="H200" s="214">
        <v>6</v>
      </c>
      <c r="I200" s="215"/>
      <c r="J200" s="216">
        <f>ROUND(I200*H200,2)</f>
        <v>0</v>
      </c>
      <c r="K200" s="212" t="s">
        <v>1</v>
      </c>
      <c r="L200" s="43"/>
      <c r="M200" s="217" t="s">
        <v>1</v>
      </c>
      <c r="N200" s="218" t="s">
        <v>39</v>
      </c>
      <c r="O200" s="90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1" t="s">
        <v>207</v>
      </c>
      <c r="AT200" s="221" t="s">
        <v>122</v>
      </c>
      <c r="AU200" s="221" t="s">
        <v>81</v>
      </c>
      <c r="AY200" s="16" t="s">
        <v>119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6" t="s">
        <v>79</v>
      </c>
      <c r="BK200" s="222">
        <f>ROUND(I200*H200,2)</f>
        <v>0</v>
      </c>
      <c r="BL200" s="16" t="s">
        <v>207</v>
      </c>
      <c r="BM200" s="221" t="s">
        <v>291</v>
      </c>
    </row>
    <row r="201" s="13" customFormat="1">
      <c r="A201" s="13"/>
      <c r="B201" s="223"/>
      <c r="C201" s="224"/>
      <c r="D201" s="225" t="s">
        <v>129</v>
      </c>
      <c r="E201" s="226" t="s">
        <v>1</v>
      </c>
      <c r="F201" s="227" t="s">
        <v>263</v>
      </c>
      <c r="G201" s="224"/>
      <c r="H201" s="228">
        <v>6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129</v>
      </c>
      <c r="AU201" s="234" t="s">
        <v>81</v>
      </c>
      <c r="AV201" s="13" t="s">
        <v>81</v>
      </c>
      <c r="AW201" s="13" t="s">
        <v>31</v>
      </c>
      <c r="AX201" s="13" t="s">
        <v>79</v>
      </c>
      <c r="AY201" s="234" t="s">
        <v>119</v>
      </c>
    </row>
    <row r="202" s="2" customFormat="1" ht="16.5" customHeight="1">
      <c r="A202" s="37"/>
      <c r="B202" s="38"/>
      <c r="C202" s="210" t="s">
        <v>292</v>
      </c>
      <c r="D202" s="210" t="s">
        <v>122</v>
      </c>
      <c r="E202" s="211" t="s">
        <v>293</v>
      </c>
      <c r="F202" s="212" t="s">
        <v>294</v>
      </c>
      <c r="G202" s="213" t="s">
        <v>229</v>
      </c>
      <c r="H202" s="214">
        <v>4</v>
      </c>
      <c r="I202" s="215"/>
      <c r="J202" s="216">
        <f>ROUND(I202*H202,2)</f>
        <v>0</v>
      </c>
      <c r="K202" s="212" t="s">
        <v>1</v>
      </c>
      <c r="L202" s="43"/>
      <c r="M202" s="217" t="s">
        <v>1</v>
      </c>
      <c r="N202" s="218" t="s">
        <v>39</v>
      </c>
      <c r="O202" s="90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1" t="s">
        <v>207</v>
      </c>
      <c r="AT202" s="221" t="s">
        <v>122</v>
      </c>
      <c r="AU202" s="221" t="s">
        <v>81</v>
      </c>
      <c r="AY202" s="16" t="s">
        <v>119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6" t="s">
        <v>79</v>
      </c>
      <c r="BK202" s="222">
        <f>ROUND(I202*H202,2)</f>
        <v>0</v>
      </c>
      <c r="BL202" s="16" t="s">
        <v>207</v>
      </c>
      <c r="BM202" s="221" t="s">
        <v>295</v>
      </c>
    </row>
    <row r="203" s="13" customFormat="1">
      <c r="A203" s="13"/>
      <c r="B203" s="223"/>
      <c r="C203" s="224"/>
      <c r="D203" s="225" t="s">
        <v>129</v>
      </c>
      <c r="E203" s="226" t="s">
        <v>1</v>
      </c>
      <c r="F203" s="227" t="s">
        <v>296</v>
      </c>
      <c r="G203" s="224"/>
      <c r="H203" s="228">
        <v>4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129</v>
      </c>
      <c r="AU203" s="234" t="s">
        <v>81</v>
      </c>
      <c r="AV203" s="13" t="s">
        <v>81</v>
      </c>
      <c r="AW203" s="13" t="s">
        <v>31</v>
      </c>
      <c r="AX203" s="13" t="s">
        <v>79</v>
      </c>
      <c r="AY203" s="234" t="s">
        <v>119</v>
      </c>
    </row>
    <row r="204" s="2" customFormat="1" ht="16.5" customHeight="1">
      <c r="A204" s="37"/>
      <c r="B204" s="38"/>
      <c r="C204" s="210" t="s">
        <v>297</v>
      </c>
      <c r="D204" s="210" t="s">
        <v>122</v>
      </c>
      <c r="E204" s="211" t="s">
        <v>298</v>
      </c>
      <c r="F204" s="212" t="s">
        <v>299</v>
      </c>
      <c r="G204" s="213" t="s">
        <v>229</v>
      </c>
      <c r="H204" s="214">
        <v>2</v>
      </c>
      <c r="I204" s="215"/>
      <c r="J204" s="216">
        <f>ROUND(I204*H204,2)</f>
        <v>0</v>
      </c>
      <c r="K204" s="212" t="s">
        <v>1</v>
      </c>
      <c r="L204" s="43"/>
      <c r="M204" s="217" t="s">
        <v>1</v>
      </c>
      <c r="N204" s="218" t="s">
        <v>39</v>
      </c>
      <c r="O204" s="90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1" t="s">
        <v>207</v>
      </c>
      <c r="AT204" s="221" t="s">
        <v>122</v>
      </c>
      <c r="AU204" s="221" t="s">
        <v>81</v>
      </c>
      <c r="AY204" s="16" t="s">
        <v>119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6" t="s">
        <v>79</v>
      </c>
      <c r="BK204" s="222">
        <f>ROUND(I204*H204,2)</f>
        <v>0</v>
      </c>
      <c r="BL204" s="16" t="s">
        <v>207</v>
      </c>
      <c r="BM204" s="221" t="s">
        <v>300</v>
      </c>
    </row>
    <row r="205" s="13" customFormat="1">
      <c r="A205" s="13"/>
      <c r="B205" s="223"/>
      <c r="C205" s="224"/>
      <c r="D205" s="225" t="s">
        <v>129</v>
      </c>
      <c r="E205" s="226" t="s">
        <v>1</v>
      </c>
      <c r="F205" s="227" t="s">
        <v>287</v>
      </c>
      <c r="G205" s="224"/>
      <c r="H205" s="228">
        <v>2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129</v>
      </c>
      <c r="AU205" s="234" t="s">
        <v>81</v>
      </c>
      <c r="AV205" s="13" t="s">
        <v>81</v>
      </c>
      <c r="AW205" s="13" t="s">
        <v>31</v>
      </c>
      <c r="AX205" s="13" t="s">
        <v>79</v>
      </c>
      <c r="AY205" s="234" t="s">
        <v>119</v>
      </c>
    </row>
    <row r="206" s="2" customFormat="1" ht="16.5" customHeight="1">
      <c r="A206" s="37"/>
      <c r="B206" s="38"/>
      <c r="C206" s="210" t="s">
        <v>301</v>
      </c>
      <c r="D206" s="210" t="s">
        <v>122</v>
      </c>
      <c r="E206" s="211" t="s">
        <v>302</v>
      </c>
      <c r="F206" s="212" t="s">
        <v>303</v>
      </c>
      <c r="G206" s="213" t="s">
        <v>229</v>
      </c>
      <c r="H206" s="214">
        <v>28</v>
      </c>
      <c r="I206" s="215"/>
      <c r="J206" s="216">
        <f>ROUND(I206*H206,2)</f>
        <v>0</v>
      </c>
      <c r="K206" s="212" t="s">
        <v>1</v>
      </c>
      <c r="L206" s="43"/>
      <c r="M206" s="217" t="s">
        <v>1</v>
      </c>
      <c r="N206" s="218" t="s">
        <v>39</v>
      </c>
      <c r="O206" s="90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1" t="s">
        <v>207</v>
      </c>
      <c r="AT206" s="221" t="s">
        <v>122</v>
      </c>
      <c r="AU206" s="221" t="s">
        <v>81</v>
      </c>
      <c r="AY206" s="16" t="s">
        <v>119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6" t="s">
        <v>79</v>
      </c>
      <c r="BK206" s="222">
        <f>ROUND(I206*H206,2)</f>
        <v>0</v>
      </c>
      <c r="BL206" s="16" t="s">
        <v>207</v>
      </c>
      <c r="BM206" s="221" t="s">
        <v>304</v>
      </c>
    </row>
    <row r="207" s="13" customFormat="1">
      <c r="A207" s="13"/>
      <c r="B207" s="223"/>
      <c r="C207" s="224"/>
      <c r="D207" s="225" t="s">
        <v>129</v>
      </c>
      <c r="E207" s="226" t="s">
        <v>1</v>
      </c>
      <c r="F207" s="227" t="s">
        <v>305</v>
      </c>
      <c r="G207" s="224"/>
      <c r="H207" s="228">
        <v>28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129</v>
      </c>
      <c r="AU207" s="234" t="s">
        <v>81</v>
      </c>
      <c r="AV207" s="13" t="s">
        <v>81</v>
      </c>
      <c r="AW207" s="13" t="s">
        <v>31</v>
      </c>
      <c r="AX207" s="13" t="s">
        <v>79</v>
      </c>
      <c r="AY207" s="234" t="s">
        <v>119</v>
      </c>
    </row>
    <row r="208" s="2" customFormat="1" ht="16.5" customHeight="1">
      <c r="A208" s="37"/>
      <c r="B208" s="38"/>
      <c r="C208" s="210" t="s">
        <v>306</v>
      </c>
      <c r="D208" s="210" t="s">
        <v>122</v>
      </c>
      <c r="E208" s="211" t="s">
        <v>307</v>
      </c>
      <c r="F208" s="212" t="s">
        <v>308</v>
      </c>
      <c r="G208" s="213" t="s">
        <v>229</v>
      </c>
      <c r="H208" s="214">
        <v>240</v>
      </c>
      <c r="I208" s="215"/>
      <c r="J208" s="216">
        <f>ROUND(I208*H208,2)</f>
        <v>0</v>
      </c>
      <c r="K208" s="212" t="s">
        <v>1</v>
      </c>
      <c r="L208" s="43"/>
      <c r="M208" s="217" t="s">
        <v>1</v>
      </c>
      <c r="N208" s="218" t="s">
        <v>39</v>
      </c>
      <c r="O208" s="90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1" t="s">
        <v>207</v>
      </c>
      <c r="AT208" s="221" t="s">
        <v>122</v>
      </c>
      <c r="AU208" s="221" t="s">
        <v>81</v>
      </c>
      <c r="AY208" s="16" t="s">
        <v>119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6" t="s">
        <v>79</v>
      </c>
      <c r="BK208" s="222">
        <f>ROUND(I208*H208,2)</f>
        <v>0</v>
      </c>
      <c r="BL208" s="16" t="s">
        <v>207</v>
      </c>
      <c r="BM208" s="221" t="s">
        <v>309</v>
      </c>
    </row>
    <row r="209" s="13" customFormat="1">
      <c r="A209" s="13"/>
      <c r="B209" s="223"/>
      <c r="C209" s="224"/>
      <c r="D209" s="225" t="s">
        <v>129</v>
      </c>
      <c r="E209" s="226" t="s">
        <v>1</v>
      </c>
      <c r="F209" s="227" t="s">
        <v>310</v>
      </c>
      <c r="G209" s="224"/>
      <c r="H209" s="228">
        <v>240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129</v>
      </c>
      <c r="AU209" s="234" t="s">
        <v>81</v>
      </c>
      <c r="AV209" s="13" t="s">
        <v>81</v>
      </c>
      <c r="AW209" s="13" t="s">
        <v>31</v>
      </c>
      <c r="AX209" s="13" t="s">
        <v>79</v>
      </c>
      <c r="AY209" s="234" t="s">
        <v>119</v>
      </c>
    </row>
    <row r="210" s="2" customFormat="1" ht="16.5" customHeight="1">
      <c r="A210" s="37"/>
      <c r="B210" s="38"/>
      <c r="C210" s="210" t="s">
        <v>311</v>
      </c>
      <c r="D210" s="210" t="s">
        <v>122</v>
      </c>
      <c r="E210" s="211" t="s">
        <v>312</v>
      </c>
      <c r="F210" s="212" t="s">
        <v>313</v>
      </c>
      <c r="G210" s="213" t="s">
        <v>229</v>
      </c>
      <c r="H210" s="214">
        <v>28</v>
      </c>
      <c r="I210" s="215"/>
      <c r="J210" s="216">
        <f>ROUND(I210*H210,2)</f>
        <v>0</v>
      </c>
      <c r="K210" s="212" t="s">
        <v>1</v>
      </c>
      <c r="L210" s="43"/>
      <c r="M210" s="217" t="s">
        <v>1</v>
      </c>
      <c r="N210" s="218" t="s">
        <v>39</v>
      </c>
      <c r="O210" s="90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1" t="s">
        <v>207</v>
      </c>
      <c r="AT210" s="221" t="s">
        <v>122</v>
      </c>
      <c r="AU210" s="221" t="s">
        <v>81</v>
      </c>
      <c r="AY210" s="16" t="s">
        <v>119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6" t="s">
        <v>79</v>
      </c>
      <c r="BK210" s="222">
        <f>ROUND(I210*H210,2)</f>
        <v>0</v>
      </c>
      <c r="BL210" s="16" t="s">
        <v>207</v>
      </c>
      <c r="BM210" s="221" t="s">
        <v>314</v>
      </c>
    </row>
    <row r="211" s="13" customFormat="1">
      <c r="A211" s="13"/>
      <c r="B211" s="223"/>
      <c r="C211" s="224"/>
      <c r="D211" s="225" t="s">
        <v>129</v>
      </c>
      <c r="E211" s="226" t="s">
        <v>1</v>
      </c>
      <c r="F211" s="227" t="s">
        <v>305</v>
      </c>
      <c r="G211" s="224"/>
      <c r="H211" s="228">
        <v>28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129</v>
      </c>
      <c r="AU211" s="234" t="s">
        <v>81</v>
      </c>
      <c r="AV211" s="13" t="s">
        <v>81</v>
      </c>
      <c r="AW211" s="13" t="s">
        <v>31</v>
      </c>
      <c r="AX211" s="13" t="s">
        <v>79</v>
      </c>
      <c r="AY211" s="234" t="s">
        <v>119</v>
      </c>
    </row>
    <row r="212" s="2" customFormat="1" ht="62.7" customHeight="1">
      <c r="A212" s="37"/>
      <c r="B212" s="38"/>
      <c r="C212" s="210" t="s">
        <v>315</v>
      </c>
      <c r="D212" s="210" t="s">
        <v>122</v>
      </c>
      <c r="E212" s="211" t="s">
        <v>316</v>
      </c>
      <c r="F212" s="212" t="s">
        <v>317</v>
      </c>
      <c r="G212" s="213" t="s">
        <v>229</v>
      </c>
      <c r="H212" s="214">
        <v>4</v>
      </c>
      <c r="I212" s="215"/>
      <c r="J212" s="216">
        <f>ROUND(I212*H212,2)</f>
        <v>0</v>
      </c>
      <c r="K212" s="212" t="s">
        <v>1</v>
      </c>
      <c r="L212" s="43"/>
      <c r="M212" s="217" t="s">
        <v>1</v>
      </c>
      <c r="N212" s="218" t="s">
        <v>39</v>
      </c>
      <c r="O212" s="90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1" t="s">
        <v>207</v>
      </c>
      <c r="AT212" s="221" t="s">
        <v>122</v>
      </c>
      <c r="AU212" s="221" t="s">
        <v>81</v>
      </c>
      <c r="AY212" s="16" t="s">
        <v>119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6" t="s">
        <v>79</v>
      </c>
      <c r="BK212" s="222">
        <f>ROUND(I212*H212,2)</f>
        <v>0</v>
      </c>
      <c r="BL212" s="16" t="s">
        <v>207</v>
      </c>
      <c r="BM212" s="221" t="s">
        <v>318</v>
      </c>
    </row>
    <row r="213" s="13" customFormat="1">
      <c r="A213" s="13"/>
      <c r="B213" s="223"/>
      <c r="C213" s="224"/>
      <c r="D213" s="225" t="s">
        <v>129</v>
      </c>
      <c r="E213" s="226" t="s">
        <v>1</v>
      </c>
      <c r="F213" s="227" t="s">
        <v>296</v>
      </c>
      <c r="G213" s="224"/>
      <c r="H213" s="228">
        <v>4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129</v>
      </c>
      <c r="AU213" s="234" t="s">
        <v>81</v>
      </c>
      <c r="AV213" s="13" t="s">
        <v>81</v>
      </c>
      <c r="AW213" s="13" t="s">
        <v>31</v>
      </c>
      <c r="AX213" s="13" t="s">
        <v>79</v>
      </c>
      <c r="AY213" s="234" t="s">
        <v>119</v>
      </c>
    </row>
    <row r="214" s="2" customFormat="1" ht="66.75" customHeight="1">
      <c r="A214" s="37"/>
      <c r="B214" s="38"/>
      <c r="C214" s="210" t="s">
        <v>319</v>
      </c>
      <c r="D214" s="210" t="s">
        <v>122</v>
      </c>
      <c r="E214" s="211" t="s">
        <v>320</v>
      </c>
      <c r="F214" s="212" t="s">
        <v>321</v>
      </c>
      <c r="G214" s="213" t="s">
        <v>229</v>
      </c>
      <c r="H214" s="214">
        <v>40</v>
      </c>
      <c r="I214" s="215"/>
      <c r="J214" s="216">
        <f>ROUND(I214*H214,2)</f>
        <v>0</v>
      </c>
      <c r="K214" s="212" t="s">
        <v>1</v>
      </c>
      <c r="L214" s="43"/>
      <c r="M214" s="217" t="s">
        <v>1</v>
      </c>
      <c r="N214" s="218" t="s">
        <v>39</v>
      </c>
      <c r="O214" s="90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1" t="s">
        <v>207</v>
      </c>
      <c r="AT214" s="221" t="s">
        <v>122</v>
      </c>
      <c r="AU214" s="221" t="s">
        <v>81</v>
      </c>
      <c r="AY214" s="16" t="s">
        <v>119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6" t="s">
        <v>79</v>
      </c>
      <c r="BK214" s="222">
        <f>ROUND(I214*H214,2)</f>
        <v>0</v>
      </c>
      <c r="BL214" s="16" t="s">
        <v>207</v>
      </c>
      <c r="BM214" s="221" t="s">
        <v>322</v>
      </c>
    </row>
    <row r="215" s="13" customFormat="1">
      <c r="A215" s="13"/>
      <c r="B215" s="223"/>
      <c r="C215" s="224"/>
      <c r="D215" s="225" t="s">
        <v>129</v>
      </c>
      <c r="E215" s="226" t="s">
        <v>1</v>
      </c>
      <c r="F215" s="227" t="s">
        <v>253</v>
      </c>
      <c r="G215" s="224"/>
      <c r="H215" s="228">
        <v>40</v>
      </c>
      <c r="I215" s="229"/>
      <c r="J215" s="224"/>
      <c r="K215" s="224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129</v>
      </c>
      <c r="AU215" s="234" t="s">
        <v>81</v>
      </c>
      <c r="AV215" s="13" t="s">
        <v>81</v>
      </c>
      <c r="AW215" s="13" t="s">
        <v>31</v>
      </c>
      <c r="AX215" s="13" t="s">
        <v>79</v>
      </c>
      <c r="AY215" s="234" t="s">
        <v>119</v>
      </c>
    </row>
    <row r="216" s="2" customFormat="1" ht="16.5" customHeight="1">
      <c r="A216" s="37"/>
      <c r="B216" s="38"/>
      <c r="C216" s="210" t="s">
        <v>323</v>
      </c>
      <c r="D216" s="210" t="s">
        <v>122</v>
      </c>
      <c r="E216" s="211" t="s">
        <v>324</v>
      </c>
      <c r="F216" s="212" t="s">
        <v>325</v>
      </c>
      <c r="G216" s="213" t="s">
        <v>229</v>
      </c>
      <c r="H216" s="214">
        <v>320</v>
      </c>
      <c r="I216" s="215"/>
      <c r="J216" s="216">
        <f>ROUND(I216*H216,2)</f>
        <v>0</v>
      </c>
      <c r="K216" s="212" t="s">
        <v>1</v>
      </c>
      <c r="L216" s="43"/>
      <c r="M216" s="217" t="s">
        <v>1</v>
      </c>
      <c r="N216" s="218" t="s">
        <v>39</v>
      </c>
      <c r="O216" s="90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1" t="s">
        <v>207</v>
      </c>
      <c r="AT216" s="221" t="s">
        <v>122</v>
      </c>
      <c r="AU216" s="221" t="s">
        <v>81</v>
      </c>
      <c r="AY216" s="16" t="s">
        <v>119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6" t="s">
        <v>79</v>
      </c>
      <c r="BK216" s="222">
        <f>ROUND(I216*H216,2)</f>
        <v>0</v>
      </c>
      <c r="BL216" s="16" t="s">
        <v>207</v>
      </c>
      <c r="BM216" s="221" t="s">
        <v>326</v>
      </c>
    </row>
    <row r="217" s="13" customFormat="1">
      <c r="A217" s="13"/>
      <c r="B217" s="223"/>
      <c r="C217" s="224"/>
      <c r="D217" s="225" t="s">
        <v>129</v>
      </c>
      <c r="E217" s="226" t="s">
        <v>1</v>
      </c>
      <c r="F217" s="227" t="s">
        <v>327</v>
      </c>
      <c r="G217" s="224"/>
      <c r="H217" s="228">
        <v>320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129</v>
      </c>
      <c r="AU217" s="234" t="s">
        <v>81</v>
      </c>
      <c r="AV217" s="13" t="s">
        <v>81</v>
      </c>
      <c r="AW217" s="13" t="s">
        <v>31</v>
      </c>
      <c r="AX217" s="13" t="s">
        <v>79</v>
      </c>
      <c r="AY217" s="234" t="s">
        <v>119</v>
      </c>
    </row>
    <row r="218" s="2" customFormat="1" ht="16.5" customHeight="1">
      <c r="A218" s="37"/>
      <c r="B218" s="38"/>
      <c r="C218" s="210" t="s">
        <v>328</v>
      </c>
      <c r="D218" s="210" t="s">
        <v>122</v>
      </c>
      <c r="E218" s="211" t="s">
        <v>329</v>
      </c>
      <c r="F218" s="212" t="s">
        <v>330</v>
      </c>
      <c r="G218" s="213" t="s">
        <v>229</v>
      </c>
      <c r="H218" s="214">
        <v>10</v>
      </c>
      <c r="I218" s="215"/>
      <c r="J218" s="216">
        <f>ROUND(I218*H218,2)</f>
        <v>0</v>
      </c>
      <c r="K218" s="212" t="s">
        <v>1</v>
      </c>
      <c r="L218" s="43"/>
      <c r="M218" s="217" t="s">
        <v>1</v>
      </c>
      <c r="N218" s="218" t="s">
        <v>39</v>
      </c>
      <c r="O218" s="90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1" t="s">
        <v>207</v>
      </c>
      <c r="AT218" s="221" t="s">
        <v>122</v>
      </c>
      <c r="AU218" s="221" t="s">
        <v>81</v>
      </c>
      <c r="AY218" s="16" t="s">
        <v>119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6" t="s">
        <v>79</v>
      </c>
      <c r="BK218" s="222">
        <f>ROUND(I218*H218,2)</f>
        <v>0</v>
      </c>
      <c r="BL218" s="16" t="s">
        <v>207</v>
      </c>
      <c r="BM218" s="221" t="s">
        <v>331</v>
      </c>
    </row>
    <row r="219" s="13" customFormat="1">
      <c r="A219" s="13"/>
      <c r="B219" s="223"/>
      <c r="C219" s="224"/>
      <c r="D219" s="225" t="s">
        <v>129</v>
      </c>
      <c r="E219" s="226" t="s">
        <v>1</v>
      </c>
      <c r="F219" s="227" t="s">
        <v>332</v>
      </c>
      <c r="G219" s="224"/>
      <c r="H219" s="228">
        <v>10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129</v>
      </c>
      <c r="AU219" s="234" t="s">
        <v>81</v>
      </c>
      <c r="AV219" s="13" t="s">
        <v>81</v>
      </c>
      <c r="AW219" s="13" t="s">
        <v>31</v>
      </c>
      <c r="AX219" s="13" t="s">
        <v>79</v>
      </c>
      <c r="AY219" s="234" t="s">
        <v>119</v>
      </c>
    </row>
    <row r="220" s="2" customFormat="1" ht="16.5" customHeight="1">
      <c r="A220" s="37"/>
      <c r="B220" s="38"/>
      <c r="C220" s="210" t="s">
        <v>333</v>
      </c>
      <c r="D220" s="210" t="s">
        <v>122</v>
      </c>
      <c r="E220" s="211" t="s">
        <v>334</v>
      </c>
      <c r="F220" s="212" t="s">
        <v>335</v>
      </c>
      <c r="G220" s="213" t="s">
        <v>158</v>
      </c>
      <c r="H220" s="214">
        <v>20</v>
      </c>
      <c r="I220" s="215"/>
      <c r="J220" s="216">
        <f>ROUND(I220*H220,2)</f>
        <v>0</v>
      </c>
      <c r="K220" s="212" t="s">
        <v>1</v>
      </c>
      <c r="L220" s="43"/>
      <c r="M220" s="217" t="s">
        <v>1</v>
      </c>
      <c r="N220" s="218" t="s">
        <v>39</v>
      </c>
      <c r="O220" s="90"/>
      <c r="P220" s="219">
        <f>O220*H220</f>
        <v>0</v>
      </c>
      <c r="Q220" s="219">
        <v>0</v>
      </c>
      <c r="R220" s="219">
        <f>Q220*H220</f>
        <v>0</v>
      </c>
      <c r="S220" s="219">
        <v>0</v>
      </c>
      <c r="T220" s="22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1" t="s">
        <v>207</v>
      </c>
      <c r="AT220" s="221" t="s">
        <v>122</v>
      </c>
      <c r="AU220" s="221" t="s">
        <v>81</v>
      </c>
      <c r="AY220" s="16" t="s">
        <v>119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6" t="s">
        <v>79</v>
      </c>
      <c r="BK220" s="222">
        <f>ROUND(I220*H220,2)</f>
        <v>0</v>
      </c>
      <c r="BL220" s="16" t="s">
        <v>207</v>
      </c>
      <c r="BM220" s="221" t="s">
        <v>336</v>
      </c>
    </row>
    <row r="221" s="13" customFormat="1">
      <c r="A221" s="13"/>
      <c r="B221" s="223"/>
      <c r="C221" s="224"/>
      <c r="D221" s="225" t="s">
        <v>129</v>
      </c>
      <c r="E221" s="226" t="s">
        <v>1</v>
      </c>
      <c r="F221" s="227" t="s">
        <v>337</v>
      </c>
      <c r="G221" s="224"/>
      <c r="H221" s="228">
        <v>20</v>
      </c>
      <c r="I221" s="229"/>
      <c r="J221" s="224"/>
      <c r="K221" s="224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129</v>
      </c>
      <c r="AU221" s="234" t="s">
        <v>81</v>
      </c>
      <c r="AV221" s="13" t="s">
        <v>81</v>
      </c>
      <c r="AW221" s="13" t="s">
        <v>31</v>
      </c>
      <c r="AX221" s="13" t="s">
        <v>79</v>
      </c>
      <c r="AY221" s="234" t="s">
        <v>119</v>
      </c>
    </row>
    <row r="222" s="2" customFormat="1" ht="16.5" customHeight="1">
      <c r="A222" s="37"/>
      <c r="B222" s="38"/>
      <c r="C222" s="210" t="s">
        <v>338</v>
      </c>
      <c r="D222" s="210" t="s">
        <v>122</v>
      </c>
      <c r="E222" s="211" t="s">
        <v>339</v>
      </c>
      <c r="F222" s="212" t="s">
        <v>340</v>
      </c>
      <c r="G222" s="213" t="s">
        <v>158</v>
      </c>
      <c r="H222" s="214">
        <v>20</v>
      </c>
      <c r="I222" s="215"/>
      <c r="J222" s="216">
        <f>ROUND(I222*H222,2)</f>
        <v>0</v>
      </c>
      <c r="K222" s="212" t="s">
        <v>1</v>
      </c>
      <c r="L222" s="43"/>
      <c r="M222" s="217" t="s">
        <v>1</v>
      </c>
      <c r="N222" s="218" t="s">
        <v>39</v>
      </c>
      <c r="O222" s="90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1" t="s">
        <v>207</v>
      </c>
      <c r="AT222" s="221" t="s">
        <v>122</v>
      </c>
      <c r="AU222" s="221" t="s">
        <v>81</v>
      </c>
      <c r="AY222" s="16" t="s">
        <v>119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6" t="s">
        <v>79</v>
      </c>
      <c r="BK222" s="222">
        <f>ROUND(I222*H222,2)</f>
        <v>0</v>
      </c>
      <c r="BL222" s="16" t="s">
        <v>207</v>
      </c>
      <c r="BM222" s="221" t="s">
        <v>341</v>
      </c>
    </row>
    <row r="223" s="13" customFormat="1">
      <c r="A223" s="13"/>
      <c r="B223" s="223"/>
      <c r="C223" s="224"/>
      <c r="D223" s="225" t="s">
        <v>129</v>
      </c>
      <c r="E223" s="226" t="s">
        <v>1</v>
      </c>
      <c r="F223" s="227" t="s">
        <v>337</v>
      </c>
      <c r="G223" s="224"/>
      <c r="H223" s="228">
        <v>20</v>
      </c>
      <c r="I223" s="229"/>
      <c r="J223" s="224"/>
      <c r="K223" s="224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129</v>
      </c>
      <c r="AU223" s="234" t="s">
        <v>81</v>
      </c>
      <c r="AV223" s="13" t="s">
        <v>81</v>
      </c>
      <c r="AW223" s="13" t="s">
        <v>31</v>
      </c>
      <c r="AX223" s="13" t="s">
        <v>79</v>
      </c>
      <c r="AY223" s="234" t="s">
        <v>119</v>
      </c>
    </row>
    <row r="224" s="2" customFormat="1" ht="16.5" customHeight="1">
      <c r="A224" s="37"/>
      <c r="B224" s="38"/>
      <c r="C224" s="210" t="s">
        <v>342</v>
      </c>
      <c r="D224" s="210" t="s">
        <v>122</v>
      </c>
      <c r="E224" s="211" t="s">
        <v>343</v>
      </c>
      <c r="F224" s="212" t="s">
        <v>344</v>
      </c>
      <c r="G224" s="213" t="s">
        <v>229</v>
      </c>
      <c r="H224" s="214">
        <v>4</v>
      </c>
      <c r="I224" s="215"/>
      <c r="J224" s="216">
        <f>ROUND(I224*H224,2)</f>
        <v>0</v>
      </c>
      <c r="K224" s="212" t="s">
        <v>1</v>
      </c>
      <c r="L224" s="43"/>
      <c r="M224" s="217" t="s">
        <v>1</v>
      </c>
      <c r="N224" s="218" t="s">
        <v>39</v>
      </c>
      <c r="O224" s="90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1" t="s">
        <v>207</v>
      </c>
      <c r="AT224" s="221" t="s">
        <v>122</v>
      </c>
      <c r="AU224" s="221" t="s">
        <v>81</v>
      </c>
      <c r="AY224" s="16" t="s">
        <v>119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6" t="s">
        <v>79</v>
      </c>
      <c r="BK224" s="222">
        <f>ROUND(I224*H224,2)</f>
        <v>0</v>
      </c>
      <c r="BL224" s="16" t="s">
        <v>207</v>
      </c>
      <c r="BM224" s="221" t="s">
        <v>345</v>
      </c>
    </row>
    <row r="225" s="13" customFormat="1">
      <c r="A225" s="13"/>
      <c r="B225" s="223"/>
      <c r="C225" s="224"/>
      <c r="D225" s="225" t="s">
        <v>129</v>
      </c>
      <c r="E225" s="226" t="s">
        <v>1</v>
      </c>
      <c r="F225" s="227" t="s">
        <v>296</v>
      </c>
      <c r="G225" s="224"/>
      <c r="H225" s="228">
        <v>4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129</v>
      </c>
      <c r="AU225" s="234" t="s">
        <v>81</v>
      </c>
      <c r="AV225" s="13" t="s">
        <v>81</v>
      </c>
      <c r="AW225" s="13" t="s">
        <v>31</v>
      </c>
      <c r="AX225" s="13" t="s">
        <v>79</v>
      </c>
      <c r="AY225" s="234" t="s">
        <v>119</v>
      </c>
    </row>
    <row r="226" s="2" customFormat="1" ht="16.5" customHeight="1">
      <c r="A226" s="37"/>
      <c r="B226" s="38"/>
      <c r="C226" s="210" t="s">
        <v>346</v>
      </c>
      <c r="D226" s="210" t="s">
        <v>122</v>
      </c>
      <c r="E226" s="211" t="s">
        <v>347</v>
      </c>
      <c r="F226" s="212" t="s">
        <v>348</v>
      </c>
      <c r="G226" s="213" t="s">
        <v>229</v>
      </c>
      <c r="H226" s="214">
        <v>556</v>
      </c>
      <c r="I226" s="215"/>
      <c r="J226" s="216">
        <f>ROUND(I226*H226,2)</f>
        <v>0</v>
      </c>
      <c r="K226" s="212" t="s">
        <v>1</v>
      </c>
      <c r="L226" s="43"/>
      <c r="M226" s="217" t="s">
        <v>1</v>
      </c>
      <c r="N226" s="218" t="s">
        <v>39</v>
      </c>
      <c r="O226" s="90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1" t="s">
        <v>207</v>
      </c>
      <c r="AT226" s="221" t="s">
        <v>122</v>
      </c>
      <c r="AU226" s="221" t="s">
        <v>81</v>
      </c>
      <c r="AY226" s="16" t="s">
        <v>119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6" t="s">
        <v>79</v>
      </c>
      <c r="BK226" s="222">
        <f>ROUND(I226*H226,2)</f>
        <v>0</v>
      </c>
      <c r="BL226" s="16" t="s">
        <v>207</v>
      </c>
      <c r="BM226" s="221" t="s">
        <v>349</v>
      </c>
    </row>
    <row r="227" s="13" customFormat="1">
      <c r="A227" s="13"/>
      <c r="B227" s="223"/>
      <c r="C227" s="224"/>
      <c r="D227" s="225" t="s">
        <v>129</v>
      </c>
      <c r="E227" s="226" t="s">
        <v>1</v>
      </c>
      <c r="F227" s="227" t="s">
        <v>350</v>
      </c>
      <c r="G227" s="224"/>
      <c r="H227" s="228">
        <v>556</v>
      </c>
      <c r="I227" s="229"/>
      <c r="J227" s="224"/>
      <c r="K227" s="224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129</v>
      </c>
      <c r="AU227" s="234" t="s">
        <v>81</v>
      </c>
      <c r="AV227" s="13" t="s">
        <v>81</v>
      </c>
      <c r="AW227" s="13" t="s">
        <v>31</v>
      </c>
      <c r="AX227" s="13" t="s">
        <v>79</v>
      </c>
      <c r="AY227" s="234" t="s">
        <v>119</v>
      </c>
    </row>
    <row r="228" s="2" customFormat="1" ht="16.5" customHeight="1">
      <c r="A228" s="37"/>
      <c r="B228" s="38"/>
      <c r="C228" s="210" t="s">
        <v>351</v>
      </c>
      <c r="D228" s="210" t="s">
        <v>122</v>
      </c>
      <c r="E228" s="211" t="s">
        <v>352</v>
      </c>
      <c r="F228" s="212" t="s">
        <v>353</v>
      </c>
      <c r="G228" s="213" t="s">
        <v>229</v>
      </c>
      <c r="H228" s="214">
        <v>4</v>
      </c>
      <c r="I228" s="215"/>
      <c r="J228" s="216">
        <f>ROUND(I228*H228,2)</f>
        <v>0</v>
      </c>
      <c r="K228" s="212" t="s">
        <v>1</v>
      </c>
      <c r="L228" s="43"/>
      <c r="M228" s="217" t="s">
        <v>1</v>
      </c>
      <c r="N228" s="218" t="s">
        <v>39</v>
      </c>
      <c r="O228" s="90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1" t="s">
        <v>207</v>
      </c>
      <c r="AT228" s="221" t="s">
        <v>122</v>
      </c>
      <c r="AU228" s="221" t="s">
        <v>81</v>
      </c>
      <c r="AY228" s="16" t="s">
        <v>119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6" t="s">
        <v>79</v>
      </c>
      <c r="BK228" s="222">
        <f>ROUND(I228*H228,2)</f>
        <v>0</v>
      </c>
      <c r="BL228" s="16" t="s">
        <v>207</v>
      </c>
      <c r="BM228" s="221" t="s">
        <v>354</v>
      </c>
    </row>
    <row r="229" s="13" customFormat="1">
      <c r="A229" s="13"/>
      <c r="B229" s="223"/>
      <c r="C229" s="224"/>
      <c r="D229" s="225" t="s">
        <v>129</v>
      </c>
      <c r="E229" s="226" t="s">
        <v>1</v>
      </c>
      <c r="F229" s="227" t="s">
        <v>296</v>
      </c>
      <c r="G229" s="224"/>
      <c r="H229" s="228">
        <v>4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129</v>
      </c>
      <c r="AU229" s="234" t="s">
        <v>81</v>
      </c>
      <c r="AV229" s="13" t="s">
        <v>81</v>
      </c>
      <c r="AW229" s="13" t="s">
        <v>31</v>
      </c>
      <c r="AX229" s="13" t="s">
        <v>79</v>
      </c>
      <c r="AY229" s="234" t="s">
        <v>119</v>
      </c>
    </row>
    <row r="230" s="2" customFormat="1" ht="16.5" customHeight="1">
      <c r="A230" s="37"/>
      <c r="B230" s="38"/>
      <c r="C230" s="210" t="s">
        <v>355</v>
      </c>
      <c r="D230" s="210" t="s">
        <v>122</v>
      </c>
      <c r="E230" s="211" t="s">
        <v>356</v>
      </c>
      <c r="F230" s="212" t="s">
        <v>357</v>
      </c>
      <c r="G230" s="213" t="s">
        <v>229</v>
      </c>
      <c r="H230" s="214">
        <v>4</v>
      </c>
      <c r="I230" s="215"/>
      <c r="J230" s="216">
        <f>ROUND(I230*H230,2)</f>
        <v>0</v>
      </c>
      <c r="K230" s="212" t="s">
        <v>1</v>
      </c>
      <c r="L230" s="43"/>
      <c r="M230" s="217" t="s">
        <v>1</v>
      </c>
      <c r="N230" s="218" t="s">
        <v>39</v>
      </c>
      <c r="O230" s="90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1" t="s">
        <v>207</v>
      </c>
      <c r="AT230" s="221" t="s">
        <v>122</v>
      </c>
      <c r="AU230" s="221" t="s">
        <v>81</v>
      </c>
      <c r="AY230" s="16" t="s">
        <v>119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6" t="s">
        <v>79</v>
      </c>
      <c r="BK230" s="222">
        <f>ROUND(I230*H230,2)</f>
        <v>0</v>
      </c>
      <c r="BL230" s="16" t="s">
        <v>207</v>
      </c>
      <c r="BM230" s="221" t="s">
        <v>358</v>
      </c>
    </row>
    <row r="231" s="13" customFormat="1">
      <c r="A231" s="13"/>
      <c r="B231" s="223"/>
      <c r="C231" s="224"/>
      <c r="D231" s="225" t="s">
        <v>129</v>
      </c>
      <c r="E231" s="226" t="s">
        <v>1</v>
      </c>
      <c r="F231" s="227" t="s">
        <v>296</v>
      </c>
      <c r="G231" s="224"/>
      <c r="H231" s="228">
        <v>4</v>
      </c>
      <c r="I231" s="229"/>
      <c r="J231" s="224"/>
      <c r="K231" s="224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129</v>
      </c>
      <c r="AU231" s="234" t="s">
        <v>81</v>
      </c>
      <c r="AV231" s="13" t="s">
        <v>81</v>
      </c>
      <c r="AW231" s="13" t="s">
        <v>31</v>
      </c>
      <c r="AX231" s="13" t="s">
        <v>79</v>
      </c>
      <c r="AY231" s="234" t="s">
        <v>119</v>
      </c>
    </row>
    <row r="232" s="2" customFormat="1" ht="16.5" customHeight="1">
      <c r="A232" s="37"/>
      <c r="B232" s="38"/>
      <c r="C232" s="210" t="s">
        <v>359</v>
      </c>
      <c r="D232" s="210" t="s">
        <v>122</v>
      </c>
      <c r="E232" s="211" t="s">
        <v>360</v>
      </c>
      <c r="F232" s="212" t="s">
        <v>361</v>
      </c>
      <c r="G232" s="213" t="s">
        <v>229</v>
      </c>
      <c r="H232" s="214">
        <v>2</v>
      </c>
      <c r="I232" s="215"/>
      <c r="J232" s="216">
        <f>ROUND(I232*H232,2)</f>
        <v>0</v>
      </c>
      <c r="K232" s="212" t="s">
        <v>1</v>
      </c>
      <c r="L232" s="43"/>
      <c r="M232" s="217" t="s">
        <v>1</v>
      </c>
      <c r="N232" s="218" t="s">
        <v>39</v>
      </c>
      <c r="O232" s="90"/>
      <c r="P232" s="219">
        <f>O232*H232</f>
        <v>0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1" t="s">
        <v>207</v>
      </c>
      <c r="AT232" s="221" t="s">
        <v>122</v>
      </c>
      <c r="AU232" s="221" t="s">
        <v>81</v>
      </c>
      <c r="AY232" s="16" t="s">
        <v>119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6" t="s">
        <v>79</v>
      </c>
      <c r="BK232" s="222">
        <f>ROUND(I232*H232,2)</f>
        <v>0</v>
      </c>
      <c r="BL232" s="16" t="s">
        <v>207</v>
      </c>
      <c r="BM232" s="221" t="s">
        <v>362</v>
      </c>
    </row>
    <row r="233" s="13" customFormat="1">
      <c r="A233" s="13"/>
      <c r="B233" s="223"/>
      <c r="C233" s="224"/>
      <c r="D233" s="225" t="s">
        <v>129</v>
      </c>
      <c r="E233" s="226" t="s">
        <v>1</v>
      </c>
      <c r="F233" s="227" t="s">
        <v>287</v>
      </c>
      <c r="G233" s="224"/>
      <c r="H233" s="228">
        <v>2</v>
      </c>
      <c r="I233" s="229"/>
      <c r="J233" s="224"/>
      <c r="K233" s="224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129</v>
      </c>
      <c r="AU233" s="234" t="s">
        <v>81</v>
      </c>
      <c r="AV233" s="13" t="s">
        <v>81</v>
      </c>
      <c r="AW233" s="13" t="s">
        <v>31</v>
      </c>
      <c r="AX233" s="13" t="s">
        <v>79</v>
      </c>
      <c r="AY233" s="234" t="s">
        <v>119</v>
      </c>
    </row>
    <row r="234" s="2" customFormat="1" ht="16.5" customHeight="1">
      <c r="A234" s="37"/>
      <c r="B234" s="38"/>
      <c r="C234" s="210" t="s">
        <v>363</v>
      </c>
      <c r="D234" s="210" t="s">
        <v>122</v>
      </c>
      <c r="E234" s="211" t="s">
        <v>364</v>
      </c>
      <c r="F234" s="212" t="s">
        <v>365</v>
      </c>
      <c r="G234" s="213" t="s">
        <v>366</v>
      </c>
      <c r="H234" s="214">
        <v>2</v>
      </c>
      <c r="I234" s="215"/>
      <c r="J234" s="216">
        <f>ROUND(I234*H234,2)</f>
        <v>0</v>
      </c>
      <c r="K234" s="212" t="s">
        <v>1</v>
      </c>
      <c r="L234" s="43"/>
      <c r="M234" s="217" t="s">
        <v>1</v>
      </c>
      <c r="N234" s="218" t="s">
        <v>39</v>
      </c>
      <c r="O234" s="90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1" t="s">
        <v>207</v>
      </c>
      <c r="AT234" s="221" t="s">
        <v>122</v>
      </c>
      <c r="AU234" s="221" t="s">
        <v>81</v>
      </c>
      <c r="AY234" s="16" t="s">
        <v>119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6" t="s">
        <v>79</v>
      </c>
      <c r="BK234" s="222">
        <f>ROUND(I234*H234,2)</f>
        <v>0</v>
      </c>
      <c r="BL234" s="16" t="s">
        <v>207</v>
      </c>
      <c r="BM234" s="221" t="s">
        <v>367</v>
      </c>
    </row>
    <row r="235" s="2" customFormat="1">
      <c r="A235" s="37"/>
      <c r="B235" s="38"/>
      <c r="C235" s="39"/>
      <c r="D235" s="225" t="s">
        <v>368</v>
      </c>
      <c r="E235" s="39"/>
      <c r="F235" s="256" t="s">
        <v>369</v>
      </c>
      <c r="G235" s="39"/>
      <c r="H235" s="39"/>
      <c r="I235" s="257"/>
      <c r="J235" s="39"/>
      <c r="K235" s="39"/>
      <c r="L235" s="43"/>
      <c r="M235" s="258"/>
      <c r="N235" s="259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368</v>
      </c>
      <c r="AU235" s="16" t="s">
        <v>81</v>
      </c>
    </row>
    <row r="236" s="13" customFormat="1">
      <c r="A236" s="13"/>
      <c r="B236" s="223"/>
      <c r="C236" s="224"/>
      <c r="D236" s="225" t="s">
        <v>129</v>
      </c>
      <c r="E236" s="226" t="s">
        <v>1</v>
      </c>
      <c r="F236" s="227" t="s">
        <v>287</v>
      </c>
      <c r="G236" s="224"/>
      <c r="H236" s="228">
        <v>2</v>
      </c>
      <c r="I236" s="229"/>
      <c r="J236" s="224"/>
      <c r="K236" s="224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129</v>
      </c>
      <c r="AU236" s="234" t="s">
        <v>81</v>
      </c>
      <c r="AV236" s="13" t="s">
        <v>81</v>
      </c>
      <c r="AW236" s="13" t="s">
        <v>31</v>
      </c>
      <c r="AX236" s="13" t="s">
        <v>79</v>
      </c>
      <c r="AY236" s="234" t="s">
        <v>119</v>
      </c>
    </row>
    <row r="237" s="2" customFormat="1" ht="16.5" customHeight="1">
      <c r="A237" s="37"/>
      <c r="B237" s="38"/>
      <c r="C237" s="210" t="s">
        <v>370</v>
      </c>
      <c r="D237" s="210" t="s">
        <v>122</v>
      </c>
      <c r="E237" s="211" t="s">
        <v>371</v>
      </c>
      <c r="F237" s="212" t="s">
        <v>372</v>
      </c>
      <c r="G237" s="213" t="s">
        <v>366</v>
      </c>
      <c r="H237" s="214">
        <v>2</v>
      </c>
      <c r="I237" s="215"/>
      <c r="J237" s="216">
        <f>ROUND(I237*H237,2)</f>
        <v>0</v>
      </c>
      <c r="K237" s="212" t="s">
        <v>1</v>
      </c>
      <c r="L237" s="43"/>
      <c r="M237" s="217" t="s">
        <v>1</v>
      </c>
      <c r="N237" s="218" t="s">
        <v>39</v>
      </c>
      <c r="O237" s="90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1" t="s">
        <v>207</v>
      </c>
      <c r="AT237" s="221" t="s">
        <v>122</v>
      </c>
      <c r="AU237" s="221" t="s">
        <v>81</v>
      </c>
      <c r="AY237" s="16" t="s">
        <v>119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6" t="s">
        <v>79</v>
      </c>
      <c r="BK237" s="222">
        <f>ROUND(I237*H237,2)</f>
        <v>0</v>
      </c>
      <c r="BL237" s="16" t="s">
        <v>207</v>
      </c>
      <c r="BM237" s="221" t="s">
        <v>373</v>
      </c>
    </row>
    <row r="238" s="2" customFormat="1">
      <c r="A238" s="37"/>
      <c r="B238" s="38"/>
      <c r="C238" s="39"/>
      <c r="D238" s="225" t="s">
        <v>368</v>
      </c>
      <c r="E238" s="39"/>
      <c r="F238" s="256" t="s">
        <v>374</v>
      </c>
      <c r="G238" s="39"/>
      <c r="H238" s="39"/>
      <c r="I238" s="257"/>
      <c r="J238" s="39"/>
      <c r="K238" s="39"/>
      <c r="L238" s="43"/>
      <c r="M238" s="258"/>
      <c r="N238" s="259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368</v>
      </c>
      <c r="AU238" s="16" t="s">
        <v>81</v>
      </c>
    </row>
    <row r="239" s="13" customFormat="1">
      <c r="A239" s="13"/>
      <c r="B239" s="223"/>
      <c r="C239" s="224"/>
      <c r="D239" s="225" t="s">
        <v>129</v>
      </c>
      <c r="E239" s="226" t="s">
        <v>1</v>
      </c>
      <c r="F239" s="227" t="s">
        <v>287</v>
      </c>
      <c r="G239" s="224"/>
      <c r="H239" s="228">
        <v>2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129</v>
      </c>
      <c r="AU239" s="234" t="s">
        <v>81</v>
      </c>
      <c r="AV239" s="13" t="s">
        <v>81</v>
      </c>
      <c r="AW239" s="13" t="s">
        <v>31</v>
      </c>
      <c r="AX239" s="13" t="s">
        <v>79</v>
      </c>
      <c r="AY239" s="234" t="s">
        <v>119</v>
      </c>
    </row>
    <row r="240" s="2" customFormat="1" ht="16.5" customHeight="1">
      <c r="A240" s="37"/>
      <c r="B240" s="38"/>
      <c r="C240" s="210" t="s">
        <v>375</v>
      </c>
      <c r="D240" s="210" t="s">
        <v>122</v>
      </c>
      <c r="E240" s="211" t="s">
        <v>376</v>
      </c>
      <c r="F240" s="212" t="s">
        <v>377</v>
      </c>
      <c r="G240" s="213" t="s">
        <v>366</v>
      </c>
      <c r="H240" s="214">
        <v>2</v>
      </c>
      <c r="I240" s="215"/>
      <c r="J240" s="216">
        <f>ROUND(I240*H240,2)</f>
        <v>0</v>
      </c>
      <c r="K240" s="212" t="s">
        <v>1</v>
      </c>
      <c r="L240" s="43"/>
      <c r="M240" s="217" t="s">
        <v>1</v>
      </c>
      <c r="N240" s="218" t="s">
        <v>39</v>
      </c>
      <c r="O240" s="90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1" t="s">
        <v>207</v>
      </c>
      <c r="AT240" s="221" t="s">
        <v>122</v>
      </c>
      <c r="AU240" s="221" t="s">
        <v>81</v>
      </c>
      <c r="AY240" s="16" t="s">
        <v>119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6" t="s">
        <v>79</v>
      </c>
      <c r="BK240" s="222">
        <f>ROUND(I240*H240,2)</f>
        <v>0</v>
      </c>
      <c r="BL240" s="16" t="s">
        <v>207</v>
      </c>
      <c r="BM240" s="221" t="s">
        <v>378</v>
      </c>
    </row>
    <row r="241" s="2" customFormat="1">
      <c r="A241" s="37"/>
      <c r="B241" s="38"/>
      <c r="C241" s="39"/>
      <c r="D241" s="225" t="s">
        <v>368</v>
      </c>
      <c r="E241" s="39"/>
      <c r="F241" s="256" t="s">
        <v>379</v>
      </c>
      <c r="G241" s="39"/>
      <c r="H241" s="39"/>
      <c r="I241" s="257"/>
      <c r="J241" s="39"/>
      <c r="K241" s="39"/>
      <c r="L241" s="43"/>
      <c r="M241" s="258"/>
      <c r="N241" s="259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368</v>
      </c>
      <c r="AU241" s="16" t="s">
        <v>81</v>
      </c>
    </row>
    <row r="242" s="13" customFormat="1">
      <c r="A242" s="13"/>
      <c r="B242" s="223"/>
      <c r="C242" s="224"/>
      <c r="D242" s="225" t="s">
        <v>129</v>
      </c>
      <c r="E242" s="226" t="s">
        <v>1</v>
      </c>
      <c r="F242" s="227" t="s">
        <v>287</v>
      </c>
      <c r="G242" s="224"/>
      <c r="H242" s="228">
        <v>2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129</v>
      </c>
      <c r="AU242" s="234" t="s">
        <v>81</v>
      </c>
      <c r="AV242" s="13" t="s">
        <v>81</v>
      </c>
      <c r="AW242" s="13" t="s">
        <v>31</v>
      </c>
      <c r="AX242" s="13" t="s">
        <v>79</v>
      </c>
      <c r="AY242" s="234" t="s">
        <v>119</v>
      </c>
    </row>
    <row r="243" s="2" customFormat="1" ht="16.5" customHeight="1">
      <c r="A243" s="37"/>
      <c r="B243" s="38"/>
      <c r="C243" s="210" t="s">
        <v>380</v>
      </c>
      <c r="D243" s="210" t="s">
        <v>122</v>
      </c>
      <c r="E243" s="211" t="s">
        <v>381</v>
      </c>
      <c r="F243" s="212" t="s">
        <v>382</v>
      </c>
      <c r="G243" s="213" t="s">
        <v>229</v>
      </c>
      <c r="H243" s="214">
        <v>240</v>
      </c>
      <c r="I243" s="215"/>
      <c r="J243" s="216">
        <f>ROUND(I243*H243,2)</f>
        <v>0</v>
      </c>
      <c r="K243" s="212" t="s">
        <v>1</v>
      </c>
      <c r="L243" s="43"/>
      <c r="M243" s="217" t="s">
        <v>1</v>
      </c>
      <c r="N243" s="218" t="s">
        <v>39</v>
      </c>
      <c r="O243" s="90"/>
      <c r="P243" s="219">
        <f>O243*H243</f>
        <v>0</v>
      </c>
      <c r="Q243" s="219">
        <v>0</v>
      </c>
      <c r="R243" s="219">
        <f>Q243*H243</f>
        <v>0</v>
      </c>
      <c r="S243" s="219">
        <v>0</v>
      </c>
      <c r="T243" s="220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1" t="s">
        <v>207</v>
      </c>
      <c r="AT243" s="221" t="s">
        <v>122</v>
      </c>
      <c r="AU243" s="221" t="s">
        <v>81</v>
      </c>
      <c r="AY243" s="16" t="s">
        <v>119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6" t="s">
        <v>79</v>
      </c>
      <c r="BK243" s="222">
        <f>ROUND(I243*H243,2)</f>
        <v>0</v>
      </c>
      <c r="BL243" s="16" t="s">
        <v>207</v>
      </c>
      <c r="BM243" s="221" t="s">
        <v>383</v>
      </c>
    </row>
    <row r="244" s="13" customFormat="1">
      <c r="A244" s="13"/>
      <c r="B244" s="223"/>
      <c r="C244" s="224"/>
      <c r="D244" s="225" t="s">
        <v>129</v>
      </c>
      <c r="E244" s="226" t="s">
        <v>1</v>
      </c>
      <c r="F244" s="227" t="s">
        <v>310</v>
      </c>
      <c r="G244" s="224"/>
      <c r="H244" s="228">
        <v>240</v>
      </c>
      <c r="I244" s="229"/>
      <c r="J244" s="224"/>
      <c r="K244" s="224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129</v>
      </c>
      <c r="AU244" s="234" t="s">
        <v>81</v>
      </c>
      <c r="AV244" s="13" t="s">
        <v>81</v>
      </c>
      <c r="AW244" s="13" t="s">
        <v>31</v>
      </c>
      <c r="AX244" s="13" t="s">
        <v>79</v>
      </c>
      <c r="AY244" s="234" t="s">
        <v>119</v>
      </c>
    </row>
    <row r="245" s="2" customFormat="1" ht="16.5" customHeight="1">
      <c r="A245" s="37"/>
      <c r="B245" s="38"/>
      <c r="C245" s="210" t="s">
        <v>384</v>
      </c>
      <c r="D245" s="210" t="s">
        <v>122</v>
      </c>
      <c r="E245" s="211" t="s">
        <v>385</v>
      </c>
      <c r="F245" s="212" t="s">
        <v>386</v>
      </c>
      <c r="G245" s="213" t="s">
        <v>229</v>
      </c>
      <c r="H245" s="214">
        <v>4</v>
      </c>
      <c r="I245" s="215"/>
      <c r="J245" s="216">
        <f>ROUND(I245*H245,2)</f>
        <v>0</v>
      </c>
      <c r="K245" s="212" t="s">
        <v>1</v>
      </c>
      <c r="L245" s="43"/>
      <c r="M245" s="217" t="s">
        <v>1</v>
      </c>
      <c r="N245" s="218" t="s">
        <v>39</v>
      </c>
      <c r="O245" s="90"/>
      <c r="P245" s="219">
        <f>O245*H245</f>
        <v>0</v>
      </c>
      <c r="Q245" s="219">
        <v>0</v>
      </c>
      <c r="R245" s="219">
        <f>Q245*H245</f>
        <v>0</v>
      </c>
      <c r="S245" s="219">
        <v>0</v>
      </c>
      <c r="T245" s="220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1" t="s">
        <v>207</v>
      </c>
      <c r="AT245" s="221" t="s">
        <v>122</v>
      </c>
      <c r="AU245" s="221" t="s">
        <v>81</v>
      </c>
      <c r="AY245" s="16" t="s">
        <v>119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6" t="s">
        <v>79</v>
      </c>
      <c r="BK245" s="222">
        <f>ROUND(I245*H245,2)</f>
        <v>0</v>
      </c>
      <c r="BL245" s="16" t="s">
        <v>207</v>
      </c>
      <c r="BM245" s="221" t="s">
        <v>387</v>
      </c>
    </row>
    <row r="246" s="13" customFormat="1">
      <c r="A246" s="13"/>
      <c r="B246" s="223"/>
      <c r="C246" s="224"/>
      <c r="D246" s="225" t="s">
        <v>129</v>
      </c>
      <c r="E246" s="226" t="s">
        <v>1</v>
      </c>
      <c r="F246" s="227" t="s">
        <v>296</v>
      </c>
      <c r="G246" s="224"/>
      <c r="H246" s="228">
        <v>4</v>
      </c>
      <c r="I246" s="229"/>
      <c r="J246" s="224"/>
      <c r="K246" s="224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129</v>
      </c>
      <c r="AU246" s="234" t="s">
        <v>81</v>
      </c>
      <c r="AV246" s="13" t="s">
        <v>81</v>
      </c>
      <c r="AW246" s="13" t="s">
        <v>31</v>
      </c>
      <c r="AX246" s="13" t="s">
        <v>79</v>
      </c>
      <c r="AY246" s="234" t="s">
        <v>119</v>
      </c>
    </row>
    <row r="247" s="2" customFormat="1" ht="16.5" customHeight="1">
      <c r="A247" s="37"/>
      <c r="B247" s="38"/>
      <c r="C247" s="210" t="s">
        <v>388</v>
      </c>
      <c r="D247" s="210" t="s">
        <v>122</v>
      </c>
      <c r="E247" s="211" t="s">
        <v>389</v>
      </c>
      <c r="F247" s="212" t="s">
        <v>390</v>
      </c>
      <c r="G247" s="213" t="s">
        <v>229</v>
      </c>
      <c r="H247" s="214">
        <v>6</v>
      </c>
      <c r="I247" s="215"/>
      <c r="J247" s="216">
        <f>ROUND(I247*H247,2)</f>
        <v>0</v>
      </c>
      <c r="K247" s="212" t="s">
        <v>1</v>
      </c>
      <c r="L247" s="43"/>
      <c r="M247" s="217" t="s">
        <v>1</v>
      </c>
      <c r="N247" s="218" t="s">
        <v>39</v>
      </c>
      <c r="O247" s="90"/>
      <c r="P247" s="219">
        <f>O247*H247</f>
        <v>0</v>
      </c>
      <c r="Q247" s="219">
        <v>0</v>
      </c>
      <c r="R247" s="219">
        <f>Q247*H247</f>
        <v>0</v>
      </c>
      <c r="S247" s="219">
        <v>0</v>
      </c>
      <c r="T247" s="220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1" t="s">
        <v>207</v>
      </c>
      <c r="AT247" s="221" t="s">
        <v>122</v>
      </c>
      <c r="AU247" s="221" t="s">
        <v>81</v>
      </c>
      <c r="AY247" s="16" t="s">
        <v>119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6" t="s">
        <v>79</v>
      </c>
      <c r="BK247" s="222">
        <f>ROUND(I247*H247,2)</f>
        <v>0</v>
      </c>
      <c r="BL247" s="16" t="s">
        <v>207</v>
      </c>
      <c r="BM247" s="221" t="s">
        <v>391</v>
      </c>
    </row>
    <row r="248" s="13" customFormat="1">
      <c r="A248" s="13"/>
      <c r="B248" s="223"/>
      <c r="C248" s="224"/>
      <c r="D248" s="225" t="s">
        <v>129</v>
      </c>
      <c r="E248" s="226" t="s">
        <v>1</v>
      </c>
      <c r="F248" s="227" t="s">
        <v>263</v>
      </c>
      <c r="G248" s="224"/>
      <c r="H248" s="228">
        <v>6</v>
      </c>
      <c r="I248" s="229"/>
      <c r="J248" s="224"/>
      <c r="K248" s="224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129</v>
      </c>
      <c r="AU248" s="234" t="s">
        <v>81</v>
      </c>
      <c r="AV248" s="13" t="s">
        <v>81</v>
      </c>
      <c r="AW248" s="13" t="s">
        <v>31</v>
      </c>
      <c r="AX248" s="13" t="s">
        <v>79</v>
      </c>
      <c r="AY248" s="234" t="s">
        <v>119</v>
      </c>
    </row>
    <row r="249" s="2" customFormat="1" ht="16.5" customHeight="1">
      <c r="A249" s="37"/>
      <c r="B249" s="38"/>
      <c r="C249" s="210" t="s">
        <v>392</v>
      </c>
      <c r="D249" s="210" t="s">
        <v>122</v>
      </c>
      <c r="E249" s="211" t="s">
        <v>393</v>
      </c>
      <c r="F249" s="212" t="s">
        <v>394</v>
      </c>
      <c r="G249" s="213" t="s">
        <v>158</v>
      </c>
      <c r="H249" s="214">
        <v>300</v>
      </c>
      <c r="I249" s="215"/>
      <c r="J249" s="216">
        <f>ROUND(I249*H249,2)</f>
        <v>0</v>
      </c>
      <c r="K249" s="212" t="s">
        <v>1</v>
      </c>
      <c r="L249" s="43"/>
      <c r="M249" s="217" t="s">
        <v>1</v>
      </c>
      <c r="N249" s="218" t="s">
        <v>39</v>
      </c>
      <c r="O249" s="90"/>
      <c r="P249" s="219">
        <f>O249*H249</f>
        <v>0</v>
      </c>
      <c r="Q249" s="219">
        <v>0</v>
      </c>
      <c r="R249" s="219">
        <f>Q249*H249</f>
        <v>0</v>
      </c>
      <c r="S249" s="219">
        <v>0</v>
      </c>
      <c r="T249" s="220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1" t="s">
        <v>207</v>
      </c>
      <c r="AT249" s="221" t="s">
        <v>122</v>
      </c>
      <c r="AU249" s="221" t="s">
        <v>81</v>
      </c>
      <c r="AY249" s="16" t="s">
        <v>119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6" t="s">
        <v>79</v>
      </c>
      <c r="BK249" s="222">
        <f>ROUND(I249*H249,2)</f>
        <v>0</v>
      </c>
      <c r="BL249" s="16" t="s">
        <v>207</v>
      </c>
      <c r="BM249" s="221" t="s">
        <v>395</v>
      </c>
    </row>
    <row r="250" s="13" customFormat="1">
      <c r="A250" s="13"/>
      <c r="B250" s="223"/>
      <c r="C250" s="224"/>
      <c r="D250" s="225" t="s">
        <v>129</v>
      </c>
      <c r="E250" s="226" t="s">
        <v>1</v>
      </c>
      <c r="F250" s="227" t="s">
        <v>258</v>
      </c>
      <c r="G250" s="224"/>
      <c r="H250" s="228">
        <v>300</v>
      </c>
      <c r="I250" s="229"/>
      <c r="J250" s="224"/>
      <c r="K250" s="224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129</v>
      </c>
      <c r="AU250" s="234" t="s">
        <v>81</v>
      </c>
      <c r="AV250" s="13" t="s">
        <v>81</v>
      </c>
      <c r="AW250" s="13" t="s">
        <v>31</v>
      </c>
      <c r="AX250" s="13" t="s">
        <v>79</v>
      </c>
      <c r="AY250" s="234" t="s">
        <v>119</v>
      </c>
    </row>
    <row r="251" s="2" customFormat="1" ht="16.5" customHeight="1">
      <c r="A251" s="37"/>
      <c r="B251" s="38"/>
      <c r="C251" s="210" t="s">
        <v>396</v>
      </c>
      <c r="D251" s="210" t="s">
        <v>122</v>
      </c>
      <c r="E251" s="211" t="s">
        <v>397</v>
      </c>
      <c r="F251" s="212" t="s">
        <v>398</v>
      </c>
      <c r="G251" s="213" t="s">
        <v>158</v>
      </c>
      <c r="H251" s="214">
        <v>600</v>
      </c>
      <c r="I251" s="215"/>
      <c r="J251" s="216">
        <f>ROUND(I251*H251,2)</f>
        <v>0</v>
      </c>
      <c r="K251" s="212" t="s">
        <v>1</v>
      </c>
      <c r="L251" s="43"/>
      <c r="M251" s="217" t="s">
        <v>1</v>
      </c>
      <c r="N251" s="218" t="s">
        <v>39</v>
      </c>
      <c r="O251" s="90"/>
      <c r="P251" s="219">
        <f>O251*H251</f>
        <v>0</v>
      </c>
      <c r="Q251" s="219">
        <v>0</v>
      </c>
      <c r="R251" s="219">
        <f>Q251*H251</f>
        <v>0</v>
      </c>
      <c r="S251" s="219">
        <v>0</v>
      </c>
      <c r="T251" s="220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1" t="s">
        <v>207</v>
      </c>
      <c r="AT251" s="221" t="s">
        <v>122</v>
      </c>
      <c r="AU251" s="221" t="s">
        <v>81</v>
      </c>
      <c r="AY251" s="16" t="s">
        <v>119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6" t="s">
        <v>79</v>
      </c>
      <c r="BK251" s="222">
        <f>ROUND(I251*H251,2)</f>
        <v>0</v>
      </c>
      <c r="BL251" s="16" t="s">
        <v>207</v>
      </c>
      <c r="BM251" s="221" t="s">
        <v>399</v>
      </c>
    </row>
    <row r="252" s="13" customFormat="1">
      <c r="A252" s="13"/>
      <c r="B252" s="223"/>
      <c r="C252" s="224"/>
      <c r="D252" s="225" t="s">
        <v>129</v>
      </c>
      <c r="E252" s="226" t="s">
        <v>1</v>
      </c>
      <c r="F252" s="227" t="s">
        <v>400</v>
      </c>
      <c r="G252" s="224"/>
      <c r="H252" s="228">
        <v>600</v>
      </c>
      <c r="I252" s="229"/>
      <c r="J252" s="224"/>
      <c r="K252" s="224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129</v>
      </c>
      <c r="AU252" s="234" t="s">
        <v>81</v>
      </c>
      <c r="AV252" s="13" t="s">
        <v>81</v>
      </c>
      <c r="AW252" s="13" t="s">
        <v>31</v>
      </c>
      <c r="AX252" s="13" t="s">
        <v>79</v>
      </c>
      <c r="AY252" s="234" t="s">
        <v>119</v>
      </c>
    </row>
    <row r="253" s="2" customFormat="1" ht="16.5" customHeight="1">
      <c r="A253" s="37"/>
      <c r="B253" s="38"/>
      <c r="C253" s="210" t="s">
        <v>401</v>
      </c>
      <c r="D253" s="210" t="s">
        <v>122</v>
      </c>
      <c r="E253" s="211" t="s">
        <v>402</v>
      </c>
      <c r="F253" s="212" t="s">
        <v>403</v>
      </c>
      <c r="G253" s="213" t="s">
        <v>158</v>
      </c>
      <c r="H253" s="214">
        <v>20</v>
      </c>
      <c r="I253" s="215"/>
      <c r="J253" s="216">
        <f>ROUND(I253*H253,2)</f>
        <v>0</v>
      </c>
      <c r="K253" s="212" t="s">
        <v>1</v>
      </c>
      <c r="L253" s="43"/>
      <c r="M253" s="217" t="s">
        <v>1</v>
      </c>
      <c r="N253" s="218" t="s">
        <v>39</v>
      </c>
      <c r="O253" s="90"/>
      <c r="P253" s="219">
        <f>O253*H253</f>
        <v>0</v>
      </c>
      <c r="Q253" s="219">
        <v>0</v>
      </c>
      <c r="R253" s="219">
        <f>Q253*H253</f>
        <v>0</v>
      </c>
      <c r="S253" s="219">
        <v>0</v>
      </c>
      <c r="T253" s="220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1" t="s">
        <v>207</v>
      </c>
      <c r="AT253" s="221" t="s">
        <v>122</v>
      </c>
      <c r="AU253" s="221" t="s">
        <v>81</v>
      </c>
      <c r="AY253" s="16" t="s">
        <v>119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6" t="s">
        <v>79</v>
      </c>
      <c r="BK253" s="222">
        <f>ROUND(I253*H253,2)</f>
        <v>0</v>
      </c>
      <c r="BL253" s="16" t="s">
        <v>207</v>
      </c>
      <c r="BM253" s="221" t="s">
        <v>404</v>
      </c>
    </row>
    <row r="254" s="13" customFormat="1">
      <c r="A254" s="13"/>
      <c r="B254" s="223"/>
      <c r="C254" s="224"/>
      <c r="D254" s="225" t="s">
        <v>129</v>
      </c>
      <c r="E254" s="226" t="s">
        <v>1</v>
      </c>
      <c r="F254" s="227" t="s">
        <v>337</v>
      </c>
      <c r="G254" s="224"/>
      <c r="H254" s="228">
        <v>20</v>
      </c>
      <c r="I254" s="229"/>
      <c r="J254" s="224"/>
      <c r="K254" s="224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129</v>
      </c>
      <c r="AU254" s="234" t="s">
        <v>81</v>
      </c>
      <c r="AV254" s="13" t="s">
        <v>81</v>
      </c>
      <c r="AW254" s="13" t="s">
        <v>31</v>
      </c>
      <c r="AX254" s="13" t="s">
        <v>79</v>
      </c>
      <c r="AY254" s="234" t="s">
        <v>119</v>
      </c>
    </row>
    <row r="255" s="2" customFormat="1" ht="16.5" customHeight="1">
      <c r="A255" s="37"/>
      <c r="B255" s="38"/>
      <c r="C255" s="210" t="s">
        <v>405</v>
      </c>
      <c r="D255" s="210" t="s">
        <v>122</v>
      </c>
      <c r="E255" s="211" t="s">
        <v>406</v>
      </c>
      <c r="F255" s="212" t="s">
        <v>407</v>
      </c>
      <c r="G255" s="213" t="s">
        <v>229</v>
      </c>
      <c r="H255" s="214">
        <v>4</v>
      </c>
      <c r="I255" s="215"/>
      <c r="J255" s="216">
        <f>ROUND(I255*H255,2)</f>
        <v>0</v>
      </c>
      <c r="K255" s="212" t="s">
        <v>1</v>
      </c>
      <c r="L255" s="43"/>
      <c r="M255" s="217" t="s">
        <v>1</v>
      </c>
      <c r="N255" s="218" t="s">
        <v>39</v>
      </c>
      <c r="O255" s="90"/>
      <c r="P255" s="219">
        <f>O255*H255</f>
        <v>0</v>
      </c>
      <c r="Q255" s="219">
        <v>0</v>
      </c>
      <c r="R255" s="219">
        <f>Q255*H255</f>
        <v>0</v>
      </c>
      <c r="S255" s="219">
        <v>0</v>
      </c>
      <c r="T255" s="220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1" t="s">
        <v>207</v>
      </c>
      <c r="AT255" s="221" t="s">
        <v>122</v>
      </c>
      <c r="AU255" s="221" t="s">
        <v>81</v>
      </c>
      <c r="AY255" s="16" t="s">
        <v>119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6" t="s">
        <v>79</v>
      </c>
      <c r="BK255" s="222">
        <f>ROUND(I255*H255,2)</f>
        <v>0</v>
      </c>
      <c r="BL255" s="16" t="s">
        <v>207</v>
      </c>
      <c r="BM255" s="221" t="s">
        <v>408</v>
      </c>
    </row>
    <row r="256" s="13" customFormat="1">
      <c r="A256" s="13"/>
      <c r="B256" s="223"/>
      <c r="C256" s="224"/>
      <c r="D256" s="225" t="s">
        <v>129</v>
      </c>
      <c r="E256" s="226" t="s">
        <v>1</v>
      </c>
      <c r="F256" s="227" t="s">
        <v>296</v>
      </c>
      <c r="G256" s="224"/>
      <c r="H256" s="228">
        <v>4</v>
      </c>
      <c r="I256" s="229"/>
      <c r="J256" s="224"/>
      <c r="K256" s="224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129</v>
      </c>
      <c r="AU256" s="234" t="s">
        <v>81</v>
      </c>
      <c r="AV256" s="13" t="s">
        <v>81</v>
      </c>
      <c r="AW256" s="13" t="s">
        <v>31</v>
      </c>
      <c r="AX256" s="13" t="s">
        <v>79</v>
      </c>
      <c r="AY256" s="234" t="s">
        <v>119</v>
      </c>
    </row>
    <row r="257" s="2" customFormat="1" ht="16.5" customHeight="1">
      <c r="A257" s="37"/>
      <c r="B257" s="38"/>
      <c r="C257" s="210" t="s">
        <v>409</v>
      </c>
      <c r="D257" s="210" t="s">
        <v>122</v>
      </c>
      <c r="E257" s="211" t="s">
        <v>410</v>
      </c>
      <c r="F257" s="212" t="s">
        <v>411</v>
      </c>
      <c r="G257" s="213" t="s">
        <v>229</v>
      </c>
      <c r="H257" s="214">
        <v>44</v>
      </c>
      <c r="I257" s="215"/>
      <c r="J257" s="216">
        <f>ROUND(I257*H257,2)</f>
        <v>0</v>
      </c>
      <c r="K257" s="212" t="s">
        <v>1</v>
      </c>
      <c r="L257" s="43"/>
      <c r="M257" s="217" t="s">
        <v>1</v>
      </c>
      <c r="N257" s="218" t="s">
        <v>39</v>
      </c>
      <c r="O257" s="90"/>
      <c r="P257" s="219">
        <f>O257*H257</f>
        <v>0</v>
      </c>
      <c r="Q257" s="219">
        <v>0</v>
      </c>
      <c r="R257" s="219">
        <f>Q257*H257</f>
        <v>0</v>
      </c>
      <c r="S257" s="219">
        <v>0</v>
      </c>
      <c r="T257" s="220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1" t="s">
        <v>207</v>
      </c>
      <c r="AT257" s="221" t="s">
        <v>122</v>
      </c>
      <c r="AU257" s="221" t="s">
        <v>81</v>
      </c>
      <c r="AY257" s="16" t="s">
        <v>119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6" t="s">
        <v>79</v>
      </c>
      <c r="BK257" s="222">
        <f>ROUND(I257*H257,2)</f>
        <v>0</v>
      </c>
      <c r="BL257" s="16" t="s">
        <v>207</v>
      </c>
      <c r="BM257" s="221" t="s">
        <v>412</v>
      </c>
    </row>
    <row r="258" s="13" customFormat="1">
      <c r="A258" s="13"/>
      <c r="B258" s="223"/>
      <c r="C258" s="224"/>
      <c r="D258" s="225" t="s">
        <v>129</v>
      </c>
      <c r="E258" s="226" t="s">
        <v>1</v>
      </c>
      <c r="F258" s="227" t="s">
        <v>413</v>
      </c>
      <c r="G258" s="224"/>
      <c r="H258" s="228">
        <v>44</v>
      </c>
      <c r="I258" s="229"/>
      <c r="J258" s="224"/>
      <c r="K258" s="224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129</v>
      </c>
      <c r="AU258" s="234" t="s">
        <v>81</v>
      </c>
      <c r="AV258" s="13" t="s">
        <v>81</v>
      </c>
      <c r="AW258" s="13" t="s">
        <v>31</v>
      </c>
      <c r="AX258" s="13" t="s">
        <v>79</v>
      </c>
      <c r="AY258" s="234" t="s">
        <v>119</v>
      </c>
    </row>
    <row r="259" s="2" customFormat="1" ht="16.5" customHeight="1">
      <c r="A259" s="37"/>
      <c r="B259" s="38"/>
      <c r="C259" s="210" t="s">
        <v>414</v>
      </c>
      <c r="D259" s="210" t="s">
        <v>122</v>
      </c>
      <c r="E259" s="211" t="s">
        <v>415</v>
      </c>
      <c r="F259" s="212" t="s">
        <v>416</v>
      </c>
      <c r="G259" s="213" t="s">
        <v>229</v>
      </c>
      <c r="H259" s="214">
        <v>40</v>
      </c>
      <c r="I259" s="215"/>
      <c r="J259" s="216">
        <f>ROUND(I259*H259,2)</f>
        <v>0</v>
      </c>
      <c r="K259" s="212" t="s">
        <v>1</v>
      </c>
      <c r="L259" s="43"/>
      <c r="M259" s="217" t="s">
        <v>1</v>
      </c>
      <c r="N259" s="218" t="s">
        <v>39</v>
      </c>
      <c r="O259" s="90"/>
      <c r="P259" s="219">
        <f>O259*H259</f>
        <v>0</v>
      </c>
      <c r="Q259" s="219">
        <v>0</v>
      </c>
      <c r="R259" s="219">
        <f>Q259*H259</f>
        <v>0</v>
      </c>
      <c r="S259" s="219">
        <v>0</v>
      </c>
      <c r="T259" s="22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1" t="s">
        <v>207</v>
      </c>
      <c r="AT259" s="221" t="s">
        <v>122</v>
      </c>
      <c r="AU259" s="221" t="s">
        <v>81</v>
      </c>
      <c r="AY259" s="16" t="s">
        <v>119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6" t="s">
        <v>79</v>
      </c>
      <c r="BK259" s="222">
        <f>ROUND(I259*H259,2)</f>
        <v>0</v>
      </c>
      <c r="BL259" s="16" t="s">
        <v>207</v>
      </c>
      <c r="BM259" s="221" t="s">
        <v>417</v>
      </c>
    </row>
    <row r="260" s="13" customFormat="1">
      <c r="A260" s="13"/>
      <c r="B260" s="223"/>
      <c r="C260" s="224"/>
      <c r="D260" s="225" t="s">
        <v>129</v>
      </c>
      <c r="E260" s="226" t="s">
        <v>1</v>
      </c>
      <c r="F260" s="227" t="s">
        <v>253</v>
      </c>
      <c r="G260" s="224"/>
      <c r="H260" s="228">
        <v>40</v>
      </c>
      <c r="I260" s="229"/>
      <c r="J260" s="224"/>
      <c r="K260" s="224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129</v>
      </c>
      <c r="AU260" s="234" t="s">
        <v>81</v>
      </c>
      <c r="AV260" s="13" t="s">
        <v>81</v>
      </c>
      <c r="AW260" s="13" t="s">
        <v>31</v>
      </c>
      <c r="AX260" s="13" t="s">
        <v>79</v>
      </c>
      <c r="AY260" s="234" t="s">
        <v>119</v>
      </c>
    </row>
    <row r="261" s="2" customFormat="1" ht="16.5" customHeight="1">
      <c r="A261" s="37"/>
      <c r="B261" s="38"/>
      <c r="C261" s="210" t="s">
        <v>418</v>
      </c>
      <c r="D261" s="210" t="s">
        <v>122</v>
      </c>
      <c r="E261" s="211" t="s">
        <v>419</v>
      </c>
      <c r="F261" s="212" t="s">
        <v>420</v>
      </c>
      <c r="G261" s="213" t="s">
        <v>229</v>
      </c>
      <c r="H261" s="214">
        <v>2</v>
      </c>
      <c r="I261" s="215"/>
      <c r="J261" s="216">
        <f>ROUND(I261*H261,2)</f>
        <v>0</v>
      </c>
      <c r="K261" s="212" t="s">
        <v>1</v>
      </c>
      <c r="L261" s="43"/>
      <c r="M261" s="217" t="s">
        <v>1</v>
      </c>
      <c r="N261" s="218" t="s">
        <v>39</v>
      </c>
      <c r="O261" s="90"/>
      <c r="P261" s="219">
        <f>O261*H261</f>
        <v>0</v>
      </c>
      <c r="Q261" s="219">
        <v>0</v>
      </c>
      <c r="R261" s="219">
        <f>Q261*H261</f>
        <v>0</v>
      </c>
      <c r="S261" s="219">
        <v>0</v>
      </c>
      <c r="T261" s="220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1" t="s">
        <v>207</v>
      </c>
      <c r="AT261" s="221" t="s">
        <v>122</v>
      </c>
      <c r="AU261" s="221" t="s">
        <v>81</v>
      </c>
      <c r="AY261" s="16" t="s">
        <v>119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6" t="s">
        <v>79</v>
      </c>
      <c r="BK261" s="222">
        <f>ROUND(I261*H261,2)</f>
        <v>0</v>
      </c>
      <c r="BL261" s="16" t="s">
        <v>207</v>
      </c>
      <c r="BM261" s="221" t="s">
        <v>421</v>
      </c>
    </row>
    <row r="262" s="13" customFormat="1">
      <c r="A262" s="13"/>
      <c r="B262" s="223"/>
      <c r="C262" s="224"/>
      <c r="D262" s="225" t="s">
        <v>129</v>
      </c>
      <c r="E262" s="226" t="s">
        <v>1</v>
      </c>
      <c r="F262" s="227" t="s">
        <v>287</v>
      </c>
      <c r="G262" s="224"/>
      <c r="H262" s="228">
        <v>2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129</v>
      </c>
      <c r="AU262" s="234" t="s">
        <v>81</v>
      </c>
      <c r="AV262" s="13" t="s">
        <v>81</v>
      </c>
      <c r="AW262" s="13" t="s">
        <v>31</v>
      </c>
      <c r="AX262" s="13" t="s">
        <v>79</v>
      </c>
      <c r="AY262" s="234" t="s">
        <v>119</v>
      </c>
    </row>
    <row r="263" s="2" customFormat="1" ht="16.5" customHeight="1">
      <c r="A263" s="37"/>
      <c r="B263" s="38"/>
      <c r="C263" s="210" t="s">
        <v>422</v>
      </c>
      <c r="D263" s="210" t="s">
        <v>122</v>
      </c>
      <c r="E263" s="211" t="s">
        <v>423</v>
      </c>
      <c r="F263" s="212" t="s">
        <v>424</v>
      </c>
      <c r="G263" s="213" t="s">
        <v>229</v>
      </c>
      <c r="H263" s="214">
        <v>10</v>
      </c>
      <c r="I263" s="215"/>
      <c r="J263" s="216">
        <f>ROUND(I263*H263,2)</f>
        <v>0</v>
      </c>
      <c r="K263" s="212" t="s">
        <v>1</v>
      </c>
      <c r="L263" s="43"/>
      <c r="M263" s="217" t="s">
        <v>1</v>
      </c>
      <c r="N263" s="218" t="s">
        <v>39</v>
      </c>
      <c r="O263" s="90"/>
      <c r="P263" s="219">
        <f>O263*H263</f>
        <v>0</v>
      </c>
      <c r="Q263" s="219">
        <v>0</v>
      </c>
      <c r="R263" s="219">
        <f>Q263*H263</f>
        <v>0</v>
      </c>
      <c r="S263" s="219">
        <v>0</v>
      </c>
      <c r="T263" s="22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1" t="s">
        <v>207</v>
      </c>
      <c r="AT263" s="221" t="s">
        <v>122</v>
      </c>
      <c r="AU263" s="221" t="s">
        <v>81</v>
      </c>
      <c r="AY263" s="16" t="s">
        <v>119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6" t="s">
        <v>79</v>
      </c>
      <c r="BK263" s="222">
        <f>ROUND(I263*H263,2)</f>
        <v>0</v>
      </c>
      <c r="BL263" s="16" t="s">
        <v>207</v>
      </c>
      <c r="BM263" s="221" t="s">
        <v>425</v>
      </c>
    </row>
    <row r="264" s="13" customFormat="1">
      <c r="A264" s="13"/>
      <c r="B264" s="223"/>
      <c r="C264" s="224"/>
      <c r="D264" s="225" t="s">
        <v>129</v>
      </c>
      <c r="E264" s="226" t="s">
        <v>1</v>
      </c>
      <c r="F264" s="227" t="s">
        <v>426</v>
      </c>
      <c r="G264" s="224"/>
      <c r="H264" s="228">
        <v>10</v>
      </c>
      <c r="I264" s="229"/>
      <c r="J264" s="224"/>
      <c r="K264" s="224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129</v>
      </c>
      <c r="AU264" s="234" t="s">
        <v>81</v>
      </c>
      <c r="AV264" s="13" t="s">
        <v>81</v>
      </c>
      <c r="AW264" s="13" t="s">
        <v>31</v>
      </c>
      <c r="AX264" s="13" t="s">
        <v>79</v>
      </c>
      <c r="AY264" s="234" t="s">
        <v>119</v>
      </c>
    </row>
    <row r="265" s="2" customFormat="1" ht="16.5" customHeight="1">
      <c r="A265" s="37"/>
      <c r="B265" s="38"/>
      <c r="C265" s="210" t="s">
        <v>427</v>
      </c>
      <c r="D265" s="210" t="s">
        <v>122</v>
      </c>
      <c r="E265" s="211" t="s">
        <v>428</v>
      </c>
      <c r="F265" s="212" t="s">
        <v>429</v>
      </c>
      <c r="G265" s="213" t="s">
        <v>229</v>
      </c>
      <c r="H265" s="214">
        <v>2</v>
      </c>
      <c r="I265" s="215"/>
      <c r="J265" s="216">
        <f>ROUND(I265*H265,2)</f>
        <v>0</v>
      </c>
      <c r="K265" s="212" t="s">
        <v>1</v>
      </c>
      <c r="L265" s="43"/>
      <c r="M265" s="217" t="s">
        <v>1</v>
      </c>
      <c r="N265" s="218" t="s">
        <v>39</v>
      </c>
      <c r="O265" s="90"/>
      <c r="P265" s="219">
        <f>O265*H265</f>
        <v>0</v>
      </c>
      <c r="Q265" s="219">
        <v>0</v>
      </c>
      <c r="R265" s="219">
        <f>Q265*H265</f>
        <v>0</v>
      </c>
      <c r="S265" s="219">
        <v>0</v>
      </c>
      <c r="T265" s="22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1" t="s">
        <v>207</v>
      </c>
      <c r="AT265" s="221" t="s">
        <v>122</v>
      </c>
      <c r="AU265" s="221" t="s">
        <v>81</v>
      </c>
      <c r="AY265" s="16" t="s">
        <v>119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6" t="s">
        <v>79</v>
      </c>
      <c r="BK265" s="222">
        <f>ROUND(I265*H265,2)</f>
        <v>0</v>
      </c>
      <c r="BL265" s="16" t="s">
        <v>207</v>
      </c>
      <c r="BM265" s="221" t="s">
        <v>430</v>
      </c>
    </row>
    <row r="266" s="13" customFormat="1">
      <c r="A266" s="13"/>
      <c r="B266" s="223"/>
      <c r="C266" s="224"/>
      <c r="D266" s="225" t="s">
        <v>129</v>
      </c>
      <c r="E266" s="226" t="s">
        <v>1</v>
      </c>
      <c r="F266" s="227" t="s">
        <v>287</v>
      </c>
      <c r="G266" s="224"/>
      <c r="H266" s="228">
        <v>2</v>
      </c>
      <c r="I266" s="229"/>
      <c r="J266" s="224"/>
      <c r="K266" s="224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129</v>
      </c>
      <c r="AU266" s="234" t="s">
        <v>81</v>
      </c>
      <c r="AV266" s="13" t="s">
        <v>81</v>
      </c>
      <c r="AW266" s="13" t="s">
        <v>31</v>
      </c>
      <c r="AX266" s="13" t="s">
        <v>79</v>
      </c>
      <c r="AY266" s="234" t="s">
        <v>119</v>
      </c>
    </row>
    <row r="267" s="2" customFormat="1" ht="16.5" customHeight="1">
      <c r="A267" s="37"/>
      <c r="B267" s="38"/>
      <c r="C267" s="210" t="s">
        <v>431</v>
      </c>
      <c r="D267" s="210" t="s">
        <v>122</v>
      </c>
      <c r="E267" s="211" t="s">
        <v>432</v>
      </c>
      <c r="F267" s="212" t="s">
        <v>433</v>
      </c>
      <c r="G267" s="213" t="s">
        <v>229</v>
      </c>
      <c r="H267" s="214">
        <v>6</v>
      </c>
      <c r="I267" s="215"/>
      <c r="J267" s="216">
        <f>ROUND(I267*H267,2)</f>
        <v>0</v>
      </c>
      <c r="K267" s="212" t="s">
        <v>1</v>
      </c>
      <c r="L267" s="43"/>
      <c r="M267" s="217" t="s">
        <v>1</v>
      </c>
      <c r="N267" s="218" t="s">
        <v>39</v>
      </c>
      <c r="O267" s="90"/>
      <c r="P267" s="219">
        <f>O267*H267</f>
        <v>0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1" t="s">
        <v>207</v>
      </c>
      <c r="AT267" s="221" t="s">
        <v>122</v>
      </c>
      <c r="AU267" s="221" t="s">
        <v>81</v>
      </c>
      <c r="AY267" s="16" t="s">
        <v>119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6" t="s">
        <v>79</v>
      </c>
      <c r="BK267" s="222">
        <f>ROUND(I267*H267,2)</f>
        <v>0</v>
      </c>
      <c r="BL267" s="16" t="s">
        <v>207</v>
      </c>
      <c r="BM267" s="221" t="s">
        <v>434</v>
      </c>
    </row>
    <row r="268" s="13" customFormat="1">
      <c r="A268" s="13"/>
      <c r="B268" s="223"/>
      <c r="C268" s="224"/>
      <c r="D268" s="225" t="s">
        <v>129</v>
      </c>
      <c r="E268" s="226" t="s">
        <v>1</v>
      </c>
      <c r="F268" s="227" t="s">
        <v>263</v>
      </c>
      <c r="G268" s="224"/>
      <c r="H268" s="228">
        <v>6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129</v>
      </c>
      <c r="AU268" s="234" t="s">
        <v>81</v>
      </c>
      <c r="AV268" s="13" t="s">
        <v>81</v>
      </c>
      <c r="AW268" s="13" t="s">
        <v>31</v>
      </c>
      <c r="AX268" s="13" t="s">
        <v>79</v>
      </c>
      <c r="AY268" s="234" t="s">
        <v>119</v>
      </c>
    </row>
    <row r="269" s="2" customFormat="1" ht="16.5" customHeight="1">
      <c r="A269" s="37"/>
      <c r="B269" s="38"/>
      <c r="C269" s="210" t="s">
        <v>435</v>
      </c>
      <c r="D269" s="210" t="s">
        <v>122</v>
      </c>
      <c r="E269" s="211" t="s">
        <v>436</v>
      </c>
      <c r="F269" s="212" t="s">
        <v>437</v>
      </c>
      <c r="G269" s="213" t="s">
        <v>366</v>
      </c>
      <c r="H269" s="214">
        <v>2</v>
      </c>
      <c r="I269" s="215"/>
      <c r="J269" s="216">
        <f>ROUND(I269*H269,2)</f>
        <v>0</v>
      </c>
      <c r="K269" s="212" t="s">
        <v>1</v>
      </c>
      <c r="L269" s="43"/>
      <c r="M269" s="217" t="s">
        <v>1</v>
      </c>
      <c r="N269" s="218" t="s">
        <v>39</v>
      </c>
      <c r="O269" s="90"/>
      <c r="P269" s="219">
        <f>O269*H269</f>
        <v>0</v>
      </c>
      <c r="Q269" s="219">
        <v>0</v>
      </c>
      <c r="R269" s="219">
        <f>Q269*H269</f>
        <v>0</v>
      </c>
      <c r="S269" s="219">
        <v>0</v>
      </c>
      <c r="T269" s="220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1" t="s">
        <v>207</v>
      </c>
      <c r="AT269" s="221" t="s">
        <v>122</v>
      </c>
      <c r="AU269" s="221" t="s">
        <v>81</v>
      </c>
      <c r="AY269" s="16" t="s">
        <v>119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6" t="s">
        <v>79</v>
      </c>
      <c r="BK269" s="222">
        <f>ROUND(I269*H269,2)</f>
        <v>0</v>
      </c>
      <c r="BL269" s="16" t="s">
        <v>207</v>
      </c>
      <c r="BM269" s="221" t="s">
        <v>438</v>
      </c>
    </row>
    <row r="270" s="13" customFormat="1">
      <c r="A270" s="13"/>
      <c r="B270" s="223"/>
      <c r="C270" s="224"/>
      <c r="D270" s="225" t="s">
        <v>129</v>
      </c>
      <c r="E270" s="226" t="s">
        <v>1</v>
      </c>
      <c r="F270" s="227" t="s">
        <v>287</v>
      </c>
      <c r="G270" s="224"/>
      <c r="H270" s="228">
        <v>2</v>
      </c>
      <c r="I270" s="229"/>
      <c r="J270" s="224"/>
      <c r="K270" s="224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129</v>
      </c>
      <c r="AU270" s="234" t="s">
        <v>81</v>
      </c>
      <c r="AV270" s="13" t="s">
        <v>81</v>
      </c>
      <c r="AW270" s="13" t="s">
        <v>31</v>
      </c>
      <c r="AX270" s="13" t="s">
        <v>79</v>
      </c>
      <c r="AY270" s="234" t="s">
        <v>119</v>
      </c>
    </row>
    <row r="271" s="2" customFormat="1" ht="16.5" customHeight="1">
      <c r="A271" s="37"/>
      <c r="B271" s="38"/>
      <c r="C271" s="210" t="s">
        <v>439</v>
      </c>
      <c r="D271" s="210" t="s">
        <v>122</v>
      </c>
      <c r="E271" s="211" t="s">
        <v>440</v>
      </c>
      <c r="F271" s="212" t="s">
        <v>441</v>
      </c>
      <c r="G271" s="213" t="s">
        <v>366</v>
      </c>
      <c r="H271" s="214">
        <v>2</v>
      </c>
      <c r="I271" s="215"/>
      <c r="J271" s="216">
        <f>ROUND(I271*H271,2)</f>
        <v>0</v>
      </c>
      <c r="K271" s="212" t="s">
        <v>1</v>
      </c>
      <c r="L271" s="43"/>
      <c r="M271" s="217" t="s">
        <v>1</v>
      </c>
      <c r="N271" s="218" t="s">
        <v>39</v>
      </c>
      <c r="O271" s="90"/>
      <c r="P271" s="219">
        <f>O271*H271</f>
        <v>0</v>
      </c>
      <c r="Q271" s="219">
        <v>0</v>
      </c>
      <c r="R271" s="219">
        <f>Q271*H271</f>
        <v>0</v>
      </c>
      <c r="S271" s="219">
        <v>0</v>
      </c>
      <c r="T271" s="220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1" t="s">
        <v>207</v>
      </c>
      <c r="AT271" s="221" t="s">
        <v>122</v>
      </c>
      <c r="AU271" s="221" t="s">
        <v>81</v>
      </c>
      <c r="AY271" s="16" t="s">
        <v>119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6" t="s">
        <v>79</v>
      </c>
      <c r="BK271" s="222">
        <f>ROUND(I271*H271,2)</f>
        <v>0</v>
      </c>
      <c r="BL271" s="16" t="s">
        <v>207</v>
      </c>
      <c r="BM271" s="221" t="s">
        <v>442</v>
      </c>
    </row>
    <row r="272" s="13" customFormat="1">
      <c r="A272" s="13"/>
      <c r="B272" s="223"/>
      <c r="C272" s="224"/>
      <c r="D272" s="225" t="s">
        <v>129</v>
      </c>
      <c r="E272" s="226" t="s">
        <v>1</v>
      </c>
      <c r="F272" s="227" t="s">
        <v>287</v>
      </c>
      <c r="G272" s="224"/>
      <c r="H272" s="228">
        <v>2</v>
      </c>
      <c r="I272" s="229"/>
      <c r="J272" s="224"/>
      <c r="K272" s="224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129</v>
      </c>
      <c r="AU272" s="234" t="s">
        <v>81</v>
      </c>
      <c r="AV272" s="13" t="s">
        <v>81</v>
      </c>
      <c r="AW272" s="13" t="s">
        <v>31</v>
      </c>
      <c r="AX272" s="13" t="s">
        <v>79</v>
      </c>
      <c r="AY272" s="234" t="s">
        <v>119</v>
      </c>
    </row>
    <row r="273" s="2" customFormat="1" ht="24.15" customHeight="1">
      <c r="A273" s="37"/>
      <c r="B273" s="38"/>
      <c r="C273" s="210" t="s">
        <v>443</v>
      </c>
      <c r="D273" s="210" t="s">
        <v>122</v>
      </c>
      <c r="E273" s="211" t="s">
        <v>444</v>
      </c>
      <c r="F273" s="212" t="s">
        <v>445</v>
      </c>
      <c r="G273" s="213" t="s">
        <v>366</v>
      </c>
      <c r="H273" s="214">
        <v>2</v>
      </c>
      <c r="I273" s="215"/>
      <c r="J273" s="216">
        <f>ROUND(I273*H273,2)</f>
        <v>0</v>
      </c>
      <c r="K273" s="212" t="s">
        <v>1</v>
      </c>
      <c r="L273" s="43"/>
      <c r="M273" s="217" t="s">
        <v>1</v>
      </c>
      <c r="N273" s="218" t="s">
        <v>39</v>
      </c>
      <c r="O273" s="90"/>
      <c r="P273" s="219">
        <f>O273*H273</f>
        <v>0</v>
      </c>
      <c r="Q273" s="219">
        <v>0</v>
      </c>
      <c r="R273" s="219">
        <f>Q273*H273</f>
        <v>0</v>
      </c>
      <c r="S273" s="219">
        <v>0</v>
      </c>
      <c r="T273" s="220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1" t="s">
        <v>207</v>
      </c>
      <c r="AT273" s="221" t="s">
        <v>122</v>
      </c>
      <c r="AU273" s="221" t="s">
        <v>81</v>
      </c>
      <c r="AY273" s="16" t="s">
        <v>119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6" t="s">
        <v>79</v>
      </c>
      <c r="BK273" s="222">
        <f>ROUND(I273*H273,2)</f>
        <v>0</v>
      </c>
      <c r="BL273" s="16" t="s">
        <v>207</v>
      </c>
      <c r="BM273" s="221" t="s">
        <v>446</v>
      </c>
    </row>
    <row r="274" s="13" customFormat="1">
      <c r="A274" s="13"/>
      <c r="B274" s="223"/>
      <c r="C274" s="224"/>
      <c r="D274" s="225" t="s">
        <v>129</v>
      </c>
      <c r="E274" s="226" t="s">
        <v>1</v>
      </c>
      <c r="F274" s="227" t="s">
        <v>287</v>
      </c>
      <c r="G274" s="224"/>
      <c r="H274" s="228">
        <v>2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129</v>
      </c>
      <c r="AU274" s="234" t="s">
        <v>81</v>
      </c>
      <c r="AV274" s="13" t="s">
        <v>81</v>
      </c>
      <c r="AW274" s="13" t="s">
        <v>31</v>
      </c>
      <c r="AX274" s="13" t="s">
        <v>79</v>
      </c>
      <c r="AY274" s="234" t="s">
        <v>119</v>
      </c>
    </row>
    <row r="275" s="2" customFormat="1" ht="16.5" customHeight="1">
      <c r="A275" s="37"/>
      <c r="B275" s="38"/>
      <c r="C275" s="210" t="s">
        <v>447</v>
      </c>
      <c r="D275" s="210" t="s">
        <v>122</v>
      </c>
      <c r="E275" s="211" t="s">
        <v>448</v>
      </c>
      <c r="F275" s="212" t="s">
        <v>449</v>
      </c>
      <c r="G275" s="213" t="s">
        <v>229</v>
      </c>
      <c r="H275" s="214">
        <v>2</v>
      </c>
      <c r="I275" s="215"/>
      <c r="J275" s="216">
        <f>ROUND(I275*H275,2)</f>
        <v>0</v>
      </c>
      <c r="K275" s="212" t="s">
        <v>1</v>
      </c>
      <c r="L275" s="43"/>
      <c r="M275" s="217" t="s">
        <v>1</v>
      </c>
      <c r="N275" s="218" t="s">
        <v>39</v>
      </c>
      <c r="O275" s="90"/>
      <c r="P275" s="219">
        <f>O275*H275</f>
        <v>0</v>
      </c>
      <c r="Q275" s="219">
        <v>0</v>
      </c>
      <c r="R275" s="219">
        <f>Q275*H275</f>
        <v>0</v>
      </c>
      <c r="S275" s="219">
        <v>0</v>
      </c>
      <c r="T275" s="220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1" t="s">
        <v>207</v>
      </c>
      <c r="AT275" s="221" t="s">
        <v>122</v>
      </c>
      <c r="AU275" s="221" t="s">
        <v>81</v>
      </c>
      <c r="AY275" s="16" t="s">
        <v>119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6" t="s">
        <v>79</v>
      </c>
      <c r="BK275" s="222">
        <f>ROUND(I275*H275,2)</f>
        <v>0</v>
      </c>
      <c r="BL275" s="16" t="s">
        <v>207</v>
      </c>
      <c r="BM275" s="221" t="s">
        <v>450</v>
      </c>
    </row>
    <row r="276" s="13" customFormat="1">
      <c r="A276" s="13"/>
      <c r="B276" s="223"/>
      <c r="C276" s="224"/>
      <c r="D276" s="225" t="s">
        <v>129</v>
      </c>
      <c r="E276" s="226" t="s">
        <v>1</v>
      </c>
      <c r="F276" s="227" t="s">
        <v>287</v>
      </c>
      <c r="G276" s="224"/>
      <c r="H276" s="228">
        <v>2</v>
      </c>
      <c r="I276" s="229"/>
      <c r="J276" s="224"/>
      <c r="K276" s="224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129</v>
      </c>
      <c r="AU276" s="234" t="s">
        <v>81</v>
      </c>
      <c r="AV276" s="13" t="s">
        <v>81</v>
      </c>
      <c r="AW276" s="13" t="s">
        <v>31</v>
      </c>
      <c r="AX276" s="13" t="s">
        <v>79</v>
      </c>
      <c r="AY276" s="234" t="s">
        <v>119</v>
      </c>
    </row>
    <row r="277" s="2" customFormat="1" ht="16.5" customHeight="1">
      <c r="A277" s="37"/>
      <c r="B277" s="38"/>
      <c r="C277" s="210" t="s">
        <v>451</v>
      </c>
      <c r="D277" s="210" t="s">
        <v>122</v>
      </c>
      <c r="E277" s="211" t="s">
        <v>452</v>
      </c>
      <c r="F277" s="212" t="s">
        <v>453</v>
      </c>
      <c r="G277" s="213" t="s">
        <v>229</v>
      </c>
      <c r="H277" s="214">
        <v>4</v>
      </c>
      <c r="I277" s="215"/>
      <c r="J277" s="216">
        <f>ROUND(I277*H277,2)</f>
        <v>0</v>
      </c>
      <c r="K277" s="212" t="s">
        <v>1</v>
      </c>
      <c r="L277" s="43"/>
      <c r="M277" s="217" t="s">
        <v>1</v>
      </c>
      <c r="N277" s="218" t="s">
        <v>39</v>
      </c>
      <c r="O277" s="90"/>
      <c r="P277" s="219">
        <f>O277*H277</f>
        <v>0</v>
      </c>
      <c r="Q277" s="219">
        <v>0</v>
      </c>
      <c r="R277" s="219">
        <f>Q277*H277</f>
        <v>0</v>
      </c>
      <c r="S277" s="219">
        <v>0</v>
      </c>
      <c r="T277" s="220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1" t="s">
        <v>207</v>
      </c>
      <c r="AT277" s="221" t="s">
        <v>122</v>
      </c>
      <c r="AU277" s="221" t="s">
        <v>81</v>
      </c>
      <c r="AY277" s="16" t="s">
        <v>119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6" t="s">
        <v>79</v>
      </c>
      <c r="BK277" s="222">
        <f>ROUND(I277*H277,2)</f>
        <v>0</v>
      </c>
      <c r="BL277" s="16" t="s">
        <v>207</v>
      </c>
      <c r="BM277" s="221" t="s">
        <v>454</v>
      </c>
    </row>
    <row r="278" s="13" customFormat="1">
      <c r="A278" s="13"/>
      <c r="B278" s="223"/>
      <c r="C278" s="224"/>
      <c r="D278" s="225" t="s">
        <v>129</v>
      </c>
      <c r="E278" s="226" t="s">
        <v>1</v>
      </c>
      <c r="F278" s="227" t="s">
        <v>296</v>
      </c>
      <c r="G278" s="224"/>
      <c r="H278" s="228">
        <v>4</v>
      </c>
      <c r="I278" s="229"/>
      <c r="J278" s="224"/>
      <c r="K278" s="224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129</v>
      </c>
      <c r="AU278" s="234" t="s">
        <v>81</v>
      </c>
      <c r="AV278" s="13" t="s">
        <v>81</v>
      </c>
      <c r="AW278" s="13" t="s">
        <v>31</v>
      </c>
      <c r="AX278" s="13" t="s">
        <v>79</v>
      </c>
      <c r="AY278" s="234" t="s">
        <v>119</v>
      </c>
    </row>
    <row r="279" s="2" customFormat="1" ht="16.5" customHeight="1">
      <c r="A279" s="37"/>
      <c r="B279" s="38"/>
      <c r="C279" s="210" t="s">
        <v>455</v>
      </c>
      <c r="D279" s="210" t="s">
        <v>122</v>
      </c>
      <c r="E279" s="211" t="s">
        <v>456</v>
      </c>
      <c r="F279" s="212" t="s">
        <v>457</v>
      </c>
      <c r="G279" s="213" t="s">
        <v>366</v>
      </c>
      <c r="H279" s="214">
        <v>2</v>
      </c>
      <c r="I279" s="215"/>
      <c r="J279" s="216">
        <f>ROUND(I279*H279,2)</f>
        <v>0</v>
      </c>
      <c r="K279" s="212" t="s">
        <v>1</v>
      </c>
      <c r="L279" s="43"/>
      <c r="M279" s="217" t="s">
        <v>1</v>
      </c>
      <c r="N279" s="218" t="s">
        <v>39</v>
      </c>
      <c r="O279" s="90"/>
      <c r="P279" s="219">
        <f>O279*H279</f>
        <v>0</v>
      </c>
      <c r="Q279" s="219">
        <v>0</v>
      </c>
      <c r="R279" s="219">
        <f>Q279*H279</f>
        <v>0</v>
      </c>
      <c r="S279" s="219">
        <v>0</v>
      </c>
      <c r="T279" s="220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1" t="s">
        <v>207</v>
      </c>
      <c r="AT279" s="221" t="s">
        <v>122</v>
      </c>
      <c r="AU279" s="221" t="s">
        <v>81</v>
      </c>
      <c r="AY279" s="16" t="s">
        <v>119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6" t="s">
        <v>79</v>
      </c>
      <c r="BK279" s="222">
        <f>ROUND(I279*H279,2)</f>
        <v>0</v>
      </c>
      <c r="BL279" s="16" t="s">
        <v>207</v>
      </c>
      <c r="BM279" s="221" t="s">
        <v>458</v>
      </c>
    </row>
    <row r="280" s="13" customFormat="1">
      <c r="A280" s="13"/>
      <c r="B280" s="223"/>
      <c r="C280" s="224"/>
      <c r="D280" s="225" t="s">
        <v>129</v>
      </c>
      <c r="E280" s="226" t="s">
        <v>1</v>
      </c>
      <c r="F280" s="227" t="s">
        <v>287</v>
      </c>
      <c r="G280" s="224"/>
      <c r="H280" s="228">
        <v>2</v>
      </c>
      <c r="I280" s="229"/>
      <c r="J280" s="224"/>
      <c r="K280" s="224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129</v>
      </c>
      <c r="AU280" s="234" t="s">
        <v>81</v>
      </c>
      <c r="AV280" s="13" t="s">
        <v>81</v>
      </c>
      <c r="AW280" s="13" t="s">
        <v>31</v>
      </c>
      <c r="AX280" s="13" t="s">
        <v>79</v>
      </c>
      <c r="AY280" s="234" t="s">
        <v>119</v>
      </c>
    </row>
    <row r="281" s="2" customFormat="1" ht="16.5" customHeight="1">
      <c r="A281" s="37"/>
      <c r="B281" s="38"/>
      <c r="C281" s="210" t="s">
        <v>459</v>
      </c>
      <c r="D281" s="210" t="s">
        <v>122</v>
      </c>
      <c r="E281" s="211" t="s">
        <v>460</v>
      </c>
      <c r="F281" s="212" t="s">
        <v>461</v>
      </c>
      <c r="G281" s="213" t="s">
        <v>229</v>
      </c>
      <c r="H281" s="214">
        <v>240</v>
      </c>
      <c r="I281" s="215"/>
      <c r="J281" s="216">
        <f>ROUND(I281*H281,2)</f>
        <v>0</v>
      </c>
      <c r="K281" s="212" t="s">
        <v>1</v>
      </c>
      <c r="L281" s="43"/>
      <c r="M281" s="217" t="s">
        <v>1</v>
      </c>
      <c r="N281" s="218" t="s">
        <v>39</v>
      </c>
      <c r="O281" s="90"/>
      <c r="P281" s="219">
        <f>O281*H281</f>
        <v>0</v>
      </c>
      <c r="Q281" s="219">
        <v>0</v>
      </c>
      <c r="R281" s="219">
        <f>Q281*H281</f>
        <v>0</v>
      </c>
      <c r="S281" s="219">
        <v>0</v>
      </c>
      <c r="T281" s="220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1" t="s">
        <v>207</v>
      </c>
      <c r="AT281" s="221" t="s">
        <v>122</v>
      </c>
      <c r="AU281" s="221" t="s">
        <v>81</v>
      </c>
      <c r="AY281" s="16" t="s">
        <v>119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6" t="s">
        <v>79</v>
      </c>
      <c r="BK281" s="222">
        <f>ROUND(I281*H281,2)</f>
        <v>0</v>
      </c>
      <c r="BL281" s="16" t="s">
        <v>207</v>
      </c>
      <c r="BM281" s="221" t="s">
        <v>462</v>
      </c>
    </row>
    <row r="282" s="13" customFormat="1">
      <c r="A282" s="13"/>
      <c r="B282" s="223"/>
      <c r="C282" s="224"/>
      <c r="D282" s="225" t="s">
        <v>129</v>
      </c>
      <c r="E282" s="226" t="s">
        <v>1</v>
      </c>
      <c r="F282" s="227" t="s">
        <v>310</v>
      </c>
      <c r="G282" s="224"/>
      <c r="H282" s="228">
        <v>240</v>
      </c>
      <c r="I282" s="229"/>
      <c r="J282" s="224"/>
      <c r="K282" s="224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129</v>
      </c>
      <c r="AU282" s="234" t="s">
        <v>81</v>
      </c>
      <c r="AV282" s="13" t="s">
        <v>81</v>
      </c>
      <c r="AW282" s="13" t="s">
        <v>31</v>
      </c>
      <c r="AX282" s="13" t="s">
        <v>79</v>
      </c>
      <c r="AY282" s="234" t="s">
        <v>119</v>
      </c>
    </row>
    <row r="283" s="2" customFormat="1" ht="16.5" customHeight="1">
      <c r="A283" s="37"/>
      <c r="B283" s="38"/>
      <c r="C283" s="210" t="s">
        <v>463</v>
      </c>
      <c r="D283" s="210" t="s">
        <v>122</v>
      </c>
      <c r="E283" s="211" t="s">
        <v>464</v>
      </c>
      <c r="F283" s="212" t="s">
        <v>465</v>
      </c>
      <c r="G283" s="213" t="s">
        <v>229</v>
      </c>
      <c r="H283" s="214">
        <v>10</v>
      </c>
      <c r="I283" s="215"/>
      <c r="J283" s="216">
        <f>ROUND(I283*H283,2)</f>
        <v>0</v>
      </c>
      <c r="K283" s="212" t="s">
        <v>1</v>
      </c>
      <c r="L283" s="43"/>
      <c r="M283" s="217" t="s">
        <v>1</v>
      </c>
      <c r="N283" s="218" t="s">
        <v>39</v>
      </c>
      <c r="O283" s="90"/>
      <c r="P283" s="219">
        <f>O283*H283</f>
        <v>0</v>
      </c>
      <c r="Q283" s="219">
        <v>0</v>
      </c>
      <c r="R283" s="219">
        <f>Q283*H283</f>
        <v>0</v>
      </c>
      <c r="S283" s="219">
        <v>0</v>
      </c>
      <c r="T283" s="220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1" t="s">
        <v>207</v>
      </c>
      <c r="AT283" s="221" t="s">
        <v>122</v>
      </c>
      <c r="AU283" s="221" t="s">
        <v>81</v>
      </c>
      <c r="AY283" s="16" t="s">
        <v>119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6" t="s">
        <v>79</v>
      </c>
      <c r="BK283" s="222">
        <f>ROUND(I283*H283,2)</f>
        <v>0</v>
      </c>
      <c r="BL283" s="16" t="s">
        <v>207</v>
      </c>
      <c r="BM283" s="221" t="s">
        <v>466</v>
      </c>
    </row>
    <row r="284" s="13" customFormat="1">
      <c r="A284" s="13"/>
      <c r="B284" s="223"/>
      <c r="C284" s="224"/>
      <c r="D284" s="225" t="s">
        <v>129</v>
      </c>
      <c r="E284" s="226" t="s">
        <v>1</v>
      </c>
      <c r="F284" s="227" t="s">
        <v>426</v>
      </c>
      <c r="G284" s="224"/>
      <c r="H284" s="228">
        <v>10</v>
      </c>
      <c r="I284" s="229"/>
      <c r="J284" s="224"/>
      <c r="K284" s="224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129</v>
      </c>
      <c r="AU284" s="234" t="s">
        <v>81</v>
      </c>
      <c r="AV284" s="13" t="s">
        <v>81</v>
      </c>
      <c r="AW284" s="13" t="s">
        <v>31</v>
      </c>
      <c r="AX284" s="13" t="s">
        <v>79</v>
      </c>
      <c r="AY284" s="234" t="s">
        <v>119</v>
      </c>
    </row>
    <row r="285" s="2" customFormat="1" ht="16.5" customHeight="1">
      <c r="A285" s="37"/>
      <c r="B285" s="38"/>
      <c r="C285" s="210" t="s">
        <v>467</v>
      </c>
      <c r="D285" s="210" t="s">
        <v>122</v>
      </c>
      <c r="E285" s="211" t="s">
        <v>468</v>
      </c>
      <c r="F285" s="212" t="s">
        <v>469</v>
      </c>
      <c r="G285" s="213" t="s">
        <v>229</v>
      </c>
      <c r="H285" s="214">
        <v>320</v>
      </c>
      <c r="I285" s="215"/>
      <c r="J285" s="216">
        <f>ROUND(I285*H285,2)</f>
        <v>0</v>
      </c>
      <c r="K285" s="212" t="s">
        <v>1</v>
      </c>
      <c r="L285" s="43"/>
      <c r="M285" s="217" t="s">
        <v>1</v>
      </c>
      <c r="N285" s="218" t="s">
        <v>39</v>
      </c>
      <c r="O285" s="90"/>
      <c r="P285" s="219">
        <f>O285*H285</f>
        <v>0</v>
      </c>
      <c r="Q285" s="219">
        <v>0</v>
      </c>
      <c r="R285" s="219">
        <f>Q285*H285</f>
        <v>0</v>
      </c>
      <c r="S285" s="219">
        <v>0</v>
      </c>
      <c r="T285" s="220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1" t="s">
        <v>207</v>
      </c>
      <c r="AT285" s="221" t="s">
        <v>122</v>
      </c>
      <c r="AU285" s="221" t="s">
        <v>81</v>
      </c>
      <c r="AY285" s="16" t="s">
        <v>119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6" t="s">
        <v>79</v>
      </c>
      <c r="BK285" s="222">
        <f>ROUND(I285*H285,2)</f>
        <v>0</v>
      </c>
      <c r="BL285" s="16" t="s">
        <v>207</v>
      </c>
      <c r="BM285" s="221" t="s">
        <v>470</v>
      </c>
    </row>
    <row r="286" s="13" customFormat="1">
      <c r="A286" s="13"/>
      <c r="B286" s="223"/>
      <c r="C286" s="224"/>
      <c r="D286" s="225" t="s">
        <v>129</v>
      </c>
      <c r="E286" s="226" t="s">
        <v>1</v>
      </c>
      <c r="F286" s="227" t="s">
        <v>471</v>
      </c>
      <c r="G286" s="224"/>
      <c r="H286" s="228">
        <v>320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129</v>
      </c>
      <c r="AU286" s="234" t="s">
        <v>81</v>
      </c>
      <c r="AV286" s="13" t="s">
        <v>81</v>
      </c>
      <c r="AW286" s="13" t="s">
        <v>31</v>
      </c>
      <c r="AX286" s="13" t="s">
        <v>79</v>
      </c>
      <c r="AY286" s="234" t="s">
        <v>119</v>
      </c>
    </row>
    <row r="287" s="2" customFormat="1" ht="16.5" customHeight="1">
      <c r="A287" s="37"/>
      <c r="B287" s="38"/>
      <c r="C287" s="210" t="s">
        <v>472</v>
      </c>
      <c r="D287" s="210" t="s">
        <v>122</v>
      </c>
      <c r="E287" s="211" t="s">
        <v>473</v>
      </c>
      <c r="F287" s="212" t="s">
        <v>474</v>
      </c>
      <c r="G287" s="213" t="s">
        <v>229</v>
      </c>
      <c r="H287" s="214">
        <v>28</v>
      </c>
      <c r="I287" s="215"/>
      <c r="J287" s="216">
        <f>ROUND(I287*H287,2)</f>
        <v>0</v>
      </c>
      <c r="K287" s="212" t="s">
        <v>1</v>
      </c>
      <c r="L287" s="43"/>
      <c r="M287" s="217" t="s">
        <v>1</v>
      </c>
      <c r="N287" s="218" t="s">
        <v>39</v>
      </c>
      <c r="O287" s="90"/>
      <c r="P287" s="219">
        <f>O287*H287</f>
        <v>0</v>
      </c>
      <c r="Q287" s="219">
        <v>0</v>
      </c>
      <c r="R287" s="219">
        <f>Q287*H287</f>
        <v>0</v>
      </c>
      <c r="S287" s="219">
        <v>0</v>
      </c>
      <c r="T287" s="220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1" t="s">
        <v>207</v>
      </c>
      <c r="AT287" s="221" t="s">
        <v>122</v>
      </c>
      <c r="AU287" s="221" t="s">
        <v>81</v>
      </c>
      <c r="AY287" s="16" t="s">
        <v>119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6" t="s">
        <v>79</v>
      </c>
      <c r="BK287" s="222">
        <f>ROUND(I287*H287,2)</f>
        <v>0</v>
      </c>
      <c r="BL287" s="16" t="s">
        <v>207</v>
      </c>
      <c r="BM287" s="221" t="s">
        <v>475</v>
      </c>
    </row>
    <row r="288" s="13" customFormat="1">
      <c r="A288" s="13"/>
      <c r="B288" s="223"/>
      <c r="C288" s="224"/>
      <c r="D288" s="225" t="s">
        <v>129</v>
      </c>
      <c r="E288" s="226" t="s">
        <v>1</v>
      </c>
      <c r="F288" s="227" t="s">
        <v>305</v>
      </c>
      <c r="G288" s="224"/>
      <c r="H288" s="228">
        <v>28</v>
      </c>
      <c r="I288" s="229"/>
      <c r="J288" s="224"/>
      <c r="K288" s="224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129</v>
      </c>
      <c r="AU288" s="234" t="s">
        <v>81</v>
      </c>
      <c r="AV288" s="13" t="s">
        <v>81</v>
      </c>
      <c r="AW288" s="13" t="s">
        <v>31</v>
      </c>
      <c r="AX288" s="13" t="s">
        <v>79</v>
      </c>
      <c r="AY288" s="234" t="s">
        <v>119</v>
      </c>
    </row>
    <row r="289" s="2" customFormat="1" ht="16.5" customHeight="1">
      <c r="A289" s="37"/>
      <c r="B289" s="38"/>
      <c r="C289" s="210" t="s">
        <v>476</v>
      </c>
      <c r="D289" s="210" t="s">
        <v>122</v>
      </c>
      <c r="E289" s="211" t="s">
        <v>477</v>
      </c>
      <c r="F289" s="212" t="s">
        <v>478</v>
      </c>
      <c r="G289" s="213" t="s">
        <v>158</v>
      </c>
      <c r="H289" s="214">
        <v>20</v>
      </c>
      <c r="I289" s="215"/>
      <c r="J289" s="216">
        <f>ROUND(I289*H289,2)</f>
        <v>0</v>
      </c>
      <c r="K289" s="212" t="s">
        <v>1</v>
      </c>
      <c r="L289" s="43"/>
      <c r="M289" s="217" t="s">
        <v>1</v>
      </c>
      <c r="N289" s="218" t="s">
        <v>39</v>
      </c>
      <c r="O289" s="90"/>
      <c r="P289" s="219">
        <f>O289*H289</f>
        <v>0</v>
      </c>
      <c r="Q289" s="219">
        <v>0</v>
      </c>
      <c r="R289" s="219">
        <f>Q289*H289</f>
        <v>0</v>
      </c>
      <c r="S289" s="219">
        <v>0</v>
      </c>
      <c r="T289" s="220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1" t="s">
        <v>207</v>
      </c>
      <c r="AT289" s="221" t="s">
        <v>122</v>
      </c>
      <c r="AU289" s="221" t="s">
        <v>81</v>
      </c>
      <c r="AY289" s="16" t="s">
        <v>119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6" t="s">
        <v>79</v>
      </c>
      <c r="BK289" s="222">
        <f>ROUND(I289*H289,2)</f>
        <v>0</v>
      </c>
      <c r="BL289" s="16" t="s">
        <v>207</v>
      </c>
      <c r="BM289" s="221" t="s">
        <v>479</v>
      </c>
    </row>
    <row r="290" s="13" customFormat="1">
      <c r="A290" s="13"/>
      <c r="B290" s="223"/>
      <c r="C290" s="224"/>
      <c r="D290" s="225" t="s">
        <v>129</v>
      </c>
      <c r="E290" s="226" t="s">
        <v>1</v>
      </c>
      <c r="F290" s="227" t="s">
        <v>337</v>
      </c>
      <c r="G290" s="224"/>
      <c r="H290" s="228">
        <v>20</v>
      </c>
      <c r="I290" s="229"/>
      <c r="J290" s="224"/>
      <c r="K290" s="224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129</v>
      </c>
      <c r="AU290" s="234" t="s">
        <v>81</v>
      </c>
      <c r="AV290" s="13" t="s">
        <v>81</v>
      </c>
      <c r="AW290" s="13" t="s">
        <v>31</v>
      </c>
      <c r="AX290" s="13" t="s">
        <v>79</v>
      </c>
      <c r="AY290" s="234" t="s">
        <v>119</v>
      </c>
    </row>
    <row r="291" s="2" customFormat="1" ht="16.5" customHeight="1">
      <c r="A291" s="37"/>
      <c r="B291" s="38"/>
      <c r="C291" s="210" t="s">
        <v>480</v>
      </c>
      <c r="D291" s="210" t="s">
        <v>122</v>
      </c>
      <c r="E291" s="211" t="s">
        <v>481</v>
      </c>
      <c r="F291" s="212" t="s">
        <v>482</v>
      </c>
      <c r="G291" s="213" t="s">
        <v>158</v>
      </c>
      <c r="H291" s="214">
        <v>20</v>
      </c>
      <c r="I291" s="215"/>
      <c r="J291" s="216">
        <f>ROUND(I291*H291,2)</f>
        <v>0</v>
      </c>
      <c r="K291" s="212" t="s">
        <v>1</v>
      </c>
      <c r="L291" s="43"/>
      <c r="M291" s="217" t="s">
        <v>1</v>
      </c>
      <c r="N291" s="218" t="s">
        <v>39</v>
      </c>
      <c r="O291" s="90"/>
      <c r="P291" s="219">
        <f>O291*H291</f>
        <v>0</v>
      </c>
      <c r="Q291" s="219">
        <v>0</v>
      </c>
      <c r="R291" s="219">
        <f>Q291*H291</f>
        <v>0</v>
      </c>
      <c r="S291" s="219">
        <v>0</v>
      </c>
      <c r="T291" s="22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1" t="s">
        <v>207</v>
      </c>
      <c r="AT291" s="221" t="s">
        <v>122</v>
      </c>
      <c r="AU291" s="221" t="s">
        <v>81</v>
      </c>
      <c r="AY291" s="16" t="s">
        <v>119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6" t="s">
        <v>79</v>
      </c>
      <c r="BK291" s="222">
        <f>ROUND(I291*H291,2)</f>
        <v>0</v>
      </c>
      <c r="BL291" s="16" t="s">
        <v>207</v>
      </c>
      <c r="BM291" s="221" t="s">
        <v>483</v>
      </c>
    </row>
    <row r="292" s="13" customFormat="1">
      <c r="A292" s="13"/>
      <c r="B292" s="223"/>
      <c r="C292" s="224"/>
      <c r="D292" s="225" t="s">
        <v>129</v>
      </c>
      <c r="E292" s="226" t="s">
        <v>1</v>
      </c>
      <c r="F292" s="227" t="s">
        <v>337</v>
      </c>
      <c r="G292" s="224"/>
      <c r="H292" s="228">
        <v>20</v>
      </c>
      <c r="I292" s="229"/>
      <c r="J292" s="224"/>
      <c r="K292" s="224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129</v>
      </c>
      <c r="AU292" s="234" t="s">
        <v>81</v>
      </c>
      <c r="AV292" s="13" t="s">
        <v>81</v>
      </c>
      <c r="AW292" s="13" t="s">
        <v>31</v>
      </c>
      <c r="AX292" s="13" t="s">
        <v>79</v>
      </c>
      <c r="AY292" s="234" t="s">
        <v>119</v>
      </c>
    </row>
    <row r="293" s="2" customFormat="1" ht="16.5" customHeight="1">
      <c r="A293" s="37"/>
      <c r="B293" s="38"/>
      <c r="C293" s="210" t="s">
        <v>484</v>
      </c>
      <c r="D293" s="210" t="s">
        <v>122</v>
      </c>
      <c r="E293" s="211" t="s">
        <v>485</v>
      </c>
      <c r="F293" s="212" t="s">
        <v>486</v>
      </c>
      <c r="G293" s="213" t="s">
        <v>229</v>
      </c>
      <c r="H293" s="214">
        <v>4</v>
      </c>
      <c r="I293" s="215"/>
      <c r="J293" s="216">
        <f>ROUND(I293*H293,2)</f>
        <v>0</v>
      </c>
      <c r="K293" s="212" t="s">
        <v>1</v>
      </c>
      <c r="L293" s="43"/>
      <c r="M293" s="217" t="s">
        <v>1</v>
      </c>
      <c r="N293" s="218" t="s">
        <v>39</v>
      </c>
      <c r="O293" s="90"/>
      <c r="P293" s="219">
        <f>O293*H293</f>
        <v>0</v>
      </c>
      <c r="Q293" s="219">
        <v>0</v>
      </c>
      <c r="R293" s="219">
        <f>Q293*H293</f>
        <v>0</v>
      </c>
      <c r="S293" s="219">
        <v>0</v>
      </c>
      <c r="T293" s="220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1" t="s">
        <v>207</v>
      </c>
      <c r="AT293" s="221" t="s">
        <v>122</v>
      </c>
      <c r="AU293" s="221" t="s">
        <v>81</v>
      </c>
      <c r="AY293" s="16" t="s">
        <v>119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6" t="s">
        <v>79</v>
      </c>
      <c r="BK293" s="222">
        <f>ROUND(I293*H293,2)</f>
        <v>0</v>
      </c>
      <c r="BL293" s="16" t="s">
        <v>207</v>
      </c>
      <c r="BM293" s="221" t="s">
        <v>487</v>
      </c>
    </row>
    <row r="294" s="13" customFormat="1">
      <c r="A294" s="13"/>
      <c r="B294" s="223"/>
      <c r="C294" s="224"/>
      <c r="D294" s="225" t="s">
        <v>129</v>
      </c>
      <c r="E294" s="226" t="s">
        <v>1</v>
      </c>
      <c r="F294" s="227" t="s">
        <v>296</v>
      </c>
      <c r="G294" s="224"/>
      <c r="H294" s="228">
        <v>4</v>
      </c>
      <c r="I294" s="229"/>
      <c r="J294" s="224"/>
      <c r="K294" s="224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129</v>
      </c>
      <c r="AU294" s="234" t="s">
        <v>81</v>
      </c>
      <c r="AV294" s="13" t="s">
        <v>81</v>
      </c>
      <c r="AW294" s="13" t="s">
        <v>31</v>
      </c>
      <c r="AX294" s="13" t="s">
        <v>79</v>
      </c>
      <c r="AY294" s="234" t="s">
        <v>119</v>
      </c>
    </row>
    <row r="295" s="2" customFormat="1" ht="16.5" customHeight="1">
      <c r="A295" s="37"/>
      <c r="B295" s="38"/>
      <c r="C295" s="210" t="s">
        <v>488</v>
      </c>
      <c r="D295" s="210" t="s">
        <v>122</v>
      </c>
      <c r="E295" s="211" t="s">
        <v>489</v>
      </c>
      <c r="F295" s="212" t="s">
        <v>490</v>
      </c>
      <c r="G295" s="213" t="s">
        <v>229</v>
      </c>
      <c r="H295" s="214">
        <v>14</v>
      </c>
      <c r="I295" s="215"/>
      <c r="J295" s="216">
        <f>ROUND(I295*H295,2)</f>
        <v>0</v>
      </c>
      <c r="K295" s="212" t="s">
        <v>1</v>
      </c>
      <c r="L295" s="43"/>
      <c r="M295" s="217" t="s">
        <v>1</v>
      </c>
      <c r="N295" s="218" t="s">
        <v>39</v>
      </c>
      <c r="O295" s="90"/>
      <c r="P295" s="219">
        <f>O295*H295</f>
        <v>0</v>
      </c>
      <c r="Q295" s="219">
        <v>0</v>
      </c>
      <c r="R295" s="219">
        <f>Q295*H295</f>
        <v>0</v>
      </c>
      <c r="S295" s="219">
        <v>0</v>
      </c>
      <c r="T295" s="220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1" t="s">
        <v>207</v>
      </c>
      <c r="AT295" s="221" t="s">
        <v>122</v>
      </c>
      <c r="AU295" s="221" t="s">
        <v>81</v>
      </c>
      <c r="AY295" s="16" t="s">
        <v>119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6" t="s">
        <v>79</v>
      </c>
      <c r="BK295" s="222">
        <f>ROUND(I295*H295,2)</f>
        <v>0</v>
      </c>
      <c r="BL295" s="16" t="s">
        <v>207</v>
      </c>
      <c r="BM295" s="221" t="s">
        <v>491</v>
      </c>
    </row>
    <row r="296" s="13" customFormat="1">
      <c r="A296" s="13"/>
      <c r="B296" s="223"/>
      <c r="C296" s="224"/>
      <c r="D296" s="225" t="s">
        <v>129</v>
      </c>
      <c r="E296" s="226" t="s">
        <v>1</v>
      </c>
      <c r="F296" s="227" t="s">
        <v>492</v>
      </c>
      <c r="G296" s="224"/>
      <c r="H296" s="228">
        <v>14</v>
      </c>
      <c r="I296" s="229"/>
      <c r="J296" s="224"/>
      <c r="K296" s="224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129</v>
      </c>
      <c r="AU296" s="234" t="s">
        <v>81</v>
      </c>
      <c r="AV296" s="13" t="s">
        <v>81</v>
      </c>
      <c r="AW296" s="13" t="s">
        <v>31</v>
      </c>
      <c r="AX296" s="13" t="s">
        <v>79</v>
      </c>
      <c r="AY296" s="234" t="s">
        <v>119</v>
      </c>
    </row>
    <row r="297" s="2" customFormat="1" ht="16.5" customHeight="1">
      <c r="A297" s="37"/>
      <c r="B297" s="38"/>
      <c r="C297" s="210" t="s">
        <v>493</v>
      </c>
      <c r="D297" s="210" t="s">
        <v>122</v>
      </c>
      <c r="E297" s="211" t="s">
        <v>494</v>
      </c>
      <c r="F297" s="212" t="s">
        <v>495</v>
      </c>
      <c r="G297" s="213" t="s">
        <v>158</v>
      </c>
      <c r="H297" s="214">
        <v>80</v>
      </c>
      <c r="I297" s="215"/>
      <c r="J297" s="216">
        <f>ROUND(I297*H297,2)</f>
        <v>0</v>
      </c>
      <c r="K297" s="212" t="s">
        <v>1</v>
      </c>
      <c r="L297" s="43"/>
      <c r="M297" s="217" t="s">
        <v>1</v>
      </c>
      <c r="N297" s="218" t="s">
        <v>39</v>
      </c>
      <c r="O297" s="90"/>
      <c r="P297" s="219">
        <f>O297*H297</f>
        <v>0</v>
      </c>
      <c r="Q297" s="219">
        <v>0</v>
      </c>
      <c r="R297" s="219">
        <f>Q297*H297</f>
        <v>0</v>
      </c>
      <c r="S297" s="219">
        <v>0</v>
      </c>
      <c r="T297" s="220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1" t="s">
        <v>207</v>
      </c>
      <c r="AT297" s="221" t="s">
        <v>122</v>
      </c>
      <c r="AU297" s="221" t="s">
        <v>81</v>
      </c>
      <c r="AY297" s="16" t="s">
        <v>119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6" t="s">
        <v>79</v>
      </c>
      <c r="BK297" s="222">
        <f>ROUND(I297*H297,2)</f>
        <v>0</v>
      </c>
      <c r="BL297" s="16" t="s">
        <v>207</v>
      </c>
      <c r="BM297" s="221" t="s">
        <v>496</v>
      </c>
    </row>
    <row r="298" s="13" customFormat="1">
      <c r="A298" s="13"/>
      <c r="B298" s="223"/>
      <c r="C298" s="224"/>
      <c r="D298" s="225" t="s">
        <v>129</v>
      </c>
      <c r="E298" s="226" t="s">
        <v>1</v>
      </c>
      <c r="F298" s="227" t="s">
        <v>497</v>
      </c>
      <c r="G298" s="224"/>
      <c r="H298" s="228">
        <v>80</v>
      </c>
      <c r="I298" s="229"/>
      <c r="J298" s="224"/>
      <c r="K298" s="224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129</v>
      </c>
      <c r="AU298" s="234" t="s">
        <v>81</v>
      </c>
      <c r="AV298" s="13" t="s">
        <v>81</v>
      </c>
      <c r="AW298" s="13" t="s">
        <v>31</v>
      </c>
      <c r="AX298" s="13" t="s">
        <v>79</v>
      </c>
      <c r="AY298" s="234" t="s">
        <v>119</v>
      </c>
    </row>
    <row r="299" s="2" customFormat="1" ht="16.5" customHeight="1">
      <c r="A299" s="37"/>
      <c r="B299" s="38"/>
      <c r="C299" s="210" t="s">
        <v>498</v>
      </c>
      <c r="D299" s="210" t="s">
        <v>122</v>
      </c>
      <c r="E299" s="211" t="s">
        <v>499</v>
      </c>
      <c r="F299" s="212" t="s">
        <v>500</v>
      </c>
      <c r="G299" s="213" t="s">
        <v>229</v>
      </c>
      <c r="H299" s="214">
        <v>556</v>
      </c>
      <c r="I299" s="215"/>
      <c r="J299" s="216">
        <f>ROUND(I299*H299,2)</f>
        <v>0</v>
      </c>
      <c r="K299" s="212" t="s">
        <v>1</v>
      </c>
      <c r="L299" s="43"/>
      <c r="M299" s="217" t="s">
        <v>1</v>
      </c>
      <c r="N299" s="218" t="s">
        <v>39</v>
      </c>
      <c r="O299" s="90"/>
      <c r="P299" s="219">
        <f>O299*H299</f>
        <v>0</v>
      </c>
      <c r="Q299" s="219">
        <v>0</v>
      </c>
      <c r="R299" s="219">
        <f>Q299*H299</f>
        <v>0</v>
      </c>
      <c r="S299" s="219">
        <v>0</v>
      </c>
      <c r="T299" s="220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1" t="s">
        <v>207</v>
      </c>
      <c r="AT299" s="221" t="s">
        <v>122</v>
      </c>
      <c r="AU299" s="221" t="s">
        <v>81</v>
      </c>
      <c r="AY299" s="16" t="s">
        <v>119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6" t="s">
        <v>79</v>
      </c>
      <c r="BK299" s="222">
        <f>ROUND(I299*H299,2)</f>
        <v>0</v>
      </c>
      <c r="BL299" s="16" t="s">
        <v>207</v>
      </c>
      <c r="BM299" s="221" t="s">
        <v>501</v>
      </c>
    </row>
    <row r="300" s="13" customFormat="1">
      <c r="A300" s="13"/>
      <c r="B300" s="223"/>
      <c r="C300" s="224"/>
      <c r="D300" s="225" t="s">
        <v>129</v>
      </c>
      <c r="E300" s="226" t="s">
        <v>1</v>
      </c>
      <c r="F300" s="227" t="s">
        <v>350</v>
      </c>
      <c r="G300" s="224"/>
      <c r="H300" s="228">
        <v>556</v>
      </c>
      <c r="I300" s="229"/>
      <c r="J300" s="224"/>
      <c r="K300" s="224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129</v>
      </c>
      <c r="AU300" s="234" t="s">
        <v>81</v>
      </c>
      <c r="AV300" s="13" t="s">
        <v>81</v>
      </c>
      <c r="AW300" s="13" t="s">
        <v>31</v>
      </c>
      <c r="AX300" s="13" t="s">
        <v>79</v>
      </c>
      <c r="AY300" s="234" t="s">
        <v>119</v>
      </c>
    </row>
    <row r="301" s="2" customFormat="1" ht="16.5" customHeight="1">
      <c r="A301" s="37"/>
      <c r="B301" s="38"/>
      <c r="C301" s="210" t="s">
        <v>502</v>
      </c>
      <c r="D301" s="210" t="s">
        <v>122</v>
      </c>
      <c r="E301" s="211" t="s">
        <v>503</v>
      </c>
      <c r="F301" s="212" t="s">
        <v>504</v>
      </c>
      <c r="G301" s="213" t="s">
        <v>229</v>
      </c>
      <c r="H301" s="214">
        <v>8</v>
      </c>
      <c r="I301" s="215"/>
      <c r="J301" s="216">
        <f>ROUND(I301*H301,2)</f>
        <v>0</v>
      </c>
      <c r="K301" s="212" t="s">
        <v>1</v>
      </c>
      <c r="L301" s="43"/>
      <c r="M301" s="217" t="s">
        <v>1</v>
      </c>
      <c r="N301" s="218" t="s">
        <v>39</v>
      </c>
      <c r="O301" s="90"/>
      <c r="P301" s="219">
        <f>O301*H301</f>
        <v>0</v>
      </c>
      <c r="Q301" s="219">
        <v>0</v>
      </c>
      <c r="R301" s="219">
        <f>Q301*H301</f>
        <v>0</v>
      </c>
      <c r="S301" s="219">
        <v>0</v>
      </c>
      <c r="T301" s="220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1" t="s">
        <v>207</v>
      </c>
      <c r="AT301" s="221" t="s">
        <v>122</v>
      </c>
      <c r="AU301" s="221" t="s">
        <v>81</v>
      </c>
      <c r="AY301" s="16" t="s">
        <v>119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6" t="s">
        <v>79</v>
      </c>
      <c r="BK301" s="222">
        <f>ROUND(I301*H301,2)</f>
        <v>0</v>
      </c>
      <c r="BL301" s="16" t="s">
        <v>207</v>
      </c>
      <c r="BM301" s="221" t="s">
        <v>505</v>
      </c>
    </row>
    <row r="302" s="13" customFormat="1">
      <c r="A302" s="13"/>
      <c r="B302" s="223"/>
      <c r="C302" s="224"/>
      <c r="D302" s="225" t="s">
        <v>129</v>
      </c>
      <c r="E302" s="226" t="s">
        <v>1</v>
      </c>
      <c r="F302" s="227" t="s">
        <v>506</v>
      </c>
      <c r="G302" s="224"/>
      <c r="H302" s="228">
        <v>8</v>
      </c>
      <c r="I302" s="229"/>
      <c r="J302" s="224"/>
      <c r="K302" s="224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129</v>
      </c>
      <c r="AU302" s="234" t="s">
        <v>81</v>
      </c>
      <c r="AV302" s="13" t="s">
        <v>81</v>
      </c>
      <c r="AW302" s="13" t="s">
        <v>31</v>
      </c>
      <c r="AX302" s="13" t="s">
        <v>79</v>
      </c>
      <c r="AY302" s="234" t="s">
        <v>119</v>
      </c>
    </row>
    <row r="303" s="2" customFormat="1" ht="44.25" customHeight="1">
      <c r="A303" s="37"/>
      <c r="B303" s="38"/>
      <c r="C303" s="210" t="s">
        <v>507</v>
      </c>
      <c r="D303" s="210" t="s">
        <v>122</v>
      </c>
      <c r="E303" s="211" t="s">
        <v>508</v>
      </c>
      <c r="F303" s="212" t="s">
        <v>509</v>
      </c>
      <c r="G303" s="213" t="s">
        <v>366</v>
      </c>
      <c r="H303" s="214">
        <v>2</v>
      </c>
      <c r="I303" s="215"/>
      <c r="J303" s="216">
        <f>ROUND(I303*H303,2)</f>
        <v>0</v>
      </c>
      <c r="K303" s="212" t="s">
        <v>1</v>
      </c>
      <c r="L303" s="43"/>
      <c r="M303" s="217" t="s">
        <v>1</v>
      </c>
      <c r="N303" s="218" t="s">
        <v>39</v>
      </c>
      <c r="O303" s="90"/>
      <c r="P303" s="219">
        <f>O303*H303</f>
        <v>0</v>
      </c>
      <c r="Q303" s="219">
        <v>0</v>
      </c>
      <c r="R303" s="219">
        <f>Q303*H303</f>
        <v>0</v>
      </c>
      <c r="S303" s="219">
        <v>0</v>
      </c>
      <c r="T303" s="220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1" t="s">
        <v>207</v>
      </c>
      <c r="AT303" s="221" t="s">
        <v>122</v>
      </c>
      <c r="AU303" s="221" t="s">
        <v>81</v>
      </c>
      <c r="AY303" s="16" t="s">
        <v>119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6" t="s">
        <v>79</v>
      </c>
      <c r="BK303" s="222">
        <f>ROUND(I303*H303,2)</f>
        <v>0</v>
      </c>
      <c r="BL303" s="16" t="s">
        <v>207</v>
      </c>
      <c r="BM303" s="221" t="s">
        <v>510</v>
      </c>
    </row>
    <row r="304" s="13" customFormat="1">
      <c r="A304" s="13"/>
      <c r="B304" s="223"/>
      <c r="C304" s="224"/>
      <c r="D304" s="225" t="s">
        <v>129</v>
      </c>
      <c r="E304" s="226" t="s">
        <v>1</v>
      </c>
      <c r="F304" s="227" t="s">
        <v>287</v>
      </c>
      <c r="G304" s="224"/>
      <c r="H304" s="228">
        <v>2</v>
      </c>
      <c r="I304" s="229"/>
      <c r="J304" s="224"/>
      <c r="K304" s="224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129</v>
      </c>
      <c r="AU304" s="234" t="s">
        <v>81</v>
      </c>
      <c r="AV304" s="13" t="s">
        <v>81</v>
      </c>
      <c r="AW304" s="13" t="s">
        <v>31</v>
      </c>
      <c r="AX304" s="13" t="s">
        <v>79</v>
      </c>
      <c r="AY304" s="234" t="s">
        <v>119</v>
      </c>
    </row>
    <row r="305" s="12" customFormat="1" ht="22.8" customHeight="1">
      <c r="A305" s="12"/>
      <c r="B305" s="194"/>
      <c r="C305" s="195"/>
      <c r="D305" s="196" t="s">
        <v>73</v>
      </c>
      <c r="E305" s="208" t="s">
        <v>511</v>
      </c>
      <c r="F305" s="208" t="s">
        <v>512</v>
      </c>
      <c r="G305" s="195"/>
      <c r="H305" s="195"/>
      <c r="I305" s="198"/>
      <c r="J305" s="209">
        <f>BK305</f>
        <v>0</v>
      </c>
      <c r="K305" s="195"/>
      <c r="L305" s="200"/>
      <c r="M305" s="201"/>
      <c r="N305" s="202"/>
      <c r="O305" s="202"/>
      <c r="P305" s="203">
        <f>SUM(P306:P310)</f>
        <v>0</v>
      </c>
      <c r="Q305" s="202"/>
      <c r="R305" s="203">
        <f>SUM(R306:R310)</f>
        <v>1.21642205</v>
      </c>
      <c r="S305" s="202"/>
      <c r="T305" s="204">
        <f>SUM(T306:T310)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5" t="s">
        <v>81</v>
      </c>
      <c r="AT305" s="206" t="s">
        <v>73</v>
      </c>
      <c r="AU305" s="206" t="s">
        <v>79</v>
      </c>
      <c r="AY305" s="205" t="s">
        <v>119</v>
      </c>
      <c r="BK305" s="207">
        <f>SUM(BK306:BK310)</f>
        <v>0</v>
      </c>
    </row>
    <row r="306" s="2" customFormat="1" ht="37.8" customHeight="1">
      <c r="A306" s="37"/>
      <c r="B306" s="38"/>
      <c r="C306" s="210" t="s">
        <v>513</v>
      </c>
      <c r="D306" s="210" t="s">
        <v>122</v>
      </c>
      <c r="E306" s="211" t="s">
        <v>514</v>
      </c>
      <c r="F306" s="212" t="s">
        <v>515</v>
      </c>
      <c r="G306" s="213" t="s">
        <v>125</v>
      </c>
      <c r="H306" s="214">
        <v>7.7750000000000004</v>
      </c>
      <c r="I306" s="215"/>
      <c r="J306" s="216">
        <f>ROUND(I306*H306,2)</f>
        <v>0</v>
      </c>
      <c r="K306" s="212" t="s">
        <v>126</v>
      </c>
      <c r="L306" s="43"/>
      <c r="M306" s="217" t="s">
        <v>1</v>
      </c>
      <c r="N306" s="218" t="s">
        <v>39</v>
      </c>
      <c r="O306" s="90"/>
      <c r="P306" s="219">
        <f>O306*H306</f>
        <v>0</v>
      </c>
      <c r="Q306" s="219">
        <v>0.02963</v>
      </c>
      <c r="R306" s="219">
        <f>Q306*H306</f>
        <v>0.23037325</v>
      </c>
      <c r="S306" s="219">
        <v>0</v>
      </c>
      <c r="T306" s="220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1" t="s">
        <v>207</v>
      </c>
      <c r="AT306" s="221" t="s">
        <v>122</v>
      </c>
      <c r="AU306" s="221" t="s">
        <v>81</v>
      </c>
      <c r="AY306" s="16" t="s">
        <v>119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6" t="s">
        <v>79</v>
      </c>
      <c r="BK306" s="222">
        <f>ROUND(I306*H306,2)</f>
        <v>0</v>
      </c>
      <c r="BL306" s="16" t="s">
        <v>207</v>
      </c>
      <c r="BM306" s="221" t="s">
        <v>516</v>
      </c>
    </row>
    <row r="307" s="13" customFormat="1">
      <c r="A307" s="13"/>
      <c r="B307" s="223"/>
      <c r="C307" s="224"/>
      <c r="D307" s="225" t="s">
        <v>129</v>
      </c>
      <c r="E307" s="226" t="s">
        <v>1</v>
      </c>
      <c r="F307" s="227" t="s">
        <v>517</v>
      </c>
      <c r="G307" s="224"/>
      <c r="H307" s="228">
        <v>7.7750000000000004</v>
      </c>
      <c r="I307" s="229"/>
      <c r="J307" s="224"/>
      <c r="K307" s="224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129</v>
      </c>
      <c r="AU307" s="234" t="s">
        <v>81</v>
      </c>
      <c r="AV307" s="13" t="s">
        <v>81</v>
      </c>
      <c r="AW307" s="13" t="s">
        <v>31</v>
      </c>
      <c r="AX307" s="13" t="s">
        <v>79</v>
      </c>
      <c r="AY307" s="234" t="s">
        <v>119</v>
      </c>
    </row>
    <row r="308" s="2" customFormat="1" ht="24.15" customHeight="1">
      <c r="A308" s="37"/>
      <c r="B308" s="38"/>
      <c r="C308" s="210" t="s">
        <v>518</v>
      </c>
      <c r="D308" s="210" t="s">
        <v>122</v>
      </c>
      <c r="E308" s="211" t="s">
        <v>519</v>
      </c>
      <c r="F308" s="212" t="s">
        <v>520</v>
      </c>
      <c r="G308" s="213" t="s">
        <v>125</v>
      </c>
      <c r="H308" s="214">
        <v>78.319999999999993</v>
      </c>
      <c r="I308" s="215"/>
      <c r="J308" s="216">
        <f>ROUND(I308*H308,2)</f>
        <v>0</v>
      </c>
      <c r="K308" s="212" t="s">
        <v>126</v>
      </c>
      <c r="L308" s="43"/>
      <c r="M308" s="217" t="s">
        <v>1</v>
      </c>
      <c r="N308" s="218" t="s">
        <v>39</v>
      </c>
      <c r="O308" s="90"/>
      <c r="P308" s="219">
        <f>O308*H308</f>
        <v>0</v>
      </c>
      <c r="Q308" s="219">
        <v>0.012590000000000001</v>
      </c>
      <c r="R308" s="219">
        <f>Q308*H308</f>
        <v>0.98604879999999995</v>
      </c>
      <c r="S308" s="219">
        <v>0</v>
      </c>
      <c r="T308" s="220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1" t="s">
        <v>207</v>
      </c>
      <c r="AT308" s="221" t="s">
        <v>122</v>
      </c>
      <c r="AU308" s="221" t="s">
        <v>81</v>
      </c>
      <c r="AY308" s="16" t="s">
        <v>119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6" t="s">
        <v>79</v>
      </c>
      <c r="BK308" s="222">
        <f>ROUND(I308*H308,2)</f>
        <v>0</v>
      </c>
      <c r="BL308" s="16" t="s">
        <v>207</v>
      </c>
      <c r="BM308" s="221" t="s">
        <v>521</v>
      </c>
    </row>
    <row r="309" s="13" customFormat="1">
      <c r="A309" s="13"/>
      <c r="B309" s="223"/>
      <c r="C309" s="224"/>
      <c r="D309" s="225" t="s">
        <v>129</v>
      </c>
      <c r="E309" s="226" t="s">
        <v>1</v>
      </c>
      <c r="F309" s="227" t="s">
        <v>171</v>
      </c>
      <c r="G309" s="224"/>
      <c r="H309" s="228">
        <v>78.319999999999993</v>
      </c>
      <c r="I309" s="229"/>
      <c r="J309" s="224"/>
      <c r="K309" s="224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129</v>
      </c>
      <c r="AU309" s="234" t="s">
        <v>81</v>
      </c>
      <c r="AV309" s="13" t="s">
        <v>81</v>
      </c>
      <c r="AW309" s="13" t="s">
        <v>31</v>
      </c>
      <c r="AX309" s="13" t="s">
        <v>79</v>
      </c>
      <c r="AY309" s="234" t="s">
        <v>119</v>
      </c>
    </row>
    <row r="310" s="2" customFormat="1" ht="24.15" customHeight="1">
      <c r="A310" s="37"/>
      <c r="B310" s="38"/>
      <c r="C310" s="210" t="s">
        <v>522</v>
      </c>
      <c r="D310" s="210" t="s">
        <v>122</v>
      </c>
      <c r="E310" s="211" t="s">
        <v>523</v>
      </c>
      <c r="F310" s="212" t="s">
        <v>524</v>
      </c>
      <c r="G310" s="213" t="s">
        <v>202</v>
      </c>
      <c r="H310" s="214">
        <v>1.216</v>
      </c>
      <c r="I310" s="215"/>
      <c r="J310" s="216">
        <f>ROUND(I310*H310,2)</f>
        <v>0</v>
      </c>
      <c r="K310" s="212" t="s">
        <v>126</v>
      </c>
      <c r="L310" s="43"/>
      <c r="M310" s="217" t="s">
        <v>1</v>
      </c>
      <c r="N310" s="218" t="s">
        <v>39</v>
      </c>
      <c r="O310" s="90"/>
      <c r="P310" s="219">
        <f>O310*H310</f>
        <v>0</v>
      </c>
      <c r="Q310" s="219">
        <v>0</v>
      </c>
      <c r="R310" s="219">
        <f>Q310*H310</f>
        <v>0</v>
      </c>
      <c r="S310" s="219">
        <v>0</v>
      </c>
      <c r="T310" s="220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1" t="s">
        <v>207</v>
      </c>
      <c r="AT310" s="221" t="s">
        <v>122</v>
      </c>
      <c r="AU310" s="221" t="s">
        <v>81</v>
      </c>
      <c r="AY310" s="16" t="s">
        <v>119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6" t="s">
        <v>79</v>
      </c>
      <c r="BK310" s="222">
        <f>ROUND(I310*H310,2)</f>
        <v>0</v>
      </c>
      <c r="BL310" s="16" t="s">
        <v>207</v>
      </c>
      <c r="BM310" s="221" t="s">
        <v>525</v>
      </c>
    </row>
    <row r="311" s="12" customFormat="1" ht="22.8" customHeight="1">
      <c r="A311" s="12"/>
      <c r="B311" s="194"/>
      <c r="C311" s="195"/>
      <c r="D311" s="196" t="s">
        <v>73</v>
      </c>
      <c r="E311" s="208" t="s">
        <v>526</v>
      </c>
      <c r="F311" s="208" t="s">
        <v>527</v>
      </c>
      <c r="G311" s="195"/>
      <c r="H311" s="195"/>
      <c r="I311" s="198"/>
      <c r="J311" s="209">
        <f>BK311</f>
        <v>0</v>
      </c>
      <c r="K311" s="195"/>
      <c r="L311" s="200"/>
      <c r="M311" s="201"/>
      <c r="N311" s="202"/>
      <c r="O311" s="202"/>
      <c r="P311" s="203">
        <f>SUM(P312:P327)</f>
        <v>0</v>
      </c>
      <c r="Q311" s="202"/>
      <c r="R311" s="203">
        <f>SUM(R312:R327)</f>
        <v>0.078</v>
      </c>
      <c r="S311" s="202"/>
      <c r="T311" s="204">
        <f>SUM(T312:T327)</f>
        <v>0.192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5" t="s">
        <v>81</v>
      </c>
      <c r="AT311" s="206" t="s">
        <v>73</v>
      </c>
      <c r="AU311" s="206" t="s">
        <v>79</v>
      </c>
      <c r="AY311" s="205" t="s">
        <v>119</v>
      </c>
      <c r="BK311" s="207">
        <f>SUM(BK312:BK327)</f>
        <v>0</v>
      </c>
    </row>
    <row r="312" s="2" customFormat="1" ht="24.15" customHeight="1">
      <c r="A312" s="37"/>
      <c r="B312" s="38"/>
      <c r="C312" s="210" t="s">
        <v>528</v>
      </c>
      <c r="D312" s="210" t="s">
        <v>122</v>
      </c>
      <c r="E312" s="211" t="s">
        <v>529</v>
      </c>
      <c r="F312" s="212" t="s">
        <v>530</v>
      </c>
      <c r="G312" s="213" t="s">
        <v>229</v>
      </c>
      <c r="H312" s="214">
        <v>4</v>
      </c>
      <c r="I312" s="215"/>
      <c r="J312" s="216">
        <f>ROUND(I312*H312,2)</f>
        <v>0</v>
      </c>
      <c r="K312" s="212" t="s">
        <v>126</v>
      </c>
      <c r="L312" s="43"/>
      <c r="M312" s="217" t="s">
        <v>1</v>
      </c>
      <c r="N312" s="218" t="s">
        <v>39</v>
      </c>
      <c r="O312" s="90"/>
      <c r="P312" s="219">
        <f>O312*H312</f>
        <v>0</v>
      </c>
      <c r="Q312" s="219">
        <v>0</v>
      </c>
      <c r="R312" s="219">
        <f>Q312*H312</f>
        <v>0</v>
      </c>
      <c r="S312" s="219">
        <v>0</v>
      </c>
      <c r="T312" s="220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1" t="s">
        <v>207</v>
      </c>
      <c r="AT312" s="221" t="s">
        <v>122</v>
      </c>
      <c r="AU312" s="221" t="s">
        <v>81</v>
      </c>
      <c r="AY312" s="16" t="s">
        <v>119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6" t="s">
        <v>79</v>
      </c>
      <c r="BK312" s="222">
        <f>ROUND(I312*H312,2)</f>
        <v>0</v>
      </c>
      <c r="BL312" s="16" t="s">
        <v>207</v>
      </c>
      <c r="BM312" s="221" t="s">
        <v>531</v>
      </c>
    </row>
    <row r="313" s="13" customFormat="1">
      <c r="A313" s="13"/>
      <c r="B313" s="223"/>
      <c r="C313" s="224"/>
      <c r="D313" s="225" t="s">
        <v>129</v>
      </c>
      <c r="E313" s="226" t="s">
        <v>1</v>
      </c>
      <c r="F313" s="227" t="s">
        <v>532</v>
      </c>
      <c r="G313" s="224"/>
      <c r="H313" s="228">
        <v>4</v>
      </c>
      <c r="I313" s="229"/>
      <c r="J313" s="224"/>
      <c r="K313" s="224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129</v>
      </c>
      <c r="AU313" s="234" t="s">
        <v>81</v>
      </c>
      <c r="AV313" s="13" t="s">
        <v>81</v>
      </c>
      <c r="AW313" s="13" t="s">
        <v>31</v>
      </c>
      <c r="AX313" s="13" t="s">
        <v>79</v>
      </c>
      <c r="AY313" s="234" t="s">
        <v>119</v>
      </c>
    </row>
    <row r="314" s="2" customFormat="1" ht="24.15" customHeight="1">
      <c r="A314" s="37"/>
      <c r="B314" s="38"/>
      <c r="C314" s="246" t="s">
        <v>533</v>
      </c>
      <c r="D314" s="246" t="s">
        <v>162</v>
      </c>
      <c r="E314" s="247" t="s">
        <v>534</v>
      </c>
      <c r="F314" s="248" t="s">
        <v>535</v>
      </c>
      <c r="G314" s="249" t="s">
        <v>229</v>
      </c>
      <c r="H314" s="250">
        <v>4</v>
      </c>
      <c r="I314" s="251"/>
      <c r="J314" s="252">
        <f>ROUND(I314*H314,2)</f>
        <v>0</v>
      </c>
      <c r="K314" s="248" t="s">
        <v>126</v>
      </c>
      <c r="L314" s="253"/>
      <c r="M314" s="254" t="s">
        <v>1</v>
      </c>
      <c r="N314" s="255" t="s">
        <v>39</v>
      </c>
      <c r="O314" s="90"/>
      <c r="P314" s="219">
        <f>O314*H314</f>
        <v>0</v>
      </c>
      <c r="Q314" s="219">
        <v>0.0195</v>
      </c>
      <c r="R314" s="219">
        <f>Q314*H314</f>
        <v>0.078</v>
      </c>
      <c r="S314" s="219">
        <v>0</v>
      </c>
      <c r="T314" s="220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1" t="s">
        <v>292</v>
      </c>
      <c r="AT314" s="221" t="s">
        <v>162</v>
      </c>
      <c r="AU314" s="221" t="s">
        <v>81</v>
      </c>
      <c r="AY314" s="16" t="s">
        <v>119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6" t="s">
        <v>79</v>
      </c>
      <c r="BK314" s="222">
        <f>ROUND(I314*H314,2)</f>
        <v>0</v>
      </c>
      <c r="BL314" s="16" t="s">
        <v>207</v>
      </c>
      <c r="BM314" s="221" t="s">
        <v>536</v>
      </c>
    </row>
    <row r="315" s="2" customFormat="1" ht="24.15" customHeight="1">
      <c r="A315" s="37"/>
      <c r="B315" s="38"/>
      <c r="C315" s="210" t="s">
        <v>537</v>
      </c>
      <c r="D315" s="210" t="s">
        <v>122</v>
      </c>
      <c r="E315" s="211" t="s">
        <v>538</v>
      </c>
      <c r="F315" s="212" t="s">
        <v>539</v>
      </c>
      <c r="G315" s="213" t="s">
        <v>229</v>
      </c>
      <c r="H315" s="214">
        <v>8</v>
      </c>
      <c r="I315" s="215"/>
      <c r="J315" s="216">
        <f>ROUND(I315*H315,2)</f>
        <v>0</v>
      </c>
      <c r="K315" s="212" t="s">
        <v>1</v>
      </c>
      <c r="L315" s="43"/>
      <c r="M315" s="217" t="s">
        <v>1</v>
      </c>
      <c r="N315" s="218" t="s">
        <v>39</v>
      </c>
      <c r="O315" s="90"/>
      <c r="P315" s="219">
        <f>O315*H315</f>
        <v>0</v>
      </c>
      <c r="Q315" s="219">
        <v>0</v>
      </c>
      <c r="R315" s="219">
        <f>Q315*H315</f>
        <v>0</v>
      </c>
      <c r="S315" s="219">
        <v>0</v>
      </c>
      <c r="T315" s="220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1" t="s">
        <v>207</v>
      </c>
      <c r="AT315" s="221" t="s">
        <v>122</v>
      </c>
      <c r="AU315" s="221" t="s">
        <v>81</v>
      </c>
      <c r="AY315" s="16" t="s">
        <v>119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6" t="s">
        <v>79</v>
      </c>
      <c r="BK315" s="222">
        <f>ROUND(I315*H315,2)</f>
        <v>0</v>
      </c>
      <c r="BL315" s="16" t="s">
        <v>207</v>
      </c>
      <c r="BM315" s="221" t="s">
        <v>540</v>
      </c>
    </row>
    <row r="316" s="13" customFormat="1">
      <c r="A316" s="13"/>
      <c r="B316" s="223"/>
      <c r="C316" s="224"/>
      <c r="D316" s="225" t="s">
        <v>129</v>
      </c>
      <c r="E316" s="226" t="s">
        <v>1</v>
      </c>
      <c r="F316" s="227" t="s">
        <v>242</v>
      </c>
      <c r="G316" s="224"/>
      <c r="H316" s="228">
        <v>8</v>
      </c>
      <c r="I316" s="229"/>
      <c r="J316" s="224"/>
      <c r="K316" s="224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129</v>
      </c>
      <c r="AU316" s="234" t="s">
        <v>81</v>
      </c>
      <c r="AV316" s="13" t="s">
        <v>81</v>
      </c>
      <c r="AW316" s="13" t="s">
        <v>31</v>
      </c>
      <c r="AX316" s="13" t="s">
        <v>79</v>
      </c>
      <c r="AY316" s="234" t="s">
        <v>119</v>
      </c>
    </row>
    <row r="317" s="2" customFormat="1" ht="24.15" customHeight="1">
      <c r="A317" s="37"/>
      <c r="B317" s="38"/>
      <c r="C317" s="210" t="s">
        <v>541</v>
      </c>
      <c r="D317" s="210" t="s">
        <v>122</v>
      </c>
      <c r="E317" s="211" t="s">
        <v>542</v>
      </c>
      <c r="F317" s="212" t="s">
        <v>543</v>
      </c>
      <c r="G317" s="213" t="s">
        <v>229</v>
      </c>
      <c r="H317" s="214">
        <v>8</v>
      </c>
      <c r="I317" s="215"/>
      <c r="J317" s="216">
        <f>ROUND(I317*H317,2)</f>
        <v>0</v>
      </c>
      <c r="K317" s="212" t="s">
        <v>126</v>
      </c>
      <c r="L317" s="43"/>
      <c r="M317" s="217" t="s">
        <v>1</v>
      </c>
      <c r="N317" s="218" t="s">
        <v>39</v>
      </c>
      <c r="O317" s="90"/>
      <c r="P317" s="219">
        <f>O317*H317</f>
        <v>0</v>
      </c>
      <c r="Q317" s="219">
        <v>0</v>
      </c>
      <c r="R317" s="219">
        <f>Q317*H317</f>
        <v>0</v>
      </c>
      <c r="S317" s="219">
        <v>0.024</v>
      </c>
      <c r="T317" s="220">
        <f>S317*H317</f>
        <v>0.192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1" t="s">
        <v>207</v>
      </c>
      <c r="AT317" s="221" t="s">
        <v>122</v>
      </c>
      <c r="AU317" s="221" t="s">
        <v>81</v>
      </c>
      <c r="AY317" s="16" t="s">
        <v>119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6" t="s">
        <v>79</v>
      </c>
      <c r="BK317" s="222">
        <f>ROUND(I317*H317,2)</f>
        <v>0</v>
      </c>
      <c r="BL317" s="16" t="s">
        <v>207</v>
      </c>
      <c r="BM317" s="221" t="s">
        <v>544</v>
      </c>
    </row>
    <row r="318" s="13" customFormat="1">
      <c r="A318" s="13"/>
      <c r="B318" s="223"/>
      <c r="C318" s="224"/>
      <c r="D318" s="225" t="s">
        <v>129</v>
      </c>
      <c r="E318" s="226" t="s">
        <v>1</v>
      </c>
      <c r="F318" s="227" t="s">
        <v>545</v>
      </c>
      <c r="G318" s="224"/>
      <c r="H318" s="228">
        <v>8</v>
      </c>
      <c r="I318" s="229"/>
      <c r="J318" s="224"/>
      <c r="K318" s="224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129</v>
      </c>
      <c r="AU318" s="234" t="s">
        <v>81</v>
      </c>
      <c r="AV318" s="13" t="s">
        <v>81</v>
      </c>
      <c r="AW318" s="13" t="s">
        <v>31</v>
      </c>
      <c r="AX318" s="13" t="s">
        <v>79</v>
      </c>
      <c r="AY318" s="234" t="s">
        <v>119</v>
      </c>
    </row>
    <row r="319" s="2" customFormat="1" ht="16.5" customHeight="1">
      <c r="A319" s="37"/>
      <c r="B319" s="38"/>
      <c r="C319" s="210" t="s">
        <v>546</v>
      </c>
      <c r="D319" s="210" t="s">
        <v>122</v>
      </c>
      <c r="E319" s="211" t="s">
        <v>547</v>
      </c>
      <c r="F319" s="212" t="s">
        <v>548</v>
      </c>
      <c r="G319" s="213" t="s">
        <v>229</v>
      </c>
      <c r="H319" s="214">
        <v>2</v>
      </c>
      <c r="I319" s="215"/>
      <c r="J319" s="216">
        <f>ROUND(I319*H319,2)</f>
        <v>0</v>
      </c>
      <c r="K319" s="212" t="s">
        <v>1</v>
      </c>
      <c r="L319" s="43"/>
      <c r="M319" s="217" t="s">
        <v>1</v>
      </c>
      <c r="N319" s="218" t="s">
        <v>39</v>
      </c>
      <c r="O319" s="90"/>
      <c r="P319" s="219">
        <f>O319*H319</f>
        <v>0</v>
      </c>
      <c r="Q319" s="219">
        <v>0</v>
      </c>
      <c r="R319" s="219">
        <f>Q319*H319</f>
        <v>0</v>
      </c>
      <c r="S319" s="219">
        <v>0</v>
      </c>
      <c r="T319" s="220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1" t="s">
        <v>207</v>
      </c>
      <c r="AT319" s="221" t="s">
        <v>122</v>
      </c>
      <c r="AU319" s="221" t="s">
        <v>81</v>
      </c>
      <c r="AY319" s="16" t="s">
        <v>119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6" t="s">
        <v>79</v>
      </c>
      <c r="BK319" s="222">
        <f>ROUND(I319*H319,2)</f>
        <v>0</v>
      </c>
      <c r="BL319" s="16" t="s">
        <v>207</v>
      </c>
      <c r="BM319" s="221" t="s">
        <v>549</v>
      </c>
    </row>
    <row r="320" s="13" customFormat="1">
      <c r="A320" s="13"/>
      <c r="B320" s="223"/>
      <c r="C320" s="224"/>
      <c r="D320" s="225" t="s">
        <v>129</v>
      </c>
      <c r="E320" s="226" t="s">
        <v>1</v>
      </c>
      <c r="F320" s="227" t="s">
        <v>550</v>
      </c>
      <c r="G320" s="224"/>
      <c r="H320" s="228">
        <v>2</v>
      </c>
      <c r="I320" s="229"/>
      <c r="J320" s="224"/>
      <c r="K320" s="224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129</v>
      </c>
      <c r="AU320" s="234" t="s">
        <v>81</v>
      </c>
      <c r="AV320" s="13" t="s">
        <v>81</v>
      </c>
      <c r="AW320" s="13" t="s">
        <v>31</v>
      </c>
      <c r="AX320" s="13" t="s">
        <v>79</v>
      </c>
      <c r="AY320" s="234" t="s">
        <v>119</v>
      </c>
    </row>
    <row r="321" s="2" customFormat="1" ht="33" customHeight="1">
      <c r="A321" s="37"/>
      <c r="B321" s="38"/>
      <c r="C321" s="210" t="s">
        <v>551</v>
      </c>
      <c r="D321" s="210" t="s">
        <v>122</v>
      </c>
      <c r="E321" s="211" t="s">
        <v>552</v>
      </c>
      <c r="F321" s="212" t="s">
        <v>553</v>
      </c>
      <c r="G321" s="213" t="s">
        <v>235</v>
      </c>
      <c r="H321" s="214">
        <v>2</v>
      </c>
      <c r="I321" s="215"/>
      <c r="J321" s="216">
        <f>ROUND(I321*H321,2)</f>
        <v>0</v>
      </c>
      <c r="K321" s="212" t="s">
        <v>1</v>
      </c>
      <c r="L321" s="43"/>
      <c r="M321" s="217" t="s">
        <v>1</v>
      </c>
      <c r="N321" s="218" t="s">
        <v>39</v>
      </c>
      <c r="O321" s="90"/>
      <c r="P321" s="219">
        <f>O321*H321</f>
        <v>0</v>
      </c>
      <c r="Q321" s="219">
        <v>0</v>
      </c>
      <c r="R321" s="219">
        <f>Q321*H321</f>
        <v>0</v>
      </c>
      <c r="S321" s="219">
        <v>0</v>
      </c>
      <c r="T321" s="220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1" t="s">
        <v>207</v>
      </c>
      <c r="AT321" s="221" t="s">
        <v>122</v>
      </c>
      <c r="AU321" s="221" t="s">
        <v>81</v>
      </c>
      <c r="AY321" s="16" t="s">
        <v>119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6" t="s">
        <v>79</v>
      </c>
      <c r="BK321" s="222">
        <f>ROUND(I321*H321,2)</f>
        <v>0</v>
      </c>
      <c r="BL321" s="16" t="s">
        <v>207</v>
      </c>
      <c r="BM321" s="221" t="s">
        <v>554</v>
      </c>
    </row>
    <row r="322" s="13" customFormat="1">
      <c r="A322" s="13"/>
      <c r="B322" s="223"/>
      <c r="C322" s="224"/>
      <c r="D322" s="225" t="s">
        <v>129</v>
      </c>
      <c r="E322" s="226" t="s">
        <v>1</v>
      </c>
      <c r="F322" s="227" t="s">
        <v>555</v>
      </c>
      <c r="G322" s="224"/>
      <c r="H322" s="228">
        <v>2</v>
      </c>
      <c r="I322" s="229"/>
      <c r="J322" s="224"/>
      <c r="K322" s="224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129</v>
      </c>
      <c r="AU322" s="234" t="s">
        <v>81</v>
      </c>
      <c r="AV322" s="13" t="s">
        <v>81</v>
      </c>
      <c r="AW322" s="13" t="s">
        <v>31</v>
      </c>
      <c r="AX322" s="13" t="s">
        <v>79</v>
      </c>
      <c r="AY322" s="234" t="s">
        <v>119</v>
      </c>
    </row>
    <row r="323" s="2" customFormat="1" ht="16.5" customHeight="1">
      <c r="A323" s="37"/>
      <c r="B323" s="38"/>
      <c r="C323" s="210" t="s">
        <v>556</v>
      </c>
      <c r="D323" s="210" t="s">
        <v>122</v>
      </c>
      <c r="E323" s="211" t="s">
        <v>557</v>
      </c>
      <c r="F323" s="212" t="s">
        <v>558</v>
      </c>
      <c r="G323" s="213" t="s">
        <v>235</v>
      </c>
      <c r="H323" s="214">
        <v>4</v>
      </c>
      <c r="I323" s="215"/>
      <c r="J323" s="216">
        <f>ROUND(I323*H323,2)</f>
        <v>0</v>
      </c>
      <c r="K323" s="212" t="s">
        <v>1</v>
      </c>
      <c r="L323" s="43"/>
      <c r="M323" s="217" t="s">
        <v>1</v>
      </c>
      <c r="N323" s="218" t="s">
        <v>39</v>
      </c>
      <c r="O323" s="90"/>
      <c r="P323" s="219">
        <f>O323*H323</f>
        <v>0</v>
      </c>
      <c r="Q323" s="219">
        <v>0</v>
      </c>
      <c r="R323" s="219">
        <f>Q323*H323</f>
        <v>0</v>
      </c>
      <c r="S323" s="219">
        <v>0</v>
      </c>
      <c r="T323" s="220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1" t="s">
        <v>207</v>
      </c>
      <c r="AT323" s="221" t="s">
        <v>122</v>
      </c>
      <c r="AU323" s="221" t="s">
        <v>81</v>
      </c>
      <c r="AY323" s="16" t="s">
        <v>119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6" t="s">
        <v>79</v>
      </c>
      <c r="BK323" s="222">
        <f>ROUND(I323*H323,2)</f>
        <v>0</v>
      </c>
      <c r="BL323" s="16" t="s">
        <v>207</v>
      </c>
      <c r="BM323" s="221" t="s">
        <v>559</v>
      </c>
    </row>
    <row r="324" s="13" customFormat="1">
      <c r="A324" s="13"/>
      <c r="B324" s="223"/>
      <c r="C324" s="224"/>
      <c r="D324" s="225" t="s">
        <v>129</v>
      </c>
      <c r="E324" s="226" t="s">
        <v>1</v>
      </c>
      <c r="F324" s="227" t="s">
        <v>560</v>
      </c>
      <c r="G324" s="224"/>
      <c r="H324" s="228">
        <v>4</v>
      </c>
      <c r="I324" s="229"/>
      <c r="J324" s="224"/>
      <c r="K324" s="224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129</v>
      </c>
      <c r="AU324" s="234" t="s">
        <v>81</v>
      </c>
      <c r="AV324" s="13" t="s">
        <v>81</v>
      </c>
      <c r="AW324" s="13" t="s">
        <v>31</v>
      </c>
      <c r="AX324" s="13" t="s">
        <v>79</v>
      </c>
      <c r="AY324" s="234" t="s">
        <v>119</v>
      </c>
    </row>
    <row r="325" s="2" customFormat="1" ht="37.8" customHeight="1">
      <c r="A325" s="37"/>
      <c r="B325" s="38"/>
      <c r="C325" s="210" t="s">
        <v>561</v>
      </c>
      <c r="D325" s="210" t="s">
        <v>122</v>
      </c>
      <c r="E325" s="211" t="s">
        <v>562</v>
      </c>
      <c r="F325" s="212" t="s">
        <v>563</v>
      </c>
      <c r="G325" s="213" t="s">
        <v>564</v>
      </c>
      <c r="H325" s="214">
        <v>2</v>
      </c>
      <c r="I325" s="215"/>
      <c r="J325" s="216">
        <f>ROUND(I325*H325,2)</f>
        <v>0</v>
      </c>
      <c r="K325" s="212" t="s">
        <v>1</v>
      </c>
      <c r="L325" s="43"/>
      <c r="M325" s="217" t="s">
        <v>1</v>
      </c>
      <c r="N325" s="218" t="s">
        <v>39</v>
      </c>
      <c r="O325" s="90"/>
      <c r="P325" s="219">
        <f>O325*H325</f>
        <v>0</v>
      </c>
      <c r="Q325" s="219">
        <v>0</v>
      </c>
      <c r="R325" s="219">
        <f>Q325*H325</f>
        <v>0</v>
      </c>
      <c r="S325" s="219">
        <v>0</v>
      </c>
      <c r="T325" s="220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1" t="s">
        <v>207</v>
      </c>
      <c r="AT325" s="221" t="s">
        <v>122</v>
      </c>
      <c r="AU325" s="221" t="s">
        <v>81</v>
      </c>
      <c r="AY325" s="16" t="s">
        <v>119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6" t="s">
        <v>79</v>
      </c>
      <c r="BK325" s="222">
        <f>ROUND(I325*H325,2)</f>
        <v>0</v>
      </c>
      <c r="BL325" s="16" t="s">
        <v>207</v>
      </c>
      <c r="BM325" s="221" t="s">
        <v>565</v>
      </c>
    </row>
    <row r="326" s="13" customFormat="1">
      <c r="A326" s="13"/>
      <c r="B326" s="223"/>
      <c r="C326" s="224"/>
      <c r="D326" s="225" t="s">
        <v>129</v>
      </c>
      <c r="E326" s="226" t="s">
        <v>1</v>
      </c>
      <c r="F326" s="227" t="s">
        <v>566</v>
      </c>
      <c r="G326" s="224"/>
      <c r="H326" s="228">
        <v>2</v>
      </c>
      <c r="I326" s="229"/>
      <c r="J326" s="224"/>
      <c r="K326" s="224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129</v>
      </c>
      <c r="AU326" s="234" t="s">
        <v>81</v>
      </c>
      <c r="AV326" s="13" t="s">
        <v>81</v>
      </c>
      <c r="AW326" s="13" t="s">
        <v>31</v>
      </c>
      <c r="AX326" s="13" t="s">
        <v>79</v>
      </c>
      <c r="AY326" s="234" t="s">
        <v>119</v>
      </c>
    </row>
    <row r="327" s="2" customFormat="1" ht="24.15" customHeight="1">
      <c r="A327" s="37"/>
      <c r="B327" s="38"/>
      <c r="C327" s="210" t="s">
        <v>567</v>
      </c>
      <c r="D327" s="210" t="s">
        <v>122</v>
      </c>
      <c r="E327" s="211" t="s">
        <v>568</v>
      </c>
      <c r="F327" s="212" t="s">
        <v>569</v>
      </c>
      <c r="G327" s="213" t="s">
        <v>202</v>
      </c>
      <c r="H327" s="214">
        <v>0.078</v>
      </c>
      <c r="I327" s="215"/>
      <c r="J327" s="216">
        <f>ROUND(I327*H327,2)</f>
        <v>0</v>
      </c>
      <c r="K327" s="212" t="s">
        <v>126</v>
      </c>
      <c r="L327" s="43"/>
      <c r="M327" s="217" t="s">
        <v>1</v>
      </c>
      <c r="N327" s="218" t="s">
        <v>39</v>
      </c>
      <c r="O327" s="90"/>
      <c r="P327" s="219">
        <f>O327*H327</f>
        <v>0</v>
      </c>
      <c r="Q327" s="219">
        <v>0</v>
      </c>
      <c r="R327" s="219">
        <f>Q327*H327</f>
        <v>0</v>
      </c>
      <c r="S327" s="219">
        <v>0</v>
      </c>
      <c r="T327" s="220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1" t="s">
        <v>207</v>
      </c>
      <c r="AT327" s="221" t="s">
        <v>122</v>
      </c>
      <c r="AU327" s="221" t="s">
        <v>81</v>
      </c>
      <c r="AY327" s="16" t="s">
        <v>119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6" t="s">
        <v>79</v>
      </c>
      <c r="BK327" s="222">
        <f>ROUND(I327*H327,2)</f>
        <v>0</v>
      </c>
      <c r="BL327" s="16" t="s">
        <v>207</v>
      </c>
      <c r="BM327" s="221" t="s">
        <v>570</v>
      </c>
    </row>
    <row r="328" s="12" customFormat="1" ht="22.8" customHeight="1">
      <c r="A328" s="12"/>
      <c r="B328" s="194"/>
      <c r="C328" s="195"/>
      <c r="D328" s="196" t="s">
        <v>73</v>
      </c>
      <c r="E328" s="208" t="s">
        <v>571</v>
      </c>
      <c r="F328" s="208" t="s">
        <v>572</v>
      </c>
      <c r="G328" s="195"/>
      <c r="H328" s="195"/>
      <c r="I328" s="198"/>
      <c r="J328" s="209">
        <f>BK328</f>
        <v>0</v>
      </c>
      <c r="K328" s="195"/>
      <c r="L328" s="200"/>
      <c r="M328" s="201"/>
      <c r="N328" s="202"/>
      <c r="O328" s="202"/>
      <c r="P328" s="203">
        <f>SUM(P329:P359)</f>
        <v>0</v>
      </c>
      <c r="Q328" s="202"/>
      <c r="R328" s="203">
        <f>SUM(R329:R359)</f>
        <v>3.3948755999999993</v>
      </c>
      <c r="S328" s="202"/>
      <c r="T328" s="204">
        <f>SUM(T329:T359)</f>
        <v>6.6488843999999991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5" t="s">
        <v>81</v>
      </c>
      <c r="AT328" s="206" t="s">
        <v>73</v>
      </c>
      <c r="AU328" s="206" t="s">
        <v>79</v>
      </c>
      <c r="AY328" s="205" t="s">
        <v>119</v>
      </c>
      <c r="BK328" s="207">
        <f>SUM(BK329:BK359)</f>
        <v>0</v>
      </c>
    </row>
    <row r="329" s="2" customFormat="1" ht="16.5" customHeight="1">
      <c r="A329" s="37"/>
      <c r="B329" s="38"/>
      <c r="C329" s="210" t="s">
        <v>573</v>
      </c>
      <c r="D329" s="210" t="s">
        <v>122</v>
      </c>
      <c r="E329" s="211" t="s">
        <v>574</v>
      </c>
      <c r="F329" s="212" t="s">
        <v>575</v>
      </c>
      <c r="G329" s="213" t="s">
        <v>125</v>
      </c>
      <c r="H329" s="214">
        <v>78.319999999999993</v>
      </c>
      <c r="I329" s="215"/>
      <c r="J329" s="216">
        <f>ROUND(I329*H329,2)</f>
        <v>0</v>
      </c>
      <c r="K329" s="212" t="s">
        <v>126</v>
      </c>
      <c r="L329" s="43"/>
      <c r="M329" s="217" t="s">
        <v>1</v>
      </c>
      <c r="N329" s="218" t="s">
        <v>39</v>
      </c>
      <c r="O329" s="90"/>
      <c r="P329" s="219">
        <f>O329*H329</f>
        <v>0</v>
      </c>
      <c r="Q329" s="219">
        <v>0</v>
      </c>
      <c r="R329" s="219">
        <f>Q329*H329</f>
        <v>0</v>
      </c>
      <c r="S329" s="219">
        <v>0</v>
      </c>
      <c r="T329" s="220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1" t="s">
        <v>207</v>
      </c>
      <c r="AT329" s="221" t="s">
        <v>122</v>
      </c>
      <c r="AU329" s="221" t="s">
        <v>81</v>
      </c>
      <c r="AY329" s="16" t="s">
        <v>119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16" t="s">
        <v>79</v>
      </c>
      <c r="BK329" s="222">
        <f>ROUND(I329*H329,2)</f>
        <v>0</v>
      </c>
      <c r="BL329" s="16" t="s">
        <v>207</v>
      </c>
      <c r="BM329" s="221" t="s">
        <v>576</v>
      </c>
    </row>
    <row r="330" s="13" customFormat="1">
      <c r="A330" s="13"/>
      <c r="B330" s="223"/>
      <c r="C330" s="224"/>
      <c r="D330" s="225" t="s">
        <v>129</v>
      </c>
      <c r="E330" s="226" t="s">
        <v>1</v>
      </c>
      <c r="F330" s="227" t="s">
        <v>171</v>
      </c>
      <c r="G330" s="224"/>
      <c r="H330" s="228">
        <v>78.319999999999993</v>
      </c>
      <c r="I330" s="229"/>
      <c r="J330" s="224"/>
      <c r="K330" s="224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129</v>
      </c>
      <c r="AU330" s="234" t="s">
        <v>81</v>
      </c>
      <c r="AV330" s="13" t="s">
        <v>81</v>
      </c>
      <c r="AW330" s="13" t="s">
        <v>31</v>
      </c>
      <c r="AX330" s="13" t="s">
        <v>79</v>
      </c>
      <c r="AY330" s="234" t="s">
        <v>119</v>
      </c>
    </row>
    <row r="331" s="2" customFormat="1" ht="16.5" customHeight="1">
      <c r="A331" s="37"/>
      <c r="B331" s="38"/>
      <c r="C331" s="210" t="s">
        <v>577</v>
      </c>
      <c r="D331" s="210" t="s">
        <v>122</v>
      </c>
      <c r="E331" s="211" t="s">
        <v>578</v>
      </c>
      <c r="F331" s="212" t="s">
        <v>579</v>
      </c>
      <c r="G331" s="213" t="s">
        <v>125</v>
      </c>
      <c r="H331" s="214">
        <v>78.319999999999993</v>
      </c>
      <c r="I331" s="215"/>
      <c r="J331" s="216">
        <f>ROUND(I331*H331,2)</f>
        <v>0</v>
      </c>
      <c r="K331" s="212" t="s">
        <v>126</v>
      </c>
      <c r="L331" s="43"/>
      <c r="M331" s="217" t="s">
        <v>1</v>
      </c>
      <c r="N331" s="218" t="s">
        <v>39</v>
      </c>
      <c r="O331" s="90"/>
      <c r="P331" s="219">
        <f>O331*H331</f>
        <v>0</v>
      </c>
      <c r="Q331" s="219">
        <v>0.00029999999999999997</v>
      </c>
      <c r="R331" s="219">
        <f>Q331*H331</f>
        <v>0.023495999999999996</v>
      </c>
      <c r="S331" s="219">
        <v>0</v>
      </c>
      <c r="T331" s="220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1" t="s">
        <v>207</v>
      </c>
      <c r="AT331" s="221" t="s">
        <v>122</v>
      </c>
      <c r="AU331" s="221" t="s">
        <v>81</v>
      </c>
      <c r="AY331" s="16" t="s">
        <v>119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6" t="s">
        <v>79</v>
      </c>
      <c r="BK331" s="222">
        <f>ROUND(I331*H331,2)</f>
        <v>0</v>
      </c>
      <c r="BL331" s="16" t="s">
        <v>207</v>
      </c>
      <c r="BM331" s="221" t="s">
        <v>580</v>
      </c>
    </row>
    <row r="332" s="13" customFormat="1">
      <c r="A332" s="13"/>
      <c r="B332" s="223"/>
      <c r="C332" s="224"/>
      <c r="D332" s="225" t="s">
        <v>129</v>
      </c>
      <c r="E332" s="226" t="s">
        <v>1</v>
      </c>
      <c r="F332" s="227" t="s">
        <v>171</v>
      </c>
      <c r="G332" s="224"/>
      <c r="H332" s="228">
        <v>78.319999999999993</v>
      </c>
      <c r="I332" s="229"/>
      <c r="J332" s="224"/>
      <c r="K332" s="224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129</v>
      </c>
      <c r="AU332" s="234" t="s">
        <v>81</v>
      </c>
      <c r="AV332" s="13" t="s">
        <v>81</v>
      </c>
      <c r="AW332" s="13" t="s">
        <v>31</v>
      </c>
      <c r="AX332" s="13" t="s">
        <v>79</v>
      </c>
      <c r="AY332" s="234" t="s">
        <v>119</v>
      </c>
    </row>
    <row r="333" s="2" customFormat="1" ht="21.75" customHeight="1">
      <c r="A333" s="37"/>
      <c r="B333" s="38"/>
      <c r="C333" s="210" t="s">
        <v>581</v>
      </c>
      <c r="D333" s="210" t="s">
        <v>122</v>
      </c>
      <c r="E333" s="211" t="s">
        <v>582</v>
      </c>
      <c r="F333" s="212" t="s">
        <v>583</v>
      </c>
      <c r="G333" s="213" t="s">
        <v>125</v>
      </c>
      <c r="H333" s="214">
        <v>78.319999999999993</v>
      </c>
      <c r="I333" s="215"/>
      <c r="J333" s="216">
        <f>ROUND(I333*H333,2)</f>
        <v>0</v>
      </c>
      <c r="K333" s="212" t="s">
        <v>126</v>
      </c>
      <c r="L333" s="43"/>
      <c r="M333" s="217" t="s">
        <v>1</v>
      </c>
      <c r="N333" s="218" t="s">
        <v>39</v>
      </c>
      <c r="O333" s="90"/>
      <c r="P333" s="219">
        <f>O333*H333</f>
        <v>0</v>
      </c>
      <c r="Q333" s="219">
        <v>0.0045500000000000002</v>
      </c>
      <c r="R333" s="219">
        <f>Q333*H333</f>
        <v>0.35635600000000001</v>
      </c>
      <c r="S333" s="219">
        <v>0</v>
      </c>
      <c r="T333" s="220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21" t="s">
        <v>207</v>
      </c>
      <c r="AT333" s="221" t="s">
        <v>122</v>
      </c>
      <c r="AU333" s="221" t="s">
        <v>81</v>
      </c>
      <c r="AY333" s="16" t="s">
        <v>119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6" t="s">
        <v>79</v>
      </c>
      <c r="BK333" s="222">
        <f>ROUND(I333*H333,2)</f>
        <v>0</v>
      </c>
      <c r="BL333" s="16" t="s">
        <v>207</v>
      </c>
      <c r="BM333" s="221" t="s">
        <v>584</v>
      </c>
    </row>
    <row r="334" s="13" customFormat="1">
      <c r="A334" s="13"/>
      <c r="B334" s="223"/>
      <c r="C334" s="224"/>
      <c r="D334" s="225" t="s">
        <v>129</v>
      </c>
      <c r="E334" s="226" t="s">
        <v>1</v>
      </c>
      <c r="F334" s="227" t="s">
        <v>171</v>
      </c>
      <c r="G334" s="224"/>
      <c r="H334" s="228">
        <v>78.319999999999993</v>
      </c>
      <c r="I334" s="229"/>
      <c r="J334" s="224"/>
      <c r="K334" s="224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129</v>
      </c>
      <c r="AU334" s="234" t="s">
        <v>81</v>
      </c>
      <c r="AV334" s="13" t="s">
        <v>81</v>
      </c>
      <c r="AW334" s="13" t="s">
        <v>31</v>
      </c>
      <c r="AX334" s="13" t="s">
        <v>79</v>
      </c>
      <c r="AY334" s="234" t="s">
        <v>119</v>
      </c>
    </row>
    <row r="335" s="2" customFormat="1" ht="24.15" customHeight="1">
      <c r="A335" s="37"/>
      <c r="B335" s="38"/>
      <c r="C335" s="210" t="s">
        <v>585</v>
      </c>
      <c r="D335" s="210" t="s">
        <v>122</v>
      </c>
      <c r="E335" s="211" t="s">
        <v>586</v>
      </c>
      <c r="F335" s="212" t="s">
        <v>587</v>
      </c>
      <c r="G335" s="213" t="s">
        <v>158</v>
      </c>
      <c r="H335" s="214">
        <v>11.5</v>
      </c>
      <c r="I335" s="215"/>
      <c r="J335" s="216">
        <f>ROUND(I335*H335,2)</f>
        <v>0</v>
      </c>
      <c r="K335" s="212" t="s">
        <v>126</v>
      </c>
      <c r="L335" s="43"/>
      <c r="M335" s="217" t="s">
        <v>1</v>
      </c>
      <c r="N335" s="218" t="s">
        <v>39</v>
      </c>
      <c r="O335" s="90"/>
      <c r="P335" s="219">
        <f>O335*H335</f>
        <v>0</v>
      </c>
      <c r="Q335" s="219">
        <v>0</v>
      </c>
      <c r="R335" s="219">
        <f>Q335*H335</f>
        <v>0</v>
      </c>
      <c r="S335" s="219">
        <v>0.01174</v>
      </c>
      <c r="T335" s="220">
        <f>S335*H335</f>
        <v>0.13501000000000002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1" t="s">
        <v>207</v>
      </c>
      <c r="AT335" s="221" t="s">
        <v>122</v>
      </c>
      <c r="AU335" s="221" t="s">
        <v>81</v>
      </c>
      <c r="AY335" s="16" t="s">
        <v>119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6" t="s">
        <v>79</v>
      </c>
      <c r="BK335" s="222">
        <f>ROUND(I335*H335,2)</f>
        <v>0</v>
      </c>
      <c r="BL335" s="16" t="s">
        <v>207</v>
      </c>
      <c r="BM335" s="221" t="s">
        <v>588</v>
      </c>
    </row>
    <row r="336" s="13" customFormat="1">
      <c r="A336" s="13"/>
      <c r="B336" s="223"/>
      <c r="C336" s="224"/>
      <c r="D336" s="225" t="s">
        <v>129</v>
      </c>
      <c r="E336" s="226" t="s">
        <v>1</v>
      </c>
      <c r="F336" s="227" t="s">
        <v>589</v>
      </c>
      <c r="G336" s="224"/>
      <c r="H336" s="228">
        <v>11.5</v>
      </c>
      <c r="I336" s="229"/>
      <c r="J336" s="224"/>
      <c r="K336" s="224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129</v>
      </c>
      <c r="AU336" s="234" t="s">
        <v>81</v>
      </c>
      <c r="AV336" s="13" t="s">
        <v>81</v>
      </c>
      <c r="AW336" s="13" t="s">
        <v>31</v>
      </c>
      <c r="AX336" s="13" t="s">
        <v>79</v>
      </c>
      <c r="AY336" s="234" t="s">
        <v>119</v>
      </c>
    </row>
    <row r="337" s="2" customFormat="1" ht="24.15" customHeight="1">
      <c r="A337" s="37"/>
      <c r="B337" s="38"/>
      <c r="C337" s="210" t="s">
        <v>590</v>
      </c>
      <c r="D337" s="210" t="s">
        <v>122</v>
      </c>
      <c r="E337" s="211" t="s">
        <v>591</v>
      </c>
      <c r="F337" s="212" t="s">
        <v>592</v>
      </c>
      <c r="G337" s="213" t="s">
        <v>158</v>
      </c>
      <c r="H337" s="214">
        <v>28.199999999999999</v>
      </c>
      <c r="I337" s="215"/>
      <c r="J337" s="216">
        <f>ROUND(I337*H337,2)</f>
        <v>0</v>
      </c>
      <c r="K337" s="212" t="s">
        <v>126</v>
      </c>
      <c r="L337" s="43"/>
      <c r="M337" s="217" t="s">
        <v>1</v>
      </c>
      <c r="N337" s="218" t="s">
        <v>39</v>
      </c>
      <c r="O337" s="90"/>
      <c r="P337" s="219">
        <f>O337*H337</f>
        <v>0</v>
      </c>
      <c r="Q337" s="219">
        <v>0.00058</v>
      </c>
      <c r="R337" s="219">
        <f>Q337*H337</f>
        <v>0.016355999999999999</v>
      </c>
      <c r="S337" s="219">
        <v>0</v>
      </c>
      <c r="T337" s="220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1" t="s">
        <v>207</v>
      </c>
      <c r="AT337" s="221" t="s">
        <v>122</v>
      </c>
      <c r="AU337" s="221" t="s">
        <v>81</v>
      </c>
      <c r="AY337" s="16" t="s">
        <v>119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16" t="s">
        <v>79</v>
      </c>
      <c r="BK337" s="222">
        <f>ROUND(I337*H337,2)</f>
        <v>0</v>
      </c>
      <c r="BL337" s="16" t="s">
        <v>207</v>
      </c>
      <c r="BM337" s="221" t="s">
        <v>593</v>
      </c>
    </row>
    <row r="338" s="13" customFormat="1">
      <c r="A338" s="13"/>
      <c r="B338" s="223"/>
      <c r="C338" s="224"/>
      <c r="D338" s="225" t="s">
        <v>129</v>
      </c>
      <c r="E338" s="226" t="s">
        <v>1</v>
      </c>
      <c r="F338" s="227" t="s">
        <v>594</v>
      </c>
      <c r="G338" s="224"/>
      <c r="H338" s="228">
        <v>28.199999999999999</v>
      </c>
      <c r="I338" s="229"/>
      <c r="J338" s="224"/>
      <c r="K338" s="224"/>
      <c r="L338" s="230"/>
      <c r="M338" s="231"/>
      <c r="N338" s="232"/>
      <c r="O338" s="232"/>
      <c r="P338" s="232"/>
      <c r="Q338" s="232"/>
      <c r="R338" s="232"/>
      <c r="S338" s="232"/>
      <c r="T338" s="23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4" t="s">
        <v>129</v>
      </c>
      <c r="AU338" s="234" t="s">
        <v>81</v>
      </c>
      <c r="AV338" s="13" t="s">
        <v>81</v>
      </c>
      <c r="AW338" s="13" t="s">
        <v>31</v>
      </c>
      <c r="AX338" s="13" t="s">
        <v>79</v>
      </c>
      <c r="AY338" s="234" t="s">
        <v>119</v>
      </c>
    </row>
    <row r="339" s="2" customFormat="1" ht="24.15" customHeight="1">
      <c r="A339" s="37"/>
      <c r="B339" s="38"/>
      <c r="C339" s="246" t="s">
        <v>595</v>
      </c>
      <c r="D339" s="246" t="s">
        <v>162</v>
      </c>
      <c r="E339" s="247" t="s">
        <v>596</v>
      </c>
      <c r="F339" s="248" t="s">
        <v>597</v>
      </c>
      <c r="G339" s="249" t="s">
        <v>229</v>
      </c>
      <c r="H339" s="250">
        <v>51.802999999999997</v>
      </c>
      <c r="I339" s="251"/>
      <c r="J339" s="252">
        <f>ROUND(I339*H339,2)</f>
        <v>0</v>
      </c>
      <c r="K339" s="248" t="s">
        <v>126</v>
      </c>
      <c r="L339" s="253"/>
      <c r="M339" s="254" t="s">
        <v>1</v>
      </c>
      <c r="N339" s="255" t="s">
        <v>39</v>
      </c>
      <c r="O339" s="90"/>
      <c r="P339" s="219">
        <f>O339*H339</f>
        <v>0</v>
      </c>
      <c r="Q339" s="219">
        <v>0.0011999999999999999</v>
      </c>
      <c r="R339" s="219">
        <f>Q339*H339</f>
        <v>0.062163599999999992</v>
      </c>
      <c r="S339" s="219">
        <v>0</v>
      </c>
      <c r="T339" s="220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21" t="s">
        <v>292</v>
      </c>
      <c r="AT339" s="221" t="s">
        <v>162</v>
      </c>
      <c r="AU339" s="221" t="s">
        <v>81</v>
      </c>
      <c r="AY339" s="16" t="s">
        <v>119</v>
      </c>
      <c r="BE339" s="222">
        <f>IF(N339="základní",J339,0)</f>
        <v>0</v>
      </c>
      <c r="BF339" s="222">
        <f>IF(N339="snížená",J339,0)</f>
        <v>0</v>
      </c>
      <c r="BG339" s="222">
        <f>IF(N339="zákl. přenesená",J339,0)</f>
        <v>0</v>
      </c>
      <c r="BH339" s="222">
        <f>IF(N339="sníž. přenesená",J339,0)</f>
        <v>0</v>
      </c>
      <c r="BI339" s="222">
        <f>IF(N339="nulová",J339,0)</f>
        <v>0</v>
      </c>
      <c r="BJ339" s="16" t="s">
        <v>79</v>
      </c>
      <c r="BK339" s="222">
        <f>ROUND(I339*H339,2)</f>
        <v>0</v>
      </c>
      <c r="BL339" s="16" t="s">
        <v>207</v>
      </c>
      <c r="BM339" s="221" t="s">
        <v>598</v>
      </c>
    </row>
    <row r="340" s="13" customFormat="1">
      <c r="A340" s="13"/>
      <c r="B340" s="223"/>
      <c r="C340" s="224"/>
      <c r="D340" s="225" t="s">
        <v>129</v>
      </c>
      <c r="E340" s="224"/>
      <c r="F340" s="227" t="s">
        <v>599</v>
      </c>
      <c r="G340" s="224"/>
      <c r="H340" s="228">
        <v>51.802999999999997</v>
      </c>
      <c r="I340" s="229"/>
      <c r="J340" s="224"/>
      <c r="K340" s="224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129</v>
      </c>
      <c r="AU340" s="234" t="s">
        <v>81</v>
      </c>
      <c r="AV340" s="13" t="s">
        <v>81</v>
      </c>
      <c r="AW340" s="13" t="s">
        <v>4</v>
      </c>
      <c r="AX340" s="13" t="s">
        <v>79</v>
      </c>
      <c r="AY340" s="234" t="s">
        <v>119</v>
      </c>
    </row>
    <row r="341" s="2" customFormat="1" ht="24.15" customHeight="1">
      <c r="A341" s="37"/>
      <c r="B341" s="38"/>
      <c r="C341" s="210" t="s">
        <v>600</v>
      </c>
      <c r="D341" s="210" t="s">
        <v>122</v>
      </c>
      <c r="E341" s="211" t="s">
        <v>601</v>
      </c>
      <c r="F341" s="212" t="s">
        <v>602</v>
      </c>
      <c r="G341" s="213" t="s">
        <v>125</v>
      </c>
      <c r="H341" s="214">
        <v>78.319999999999993</v>
      </c>
      <c r="I341" s="215"/>
      <c r="J341" s="216">
        <f>ROUND(I341*H341,2)</f>
        <v>0</v>
      </c>
      <c r="K341" s="212" t="s">
        <v>126</v>
      </c>
      <c r="L341" s="43"/>
      <c r="M341" s="217" t="s">
        <v>1</v>
      </c>
      <c r="N341" s="218" t="s">
        <v>39</v>
      </c>
      <c r="O341" s="90"/>
      <c r="P341" s="219">
        <f>O341*H341</f>
        <v>0</v>
      </c>
      <c r="Q341" s="219">
        <v>0</v>
      </c>
      <c r="R341" s="219">
        <f>Q341*H341</f>
        <v>0</v>
      </c>
      <c r="S341" s="219">
        <v>0.083169999999999994</v>
      </c>
      <c r="T341" s="220">
        <f>S341*H341</f>
        <v>6.5138743999999988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21" t="s">
        <v>207</v>
      </c>
      <c r="AT341" s="221" t="s">
        <v>122</v>
      </c>
      <c r="AU341" s="221" t="s">
        <v>81</v>
      </c>
      <c r="AY341" s="16" t="s">
        <v>119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6" t="s">
        <v>79</v>
      </c>
      <c r="BK341" s="222">
        <f>ROUND(I341*H341,2)</f>
        <v>0</v>
      </c>
      <c r="BL341" s="16" t="s">
        <v>207</v>
      </c>
      <c r="BM341" s="221" t="s">
        <v>603</v>
      </c>
    </row>
    <row r="342" s="13" customFormat="1">
      <c r="A342" s="13"/>
      <c r="B342" s="223"/>
      <c r="C342" s="224"/>
      <c r="D342" s="225" t="s">
        <v>129</v>
      </c>
      <c r="E342" s="226" t="s">
        <v>1</v>
      </c>
      <c r="F342" s="227" t="s">
        <v>191</v>
      </c>
      <c r="G342" s="224"/>
      <c r="H342" s="228">
        <v>78.319999999999993</v>
      </c>
      <c r="I342" s="229"/>
      <c r="J342" s="224"/>
      <c r="K342" s="224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129</v>
      </c>
      <c r="AU342" s="234" t="s">
        <v>81</v>
      </c>
      <c r="AV342" s="13" t="s">
        <v>81</v>
      </c>
      <c r="AW342" s="13" t="s">
        <v>31</v>
      </c>
      <c r="AX342" s="13" t="s">
        <v>79</v>
      </c>
      <c r="AY342" s="234" t="s">
        <v>119</v>
      </c>
    </row>
    <row r="343" s="2" customFormat="1" ht="33" customHeight="1">
      <c r="A343" s="37"/>
      <c r="B343" s="38"/>
      <c r="C343" s="210" t="s">
        <v>604</v>
      </c>
      <c r="D343" s="210" t="s">
        <v>122</v>
      </c>
      <c r="E343" s="211" t="s">
        <v>605</v>
      </c>
      <c r="F343" s="212" t="s">
        <v>606</v>
      </c>
      <c r="G343" s="213" t="s">
        <v>125</v>
      </c>
      <c r="H343" s="214">
        <v>78.319999999999993</v>
      </c>
      <c r="I343" s="215"/>
      <c r="J343" s="216">
        <f>ROUND(I343*H343,2)</f>
        <v>0</v>
      </c>
      <c r="K343" s="212" t="s">
        <v>126</v>
      </c>
      <c r="L343" s="43"/>
      <c r="M343" s="217" t="s">
        <v>1</v>
      </c>
      <c r="N343" s="218" t="s">
        <v>39</v>
      </c>
      <c r="O343" s="90"/>
      <c r="P343" s="219">
        <f>O343*H343</f>
        <v>0</v>
      </c>
      <c r="Q343" s="219">
        <v>0.0089999999999999993</v>
      </c>
      <c r="R343" s="219">
        <f>Q343*H343</f>
        <v>0.70487999999999984</v>
      </c>
      <c r="S343" s="219">
        <v>0</v>
      </c>
      <c r="T343" s="220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1" t="s">
        <v>207</v>
      </c>
      <c r="AT343" s="221" t="s">
        <v>122</v>
      </c>
      <c r="AU343" s="221" t="s">
        <v>81</v>
      </c>
      <c r="AY343" s="16" t="s">
        <v>119</v>
      </c>
      <c r="BE343" s="222">
        <f>IF(N343="základní",J343,0)</f>
        <v>0</v>
      </c>
      <c r="BF343" s="222">
        <f>IF(N343="snížená",J343,0)</f>
        <v>0</v>
      </c>
      <c r="BG343" s="222">
        <f>IF(N343="zákl. přenesená",J343,0)</f>
        <v>0</v>
      </c>
      <c r="BH343" s="222">
        <f>IF(N343="sníž. přenesená",J343,0)</f>
        <v>0</v>
      </c>
      <c r="BI343" s="222">
        <f>IF(N343="nulová",J343,0)</f>
        <v>0</v>
      </c>
      <c r="BJ343" s="16" t="s">
        <v>79</v>
      </c>
      <c r="BK343" s="222">
        <f>ROUND(I343*H343,2)</f>
        <v>0</v>
      </c>
      <c r="BL343" s="16" t="s">
        <v>207</v>
      </c>
      <c r="BM343" s="221" t="s">
        <v>607</v>
      </c>
    </row>
    <row r="344" s="13" customFormat="1">
      <c r="A344" s="13"/>
      <c r="B344" s="223"/>
      <c r="C344" s="224"/>
      <c r="D344" s="225" t="s">
        <v>129</v>
      </c>
      <c r="E344" s="226" t="s">
        <v>1</v>
      </c>
      <c r="F344" s="227" t="s">
        <v>171</v>
      </c>
      <c r="G344" s="224"/>
      <c r="H344" s="228">
        <v>78.319999999999993</v>
      </c>
      <c r="I344" s="229"/>
      <c r="J344" s="224"/>
      <c r="K344" s="224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129</v>
      </c>
      <c r="AU344" s="234" t="s">
        <v>81</v>
      </c>
      <c r="AV344" s="13" t="s">
        <v>81</v>
      </c>
      <c r="AW344" s="13" t="s">
        <v>31</v>
      </c>
      <c r="AX344" s="13" t="s">
        <v>79</v>
      </c>
      <c r="AY344" s="234" t="s">
        <v>119</v>
      </c>
    </row>
    <row r="345" s="2" customFormat="1" ht="24.15" customHeight="1">
      <c r="A345" s="37"/>
      <c r="B345" s="38"/>
      <c r="C345" s="246" t="s">
        <v>608</v>
      </c>
      <c r="D345" s="246" t="s">
        <v>162</v>
      </c>
      <c r="E345" s="247" t="s">
        <v>609</v>
      </c>
      <c r="F345" s="248" t="s">
        <v>610</v>
      </c>
      <c r="G345" s="249" t="s">
        <v>125</v>
      </c>
      <c r="H345" s="250">
        <v>90.067999999999998</v>
      </c>
      <c r="I345" s="251"/>
      <c r="J345" s="252">
        <f>ROUND(I345*H345,2)</f>
        <v>0</v>
      </c>
      <c r="K345" s="248" t="s">
        <v>126</v>
      </c>
      <c r="L345" s="253"/>
      <c r="M345" s="254" t="s">
        <v>1</v>
      </c>
      <c r="N345" s="255" t="s">
        <v>39</v>
      </c>
      <c r="O345" s="90"/>
      <c r="P345" s="219">
        <f>O345*H345</f>
        <v>0</v>
      </c>
      <c r="Q345" s="219">
        <v>0.023</v>
      </c>
      <c r="R345" s="219">
        <f>Q345*H345</f>
        <v>2.071564</v>
      </c>
      <c r="S345" s="219">
        <v>0</v>
      </c>
      <c r="T345" s="220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21" t="s">
        <v>292</v>
      </c>
      <c r="AT345" s="221" t="s">
        <v>162</v>
      </c>
      <c r="AU345" s="221" t="s">
        <v>81</v>
      </c>
      <c r="AY345" s="16" t="s">
        <v>119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6" t="s">
        <v>79</v>
      </c>
      <c r="BK345" s="222">
        <f>ROUND(I345*H345,2)</f>
        <v>0</v>
      </c>
      <c r="BL345" s="16" t="s">
        <v>207</v>
      </c>
      <c r="BM345" s="221" t="s">
        <v>611</v>
      </c>
    </row>
    <row r="346" s="13" customFormat="1">
      <c r="A346" s="13"/>
      <c r="B346" s="223"/>
      <c r="C346" s="224"/>
      <c r="D346" s="225" t="s">
        <v>129</v>
      </c>
      <c r="E346" s="224"/>
      <c r="F346" s="227" t="s">
        <v>612</v>
      </c>
      <c r="G346" s="224"/>
      <c r="H346" s="228">
        <v>90.067999999999998</v>
      </c>
      <c r="I346" s="229"/>
      <c r="J346" s="224"/>
      <c r="K346" s="224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129</v>
      </c>
      <c r="AU346" s="234" t="s">
        <v>81</v>
      </c>
      <c r="AV346" s="13" t="s">
        <v>81</v>
      </c>
      <c r="AW346" s="13" t="s">
        <v>4</v>
      </c>
      <c r="AX346" s="13" t="s">
        <v>79</v>
      </c>
      <c r="AY346" s="234" t="s">
        <v>119</v>
      </c>
    </row>
    <row r="347" s="2" customFormat="1" ht="37.8" customHeight="1">
      <c r="A347" s="37"/>
      <c r="B347" s="38"/>
      <c r="C347" s="210" t="s">
        <v>613</v>
      </c>
      <c r="D347" s="210" t="s">
        <v>122</v>
      </c>
      <c r="E347" s="211" t="s">
        <v>614</v>
      </c>
      <c r="F347" s="212" t="s">
        <v>615</v>
      </c>
      <c r="G347" s="213" t="s">
        <v>125</v>
      </c>
      <c r="H347" s="214">
        <v>78.319999999999993</v>
      </c>
      <c r="I347" s="215"/>
      <c r="J347" s="216">
        <f>ROUND(I347*H347,2)</f>
        <v>0</v>
      </c>
      <c r="K347" s="212" t="s">
        <v>126</v>
      </c>
      <c r="L347" s="43"/>
      <c r="M347" s="217" t="s">
        <v>1</v>
      </c>
      <c r="N347" s="218" t="s">
        <v>39</v>
      </c>
      <c r="O347" s="90"/>
      <c r="P347" s="219">
        <f>O347*H347</f>
        <v>0</v>
      </c>
      <c r="Q347" s="219">
        <v>0</v>
      </c>
      <c r="R347" s="219">
        <f>Q347*H347</f>
        <v>0</v>
      </c>
      <c r="S347" s="219">
        <v>0</v>
      </c>
      <c r="T347" s="220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21" t="s">
        <v>207</v>
      </c>
      <c r="AT347" s="221" t="s">
        <v>122</v>
      </c>
      <c r="AU347" s="221" t="s">
        <v>81</v>
      </c>
      <c r="AY347" s="16" t="s">
        <v>119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6" t="s">
        <v>79</v>
      </c>
      <c r="BK347" s="222">
        <f>ROUND(I347*H347,2)</f>
        <v>0</v>
      </c>
      <c r="BL347" s="16" t="s">
        <v>207</v>
      </c>
      <c r="BM347" s="221" t="s">
        <v>616</v>
      </c>
    </row>
    <row r="348" s="13" customFormat="1">
      <c r="A348" s="13"/>
      <c r="B348" s="223"/>
      <c r="C348" s="224"/>
      <c r="D348" s="225" t="s">
        <v>129</v>
      </c>
      <c r="E348" s="226" t="s">
        <v>1</v>
      </c>
      <c r="F348" s="227" t="s">
        <v>171</v>
      </c>
      <c r="G348" s="224"/>
      <c r="H348" s="228">
        <v>78.319999999999993</v>
      </c>
      <c r="I348" s="229"/>
      <c r="J348" s="224"/>
      <c r="K348" s="224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129</v>
      </c>
      <c r="AU348" s="234" t="s">
        <v>81</v>
      </c>
      <c r="AV348" s="13" t="s">
        <v>81</v>
      </c>
      <c r="AW348" s="13" t="s">
        <v>31</v>
      </c>
      <c r="AX348" s="13" t="s">
        <v>79</v>
      </c>
      <c r="AY348" s="234" t="s">
        <v>119</v>
      </c>
    </row>
    <row r="349" s="2" customFormat="1" ht="24.15" customHeight="1">
      <c r="A349" s="37"/>
      <c r="B349" s="38"/>
      <c r="C349" s="210" t="s">
        <v>617</v>
      </c>
      <c r="D349" s="210" t="s">
        <v>122</v>
      </c>
      <c r="E349" s="211" t="s">
        <v>618</v>
      </c>
      <c r="F349" s="212" t="s">
        <v>619</v>
      </c>
      <c r="G349" s="213" t="s">
        <v>125</v>
      </c>
      <c r="H349" s="214">
        <v>78.319999999999993</v>
      </c>
      <c r="I349" s="215"/>
      <c r="J349" s="216">
        <f>ROUND(I349*H349,2)</f>
        <v>0</v>
      </c>
      <c r="K349" s="212" t="s">
        <v>126</v>
      </c>
      <c r="L349" s="43"/>
      <c r="M349" s="217" t="s">
        <v>1</v>
      </c>
      <c r="N349" s="218" t="s">
        <v>39</v>
      </c>
      <c r="O349" s="90"/>
      <c r="P349" s="219">
        <f>O349*H349</f>
        <v>0</v>
      </c>
      <c r="Q349" s="219">
        <v>0.0015</v>
      </c>
      <c r="R349" s="219">
        <f>Q349*H349</f>
        <v>0.11747999999999999</v>
      </c>
      <c r="S349" s="219">
        <v>0</v>
      </c>
      <c r="T349" s="220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1" t="s">
        <v>207</v>
      </c>
      <c r="AT349" s="221" t="s">
        <v>122</v>
      </c>
      <c r="AU349" s="221" t="s">
        <v>81</v>
      </c>
      <c r="AY349" s="16" t="s">
        <v>119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6" t="s">
        <v>79</v>
      </c>
      <c r="BK349" s="222">
        <f>ROUND(I349*H349,2)</f>
        <v>0</v>
      </c>
      <c r="BL349" s="16" t="s">
        <v>207</v>
      </c>
      <c r="BM349" s="221" t="s">
        <v>620</v>
      </c>
    </row>
    <row r="350" s="13" customFormat="1">
      <c r="A350" s="13"/>
      <c r="B350" s="223"/>
      <c r="C350" s="224"/>
      <c r="D350" s="225" t="s">
        <v>129</v>
      </c>
      <c r="E350" s="226" t="s">
        <v>1</v>
      </c>
      <c r="F350" s="227" t="s">
        <v>171</v>
      </c>
      <c r="G350" s="224"/>
      <c r="H350" s="228">
        <v>78.319999999999993</v>
      </c>
      <c r="I350" s="229"/>
      <c r="J350" s="224"/>
      <c r="K350" s="224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129</v>
      </c>
      <c r="AU350" s="234" t="s">
        <v>81</v>
      </c>
      <c r="AV350" s="13" t="s">
        <v>81</v>
      </c>
      <c r="AW350" s="13" t="s">
        <v>31</v>
      </c>
      <c r="AX350" s="13" t="s">
        <v>79</v>
      </c>
      <c r="AY350" s="234" t="s">
        <v>119</v>
      </c>
    </row>
    <row r="351" s="2" customFormat="1" ht="16.5" customHeight="1">
      <c r="A351" s="37"/>
      <c r="B351" s="38"/>
      <c r="C351" s="210" t="s">
        <v>621</v>
      </c>
      <c r="D351" s="210" t="s">
        <v>122</v>
      </c>
      <c r="E351" s="211" t="s">
        <v>622</v>
      </c>
      <c r="F351" s="212" t="s">
        <v>623</v>
      </c>
      <c r="G351" s="213" t="s">
        <v>158</v>
      </c>
      <c r="H351" s="214">
        <v>100.8</v>
      </c>
      <c r="I351" s="215"/>
      <c r="J351" s="216">
        <f>ROUND(I351*H351,2)</f>
        <v>0</v>
      </c>
      <c r="K351" s="212" t="s">
        <v>126</v>
      </c>
      <c r="L351" s="43"/>
      <c r="M351" s="217" t="s">
        <v>1</v>
      </c>
      <c r="N351" s="218" t="s">
        <v>39</v>
      </c>
      <c r="O351" s="90"/>
      <c r="P351" s="219">
        <f>O351*H351</f>
        <v>0</v>
      </c>
      <c r="Q351" s="219">
        <v>3.0000000000000001E-05</v>
      </c>
      <c r="R351" s="219">
        <f>Q351*H351</f>
        <v>0.0030239999999999998</v>
      </c>
      <c r="S351" s="219">
        <v>0</v>
      </c>
      <c r="T351" s="220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1" t="s">
        <v>207</v>
      </c>
      <c r="AT351" s="221" t="s">
        <v>122</v>
      </c>
      <c r="AU351" s="221" t="s">
        <v>81</v>
      </c>
      <c r="AY351" s="16" t="s">
        <v>119</v>
      </c>
      <c r="BE351" s="222">
        <f>IF(N351="základní",J351,0)</f>
        <v>0</v>
      </c>
      <c r="BF351" s="222">
        <f>IF(N351="snížená",J351,0)</f>
        <v>0</v>
      </c>
      <c r="BG351" s="222">
        <f>IF(N351="zákl. přenesená",J351,0)</f>
        <v>0</v>
      </c>
      <c r="BH351" s="222">
        <f>IF(N351="sníž. přenesená",J351,0)</f>
        <v>0</v>
      </c>
      <c r="BI351" s="222">
        <f>IF(N351="nulová",J351,0)</f>
        <v>0</v>
      </c>
      <c r="BJ351" s="16" t="s">
        <v>79</v>
      </c>
      <c r="BK351" s="222">
        <f>ROUND(I351*H351,2)</f>
        <v>0</v>
      </c>
      <c r="BL351" s="16" t="s">
        <v>207</v>
      </c>
      <c r="BM351" s="221" t="s">
        <v>624</v>
      </c>
    </row>
    <row r="352" s="13" customFormat="1">
      <c r="A352" s="13"/>
      <c r="B352" s="223"/>
      <c r="C352" s="224"/>
      <c r="D352" s="225" t="s">
        <v>129</v>
      </c>
      <c r="E352" s="226" t="s">
        <v>1</v>
      </c>
      <c r="F352" s="227" t="s">
        <v>625</v>
      </c>
      <c r="G352" s="224"/>
      <c r="H352" s="228">
        <v>100.8</v>
      </c>
      <c r="I352" s="229"/>
      <c r="J352" s="224"/>
      <c r="K352" s="224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129</v>
      </c>
      <c r="AU352" s="234" t="s">
        <v>81</v>
      </c>
      <c r="AV352" s="13" t="s">
        <v>81</v>
      </c>
      <c r="AW352" s="13" t="s">
        <v>31</v>
      </c>
      <c r="AX352" s="13" t="s">
        <v>79</v>
      </c>
      <c r="AY352" s="234" t="s">
        <v>119</v>
      </c>
    </row>
    <row r="353" s="2" customFormat="1" ht="16.5" customHeight="1">
      <c r="A353" s="37"/>
      <c r="B353" s="38"/>
      <c r="C353" s="210" t="s">
        <v>626</v>
      </c>
      <c r="D353" s="210" t="s">
        <v>122</v>
      </c>
      <c r="E353" s="211" t="s">
        <v>627</v>
      </c>
      <c r="F353" s="212" t="s">
        <v>628</v>
      </c>
      <c r="G353" s="213" t="s">
        <v>158</v>
      </c>
      <c r="H353" s="214">
        <v>28.199999999999999</v>
      </c>
      <c r="I353" s="215"/>
      <c r="J353" s="216">
        <f>ROUND(I353*H353,2)</f>
        <v>0</v>
      </c>
      <c r="K353" s="212" t="s">
        <v>126</v>
      </c>
      <c r="L353" s="43"/>
      <c r="M353" s="217" t="s">
        <v>1</v>
      </c>
      <c r="N353" s="218" t="s">
        <v>39</v>
      </c>
      <c r="O353" s="90"/>
      <c r="P353" s="219">
        <f>O353*H353</f>
        <v>0</v>
      </c>
      <c r="Q353" s="219">
        <v>0.00012</v>
      </c>
      <c r="R353" s="219">
        <f>Q353*H353</f>
        <v>0.0033839999999999999</v>
      </c>
      <c r="S353" s="219">
        <v>0</v>
      </c>
      <c r="T353" s="220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1" t="s">
        <v>207</v>
      </c>
      <c r="AT353" s="221" t="s">
        <v>122</v>
      </c>
      <c r="AU353" s="221" t="s">
        <v>81</v>
      </c>
      <c r="AY353" s="16" t="s">
        <v>119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6" t="s">
        <v>79</v>
      </c>
      <c r="BK353" s="222">
        <f>ROUND(I353*H353,2)</f>
        <v>0</v>
      </c>
      <c r="BL353" s="16" t="s">
        <v>207</v>
      </c>
      <c r="BM353" s="221" t="s">
        <v>629</v>
      </c>
    </row>
    <row r="354" s="13" customFormat="1">
      <c r="A354" s="13"/>
      <c r="B354" s="223"/>
      <c r="C354" s="224"/>
      <c r="D354" s="225" t="s">
        <v>129</v>
      </c>
      <c r="E354" s="226" t="s">
        <v>1</v>
      </c>
      <c r="F354" s="227" t="s">
        <v>594</v>
      </c>
      <c r="G354" s="224"/>
      <c r="H354" s="228">
        <v>28.199999999999999</v>
      </c>
      <c r="I354" s="229"/>
      <c r="J354" s="224"/>
      <c r="K354" s="224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129</v>
      </c>
      <c r="AU354" s="234" t="s">
        <v>81</v>
      </c>
      <c r="AV354" s="13" t="s">
        <v>81</v>
      </c>
      <c r="AW354" s="13" t="s">
        <v>31</v>
      </c>
      <c r="AX354" s="13" t="s">
        <v>79</v>
      </c>
      <c r="AY354" s="234" t="s">
        <v>119</v>
      </c>
    </row>
    <row r="355" s="2" customFormat="1" ht="16.5" customHeight="1">
      <c r="A355" s="37"/>
      <c r="B355" s="38"/>
      <c r="C355" s="210" t="s">
        <v>630</v>
      </c>
      <c r="D355" s="210" t="s">
        <v>122</v>
      </c>
      <c r="E355" s="211" t="s">
        <v>631</v>
      </c>
      <c r="F355" s="212" t="s">
        <v>632</v>
      </c>
      <c r="G355" s="213" t="s">
        <v>158</v>
      </c>
      <c r="H355" s="214">
        <v>100.8</v>
      </c>
      <c r="I355" s="215"/>
      <c r="J355" s="216">
        <f>ROUND(I355*H355,2)</f>
        <v>0</v>
      </c>
      <c r="K355" s="212" t="s">
        <v>126</v>
      </c>
      <c r="L355" s="43"/>
      <c r="M355" s="217" t="s">
        <v>1</v>
      </c>
      <c r="N355" s="218" t="s">
        <v>39</v>
      </c>
      <c r="O355" s="90"/>
      <c r="P355" s="219">
        <f>O355*H355</f>
        <v>0</v>
      </c>
      <c r="Q355" s="219">
        <v>0.00032000000000000003</v>
      </c>
      <c r="R355" s="219">
        <f>Q355*H355</f>
        <v>0.032256</v>
      </c>
      <c r="S355" s="219">
        <v>0</v>
      </c>
      <c r="T355" s="220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1" t="s">
        <v>207</v>
      </c>
      <c r="AT355" s="221" t="s">
        <v>122</v>
      </c>
      <c r="AU355" s="221" t="s">
        <v>81</v>
      </c>
      <c r="AY355" s="16" t="s">
        <v>119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6" t="s">
        <v>79</v>
      </c>
      <c r="BK355" s="222">
        <f>ROUND(I355*H355,2)</f>
        <v>0</v>
      </c>
      <c r="BL355" s="16" t="s">
        <v>207</v>
      </c>
      <c r="BM355" s="221" t="s">
        <v>633</v>
      </c>
    </row>
    <row r="356" s="13" customFormat="1">
      <c r="A356" s="13"/>
      <c r="B356" s="223"/>
      <c r="C356" s="224"/>
      <c r="D356" s="225" t="s">
        <v>129</v>
      </c>
      <c r="E356" s="226" t="s">
        <v>1</v>
      </c>
      <c r="F356" s="227" t="s">
        <v>625</v>
      </c>
      <c r="G356" s="224"/>
      <c r="H356" s="228">
        <v>100.8</v>
      </c>
      <c r="I356" s="229"/>
      <c r="J356" s="224"/>
      <c r="K356" s="224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129</v>
      </c>
      <c r="AU356" s="234" t="s">
        <v>81</v>
      </c>
      <c r="AV356" s="13" t="s">
        <v>81</v>
      </c>
      <c r="AW356" s="13" t="s">
        <v>31</v>
      </c>
      <c r="AX356" s="13" t="s">
        <v>79</v>
      </c>
      <c r="AY356" s="234" t="s">
        <v>119</v>
      </c>
    </row>
    <row r="357" s="2" customFormat="1" ht="24.15" customHeight="1">
      <c r="A357" s="37"/>
      <c r="B357" s="38"/>
      <c r="C357" s="210" t="s">
        <v>634</v>
      </c>
      <c r="D357" s="210" t="s">
        <v>122</v>
      </c>
      <c r="E357" s="211" t="s">
        <v>635</v>
      </c>
      <c r="F357" s="212" t="s">
        <v>636</v>
      </c>
      <c r="G357" s="213" t="s">
        <v>125</v>
      </c>
      <c r="H357" s="214">
        <v>78.319999999999993</v>
      </c>
      <c r="I357" s="215"/>
      <c r="J357" s="216">
        <f>ROUND(I357*H357,2)</f>
        <v>0</v>
      </c>
      <c r="K357" s="212" t="s">
        <v>126</v>
      </c>
      <c r="L357" s="43"/>
      <c r="M357" s="217" t="s">
        <v>1</v>
      </c>
      <c r="N357" s="218" t="s">
        <v>39</v>
      </c>
      <c r="O357" s="90"/>
      <c r="P357" s="219">
        <f>O357*H357</f>
        <v>0</v>
      </c>
      <c r="Q357" s="219">
        <v>5.0000000000000002E-05</v>
      </c>
      <c r="R357" s="219">
        <f>Q357*H357</f>
        <v>0.0039160000000000002</v>
      </c>
      <c r="S357" s="219">
        <v>0</v>
      </c>
      <c r="T357" s="220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1" t="s">
        <v>207</v>
      </c>
      <c r="AT357" s="221" t="s">
        <v>122</v>
      </c>
      <c r="AU357" s="221" t="s">
        <v>81</v>
      </c>
      <c r="AY357" s="16" t="s">
        <v>119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6" t="s">
        <v>79</v>
      </c>
      <c r="BK357" s="222">
        <f>ROUND(I357*H357,2)</f>
        <v>0</v>
      </c>
      <c r="BL357" s="16" t="s">
        <v>207</v>
      </c>
      <c r="BM357" s="221" t="s">
        <v>637</v>
      </c>
    </row>
    <row r="358" s="13" customFormat="1">
      <c r="A358" s="13"/>
      <c r="B358" s="223"/>
      <c r="C358" s="224"/>
      <c r="D358" s="225" t="s">
        <v>129</v>
      </c>
      <c r="E358" s="226" t="s">
        <v>1</v>
      </c>
      <c r="F358" s="227" t="s">
        <v>171</v>
      </c>
      <c r="G358" s="224"/>
      <c r="H358" s="228">
        <v>78.319999999999993</v>
      </c>
      <c r="I358" s="229"/>
      <c r="J358" s="224"/>
      <c r="K358" s="224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129</v>
      </c>
      <c r="AU358" s="234" t="s">
        <v>81</v>
      </c>
      <c r="AV358" s="13" t="s">
        <v>81</v>
      </c>
      <c r="AW358" s="13" t="s">
        <v>31</v>
      </c>
      <c r="AX358" s="13" t="s">
        <v>79</v>
      </c>
      <c r="AY358" s="234" t="s">
        <v>119</v>
      </c>
    </row>
    <row r="359" s="2" customFormat="1" ht="24.15" customHeight="1">
      <c r="A359" s="37"/>
      <c r="B359" s="38"/>
      <c r="C359" s="210" t="s">
        <v>638</v>
      </c>
      <c r="D359" s="210" t="s">
        <v>122</v>
      </c>
      <c r="E359" s="211" t="s">
        <v>639</v>
      </c>
      <c r="F359" s="212" t="s">
        <v>640</v>
      </c>
      <c r="G359" s="213" t="s">
        <v>202</v>
      </c>
      <c r="H359" s="214">
        <v>3.395</v>
      </c>
      <c r="I359" s="215"/>
      <c r="J359" s="216">
        <f>ROUND(I359*H359,2)</f>
        <v>0</v>
      </c>
      <c r="K359" s="212" t="s">
        <v>126</v>
      </c>
      <c r="L359" s="43"/>
      <c r="M359" s="217" t="s">
        <v>1</v>
      </c>
      <c r="N359" s="218" t="s">
        <v>39</v>
      </c>
      <c r="O359" s="90"/>
      <c r="P359" s="219">
        <f>O359*H359</f>
        <v>0</v>
      </c>
      <c r="Q359" s="219">
        <v>0</v>
      </c>
      <c r="R359" s="219">
        <f>Q359*H359</f>
        <v>0</v>
      </c>
      <c r="S359" s="219">
        <v>0</v>
      </c>
      <c r="T359" s="220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1" t="s">
        <v>207</v>
      </c>
      <c r="AT359" s="221" t="s">
        <v>122</v>
      </c>
      <c r="AU359" s="221" t="s">
        <v>81</v>
      </c>
      <c r="AY359" s="16" t="s">
        <v>119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16" t="s">
        <v>79</v>
      </c>
      <c r="BK359" s="222">
        <f>ROUND(I359*H359,2)</f>
        <v>0</v>
      </c>
      <c r="BL359" s="16" t="s">
        <v>207</v>
      </c>
      <c r="BM359" s="221" t="s">
        <v>641</v>
      </c>
    </row>
    <row r="360" s="12" customFormat="1" ht="22.8" customHeight="1">
      <c r="A360" s="12"/>
      <c r="B360" s="194"/>
      <c r="C360" s="195"/>
      <c r="D360" s="196" t="s">
        <v>73</v>
      </c>
      <c r="E360" s="208" t="s">
        <v>642</v>
      </c>
      <c r="F360" s="208" t="s">
        <v>643</v>
      </c>
      <c r="G360" s="195"/>
      <c r="H360" s="195"/>
      <c r="I360" s="198"/>
      <c r="J360" s="209">
        <f>BK360</f>
        <v>0</v>
      </c>
      <c r="K360" s="195"/>
      <c r="L360" s="200"/>
      <c r="M360" s="201"/>
      <c r="N360" s="202"/>
      <c r="O360" s="202"/>
      <c r="P360" s="203">
        <f>SUM(P361:P391)</f>
        <v>0</v>
      </c>
      <c r="Q360" s="202"/>
      <c r="R360" s="203">
        <f>SUM(R361:R391)</f>
        <v>5.5376511800000001</v>
      </c>
      <c r="S360" s="202"/>
      <c r="T360" s="204">
        <f>SUM(T361:T391)</f>
        <v>12.490853000000001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5" t="s">
        <v>81</v>
      </c>
      <c r="AT360" s="206" t="s">
        <v>73</v>
      </c>
      <c r="AU360" s="206" t="s">
        <v>79</v>
      </c>
      <c r="AY360" s="205" t="s">
        <v>119</v>
      </c>
      <c r="BK360" s="207">
        <f>SUM(BK361:BK391)</f>
        <v>0</v>
      </c>
    </row>
    <row r="361" s="2" customFormat="1" ht="16.5" customHeight="1">
      <c r="A361" s="37"/>
      <c r="B361" s="38"/>
      <c r="C361" s="210" t="s">
        <v>644</v>
      </c>
      <c r="D361" s="210" t="s">
        <v>122</v>
      </c>
      <c r="E361" s="211" t="s">
        <v>645</v>
      </c>
      <c r="F361" s="212" t="s">
        <v>646</v>
      </c>
      <c r="G361" s="213" t="s">
        <v>125</v>
      </c>
      <c r="H361" s="214">
        <v>158.202</v>
      </c>
      <c r="I361" s="215"/>
      <c r="J361" s="216">
        <f>ROUND(I361*H361,2)</f>
        <v>0</v>
      </c>
      <c r="K361" s="212" t="s">
        <v>126</v>
      </c>
      <c r="L361" s="43"/>
      <c r="M361" s="217" t="s">
        <v>1</v>
      </c>
      <c r="N361" s="218" t="s">
        <v>39</v>
      </c>
      <c r="O361" s="90"/>
      <c r="P361" s="219">
        <f>O361*H361</f>
        <v>0</v>
      </c>
      <c r="Q361" s="219">
        <v>0.00029999999999999997</v>
      </c>
      <c r="R361" s="219">
        <f>Q361*H361</f>
        <v>0.047460599999999999</v>
      </c>
      <c r="S361" s="219">
        <v>0</v>
      </c>
      <c r="T361" s="220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1" t="s">
        <v>207</v>
      </c>
      <c r="AT361" s="221" t="s">
        <v>122</v>
      </c>
      <c r="AU361" s="221" t="s">
        <v>81</v>
      </c>
      <c r="AY361" s="16" t="s">
        <v>119</v>
      </c>
      <c r="BE361" s="222">
        <f>IF(N361="základní",J361,0)</f>
        <v>0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6" t="s">
        <v>79</v>
      </c>
      <c r="BK361" s="222">
        <f>ROUND(I361*H361,2)</f>
        <v>0</v>
      </c>
      <c r="BL361" s="16" t="s">
        <v>207</v>
      </c>
      <c r="BM361" s="221" t="s">
        <v>647</v>
      </c>
    </row>
    <row r="362" s="13" customFormat="1">
      <c r="A362" s="13"/>
      <c r="B362" s="223"/>
      <c r="C362" s="224"/>
      <c r="D362" s="225" t="s">
        <v>129</v>
      </c>
      <c r="E362" s="226" t="s">
        <v>1</v>
      </c>
      <c r="F362" s="227" t="s">
        <v>648</v>
      </c>
      <c r="G362" s="224"/>
      <c r="H362" s="228">
        <v>158.202</v>
      </c>
      <c r="I362" s="229"/>
      <c r="J362" s="224"/>
      <c r="K362" s="224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129</v>
      </c>
      <c r="AU362" s="234" t="s">
        <v>81</v>
      </c>
      <c r="AV362" s="13" t="s">
        <v>81</v>
      </c>
      <c r="AW362" s="13" t="s">
        <v>31</v>
      </c>
      <c r="AX362" s="13" t="s">
        <v>79</v>
      </c>
      <c r="AY362" s="234" t="s">
        <v>119</v>
      </c>
    </row>
    <row r="363" s="2" customFormat="1" ht="24.15" customHeight="1">
      <c r="A363" s="37"/>
      <c r="B363" s="38"/>
      <c r="C363" s="210" t="s">
        <v>649</v>
      </c>
      <c r="D363" s="210" t="s">
        <v>122</v>
      </c>
      <c r="E363" s="211" t="s">
        <v>650</v>
      </c>
      <c r="F363" s="212" t="s">
        <v>651</v>
      </c>
      <c r="G363" s="213" t="s">
        <v>125</v>
      </c>
      <c r="H363" s="214">
        <v>158.202</v>
      </c>
      <c r="I363" s="215"/>
      <c r="J363" s="216">
        <f>ROUND(I363*H363,2)</f>
        <v>0</v>
      </c>
      <c r="K363" s="212" t="s">
        <v>126</v>
      </c>
      <c r="L363" s="43"/>
      <c r="M363" s="217" t="s">
        <v>1</v>
      </c>
      <c r="N363" s="218" t="s">
        <v>39</v>
      </c>
      <c r="O363" s="90"/>
      <c r="P363" s="219">
        <f>O363*H363</f>
        <v>0</v>
      </c>
      <c r="Q363" s="219">
        <v>0.0015</v>
      </c>
      <c r="R363" s="219">
        <f>Q363*H363</f>
        <v>0.23730300000000001</v>
      </c>
      <c r="S363" s="219">
        <v>0</v>
      </c>
      <c r="T363" s="220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1" t="s">
        <v>207</v>
      </c>
      <c r="AT363" s="221" t="s">
        <v>122</v>
      </c>
      <c r="AU363" s="221" t="s">
        <v>81</v>
      </c>
      <c r="AY363" s="16" t="s">
        <v>119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16" t="s">
        <v>79</v>
      </c>
      <c r="BK363" s="222">
        <f>ROUND(I363*H363,2)</f>
        <v>0</v>
      </c>
      <c r="BL363" s="16" t="s">
        <v>207</v>
      </c>
      <c r="BM363" s="221" t="s">
        <v>652</v>
      </c>
    </row>
    <row r="364" s="13" customFormat="1">
      <c r="A364" s="13"/>
      <c r="B364" s="223"/>
      <c r="C364" s="224"/>
      <c r="D364" s="225" t="s">
        <v>129</v>
      </c>
      <c r="E364" s="226" t="s">
        <v>1</v>
      </c>
      <c r="F364" s="227" t="s">
        <v>648</v>
      </c>
      <c r="G364" s="224"/>
      <c r="H364" s="228">
        <v>158.202</v>
      </c>
      <c r="I364" s="229"/>
      <c r="J364" s="224"/>
      <c r="K364" s="224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129</v>
      </c>
      <c r="AU364" s="234" t="s">
        <v>81</v>
      </c>
      <c r="AV364" s="13" t="s">
        <v>81</v>
      </c>
      <c r="AW364" s="13" t="s">
        <v>31</v>
      </c>
      <c r="AX364" s="13" t="s">
        <v>79</v>
      </c>
      <c r="AY364" s="234" t="s">
        <v>119</v>
      </c>
    </row>
    <row r="365" s="2" customFormat="1" ht="24.15" customHeight="1">
      <c r="A365" s="37"/>
      <c r="B365" s="38"/>
      <c r="C365" s="210" t="s">
        <v>653</v>
      </c>
      <c r="D365" s="210" t="s">
        <v>122</v>
      </c>
      <c r="E365" s="211" t="s">
        <v>654</v>
      </c>
      <c r="F365" s="212" t="s">
        <v>655</v>
      </c>
      <c r="G365" s="213" t="s">
        <v>158</v>
      </c>
      <c r="H365" s="214">
        <v>80.599999999999994</v>
      </c>
      <c r="I365" s="215"/>
      <c r="J365" s="216">
        <f>ROUND(I365*H365,2)</f>
        <v>0</v>
      </c>
      <c r="K365" s="212" t="s">
        <v>126</v>
      </c>
      <c r="L365" s="43"/>
      <c r="M365" s="217" t="s">
        <v>1</v>
      </c>
      <c r="N365" s="218" t="s">
        <v>39</v>
      </c>
      <c r="O365" s="90"/>
      <c r="P365" s="219">
        <f>O365*H365</f>
        <v>0</v>
      </c>
      <c r="Q365" s="219">
        <v>0.00032000000000000003</v>
      </c>
      <c r="R365" s="219">
        <f>Q365*H365</f>
        <v>0.025791999999999999</v>
      </c>
      <c r="S365" s="219">
        <v>0</v>
      </c>
      <c r="T365" s="220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21" t="s">
        <v>207</v>
      </c>
      <c r="AT365" s="221" t="s">
        <v>122</v>
      </c>
      <c r="AU365" s="221" t="s">
        <v>81</v>
      </c>
      <c r="AY365" s="16" t="s">
        <v>119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6" t="s">
        <v>79</v>
      </c>
      <c r="BK365" s="222">
        <f>ROUND(I365*H365,2)</f>
        <v>0</v>
      </c>
      <c r="BL365" s="16" t="s">
        <v>207</v>
      </c>
      <c r="BM365" s="221" t="s">
        <v>656</v>
      </c>
    </row>
    <row r="366" s="13" customFormat="1">
      <c r="A366" s="13"/>
      <c r="B366" s="223"/>
      <c r="C366" s="224"/>
      <c r="D366" s="225" t="s">
        <v>129</v>
      </c>
      <c r="E366" s="226" t="s">
        <v>1</v>
      </c>
      <c r="F366" s="227" t="s">
        <v>657</v>
      </c>
      <c r="G366" s="224"/>
      <c r="H366" s="228">
        <v>80.599999999999994</v>
      </c>
      <c r="I366" s="229"/>
      <c r="J366" s="224"/>
      <c r="K366" s="224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129</v>
      </c>
      <c r="AU366" s="234" t="s">
        <v>81</v>
      </c>
      <c r="AV366" s="13" t="s">
        <v>81</v>
      </c>
      <c r="AW366" s="13" t="s">
        <v>31</v>
      </c>
      <c r="AX366" s="13" t="s">
        <v>79</v>
      </c>
      <c r="AY366" s="234" t="s">
        <v>119</v>
      </c>
    </row>
    <row r="367" s="2" customFormat="1" ht="16.5" customHeight="1">
      <c r="A367" s="37"/>
      <c r="B367" s="38"/>
      <c r="C367" s="210" t="s">
        <v>658</v>
      </c>
      <c r="D367" s="210" t="s">
        <v>122</v>
      </c>
      <c r="E367" s="211" t="s">
        <v>659</v>
      </c>
      <c r="F367" s="212" t="s">
        <v>660</v>
      </c>
      <c r="G367" s="213" t="s">
        <v>125</v>
      </c>
      <c r="H367" s="214">
        <v>32.433999999999997</v>
      </c>
      <c r="I367" s="215"/>
      <c r="J367" s="216">
        <f>ROUND(I367*H367,2)</f>
        <v>0</v>
      </c>
      <c r="K367" s="212" t="s">
        <v>126</v>
      </c>
      <c r="L367" s="43"/>
      <c r="M367" s="217" t="s">
        <v>1</v>
      </c>
      <c r="N367" s="218" t="s">
        <v>39</v>
      </c>
      <c r="O367" s="90"/>
      <c r="P367" s="219">
        <f>O367*H367</f>
        <v>0</v>
      </c>
      <c r="Q367" s="219">
        <v>0.0044999999999999997</v>
      </c>
      <c r="R367" s="219">
        <f>Q367*H367</f>
        <v>0.14595299999999997</v>
      </c>
      <c r="S367" s="219">
        <v>0</v>
      </c>
      <c r="T367" s="220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21" t="s">
        <v>207</v>
      </c>
      <c r="AT367" s="221" t="s">
        <v>122</v>
      </c>
      <c r="AU367" s="221" t="s">
        <v>81</v>
      </c>
      <c r="AY367" s="16" t="s">
        <v>119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16" t="s">
        <v>79</v>
      </c>
      <c r="BK367" s="222">
        <f>ROUND(I367*H367,2)</f>
        <v>0</v>
      </c>
      <c r="BL367" s="16" t="s">
        <v>207</v>
      </c>
      <c r="BM367" s="221" t="s">
        <v>661</v>
      </c>
    </row>
    <row r="368" s="13" customFormat="1">
      <c r="A368" s="13"/>
      <c r="B368" s="223"/>
      <c r="C368" s="224"/>
      <c r="D368" s="225" t="s">
        <v>129</v>
      </c>
      <c r="E368" s="226" t="s">
        <v>1</v>
      </c>
      <c r="F368" s="227" t="s">
        <v>662</v>
      </c>
      <c r="G368" s="224"/>
      <c r="H368" s="228">
        <v>32.433999999999997</v>
      </c>
      <c r="I368" s="229"/>
      <c r="J368" s="224"/>
      <c r="K368" s="224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129</v>
      </c>
      <c r="AU368" s="234" t="s">
        <v>81</v>
      </c>
      <c r="AV368" s="13" t="s">
        <v>81</v>
      </c>
      <c r="AW368" s="13" t="s">
        <v>31</v>
      </c>
      <c r="AX368" s="13" t="s">
        <v>79</v>
      </c>
      <c r="AY368" s="234" t="s">
        <v>119</v>
      </c>
    </row>
    <row r="369" s="2" customFormat="1" ht="24.15" customHeight="1">
      <c r="A369" s="37"/>
      <c r="B369" s="38"/>
      <c r="C369" s="210" t="s">
        <v>663</v>
      </c>
      <c r="D369" s="210" t="s">
        <v>122</v>
      </c>
      <c r="E369" s="211" t="s">
        <v>664</v>
      </c>
      <c r="F369" s="212" t="s">
        <v>665</v>
      </c>
      <c r="G369" s="213" t="s">
        <v>125</v>
      </c>
      <c r="H369" s="214">
        <v>153.262</v>
      </c>
      <c r="I369" s="215"/>
      <c r="J369" s="216">
        <f>ROUND(I369*H369,2)</f>
        <v>0</v>
      </c>
      <c r="K369" s="212" t="s">
        <v>126</v>
      </c>
      <c r="L369" s="43"/>
      <c r="M369" s="217" t="s">
        <v>1</v>
      </c>
      <c r="N369" s="218" t="s">
        <v>39</v>
      </c>
      <c r="O369" s="90"/>
      <c r="P369" s="219">
        <f>O369*H369</f>
        <v>0</v>
      </c>
      <c r="Q369" s="219">
        <v>0</v>
      </c>
      <c r="R369" s="219">
        <f>Q369*H369</f>
        <v>0</v>
      </c>
      <c r="S369" s="219">
        <v>0.081500000000000003</v>
      </c>
      <c r="T369" s="220">
        <f>S369*H369</f>
        <v>12.490853000000001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21" t="s">
        <v>207</v>
      </c>
      <c r="AT369" s="221" t="s">
        <v>122</v>
      </c>
      <c r="AU369" s="221" t="s">
        <v>81</v>
      </c>
      <c r="AY369" s="16" t="s">
        <v>119</v>
      </c>
      <c r="BE369" s="222">
        <f>IF(N369="základní",J369,0)</f>
        <v>0</v>
      </c>
      <c r="BF369" s="222">
        <f>IF(N369="snížená",J369,0)</f>
        <v>0</v>
      </c>
      <c r="BG369" s="222">
        <f>IF(N369="zákl. přenesená",J369,0)</f>
        <v>0</v>
      </c>
      <c r="BH369" s="222">
        <f>IF(N369="sníž. přenesená",J369,0)</f>
        <v>0</v>
      </c>
      <c r="BI369" s="222">
        <f>IF(N369="nulová",J369,0)</f>
        <v>0</v>
      </c>
      <c r="BJ369" s="16" t="s">
        <v>79</v>
      </c>
      <c r="BK369" s="222">
        <f>ROUND(I369*H369,2)</f>
        <v>0</v>
      </c>
      <c r="BL369" s="16" t="s">
        <v>207</v>
      </c>
      <c r="BM369" s="221" t="s">
        <v>666</v>
      </c>
    </row>
    <row r="370" s="13" customFormat="1">
      <c r="A370" s="13"/>
      <c r="B370" s="223"/>
      <c r="C370" s="224"/>
      <c r="D370" s="225" t="s">
        <v>129</v>
      </c>
      <c r="E370" s="226" t="s">
        <v>1</v>
      </c>
      <c r="F370" s="227" t="s">
        <v>667</v>
      </c>
      <c r="G370" s="224"/>
      <c r="H370" s="228">
        <v>151.05000000000001</v>
      </c>
      <c r="I370" s="229"/>
      <c r="J370" s="224"/>
      <c r="K370" s="224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129</v>
      </c>
      <c r="AU370" s="234" t="s">
        <v>81</v>
      </c>
      <c r="AV370" s="13" t="s">
        <v>81</v>
      </c>
      <c r="AW370" s="13" t="s">
        <v>31</v>
      </c>
      <c r="AX370" s="13" t="s">
        <v>74</v>
      </c>
      <c r="AY370" s="234" t="s">
        <v>119</v>
      </c>
    </row>
    <row r="371" s="13" customFormat="1">
      <c r="A371" s="13"/>
      <c r="B371" s="223"/>
      <c r="C371" s="224"/>
      <c r="D371" s="225" t="s">
        <v>129</v>
      </c>
      <c r="E371" s="226" t="s">
        <v>1</v>
      </c>
      <c r="F371" s="227" t="s">
        <v>668</v>
      </c>
      <c r="G371" s="224"/>
      <c r="H371" s="228">
        <v>2.2120000000000002</v>
      </c>
      <c r="I371" s="229"/>
      <c r="J371" s="224"/>
      <c r="K371" s="224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129</v>
      </c>
      <c r="AU371" s="234" t="s">
        <v>81</v>
      </c>
      <c r="AV371" s="13" t="s">
        <v>81</v>
      </c>
      <c r="AW371" s="13" t="s">
        <v>31</v>
      </c>
      <c r="AX371" s="13" t="s">
        <v>74</v>
      </c>
      <c r="AY371" s="234" t="s">
        <v>119</v>
      </c>
    </row>
    <row r="372" s="14" customFormat="1">
      <c r="A372" s="14"/>
      <c r="B372" s="235"/>
      <c r="C372" s="236"/>
      <c r="D372" s="225" t="s">
        <v>129</v>
      </c>
      <c r="E372" s="237" t="s">
        <v>1</v>
      </c>
      <c r="F372" s="238" t="s">
        <v>140</v>
      </c>
      <c r="G372" s="236"/>
      <c r="H372" s="239">
        <v>153.262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5" t="s">
        <v>129</v>
      </c>
      <c r="AU372" s="245" t="s">
        <v>81</v>
      </c>
      <c r="AV372" s="14" t="s">
        <v>127</v>
      </c>
      <c r="AW372" s="14" t="s">
        <v>31</v>
      </c>
      <c r="AX372" s="14" t="s">
        <v>79</v>
      </c>
      <c r="AY372" s="245" t="s">
        <v>119</v>
      </c>
    </row>
    <row r="373" s="2" customFormat="1" ht="37.8" customHeight="1">
      <c r="A373" s="37"/>
      <c r="B373" s="38"/>
      <c r="C373" s="210" t="s">
        <v>669</v>
      </c>
      <c r="D373" s="210" t="s">
        <v>122</v>
      </c>
      <c r="E373" s="211" t="s">
        <v>670</v>
      </c>
      <c r="F373" s="212" t="s">
        <v>671</v>
      </c>
      <c r="G373" s="213" t="s">
        <v>125</v>
      </c>
      <c r="H373" s="214">
        <v>158.202</v>
      </c>
      <c r="I373" s="215"/>
      <c r="J373" s="216">
        <f>ROUND(I373*H373,2)</f>
        <v>0</v>
      </c>
      <c r="K373" s="212" t="s">
        <v>126</v>
      </c>
      <c r="L373" s="43"/>
      <c r="M373" s="217" t="s">
        <v>1</v>
      </c>
      <c r="N373" s="218" t="s">
        <v>39</v>
      </c>
      <c r="O373" s="90"/>
      <c r="P373" s="219">
        <f>O373*H373</f>
        <v>0</v>
      </c>
      <c r="Q373" s="219">
        <v>0.0089999999999999993</v>
      </c>
      <c r="R373" s="219">
        <f>Q373*H373</f>
        <v>1.4238179999999998</v>
      </c>
      <c r="S373" s="219">
        <v>0</v>
      </c>
      <c r="T373" s="220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1" t="s">
        <v>207</v>
      </c>
      <c r="AT373" s="221" t="s">
        <v>122</v>
      </c>
      <c r="AU373" s="221" t="s">
        <v>81</v>
      </c>
      <c r="AY373" s="16" t="s">
        <v>119</v>
      </c>
      <c r="BE373" s="222">
        <f>IF(N373="základní",J373,0)</f>
        <v>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6" t="s">
        <v>79</v>
      </c>
      <c r="BK373" s="222">
        <f>ROUND(I373*H373,2)</f>
        <v>0</v>
      </c>
      <c r="BL373" s="16" t="s">
        <v>207</v>
      </c>
      <c r="BM373" s="221" t="s">
        <v>672</v>
      </c>
    </row>
    <row r="374" s="13" customFormat="1">
      <c r="A374" s="13"/>
      <c r="B374" s="223"/>
      <c r="C374" s="224"/>
      <c r="D374" s="225" t="s">
        <v>129</v>
      </c>
      <c r="E374" s="226" t="s">
        <v>1</v>
      </c>
      <c r="F374" s="227" t="s">
        <v>648</v>
      </c>
      <c r="G374" s="224"/>
      <c r="H374" s="228">
        <v>158.202</v>
      </c>
      <c r="I374" s="229"/>
      <c r="J374" s="224"/>
      <c r="K374" s="224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129</v>
      </c>
      <c r="AU374" s="234" t="s">
        <v>81</v>
      </c>
      <c r="AV374" s="13" t="s">
        <v>81</v>
      </c>
      <c r="AW374" s="13" t="s">
        <v>31</v>
      </c>
      <c r="AX374" s="13" t="s">
        <v>79</v>
      </c>
      <c r="AY374" s="234" t="s">
        <v>119</v>
      </c>
    </row>
    <row r="375" s="2" customFormat="1" ht="24.15" customHeight="1">
      <c r="A375" s="37"/>
      <c r="B375" s="38"/>
      <c r="C375" s="246" t="s">
        <v>673</v>
      </c>
      <c r="D375" s="246" t="s">
        <v>162</v>
      </c>
      <c r="E375" s="247" t="s">
        <v>674</v>
      </c>
      <c r="F375" s="248" t="s">
        <v>675</v>
      </c>
      <c r="G375" s="249" t="s">
        <v>125</v>
      </c>
      <c r="H375" s="250">
        <v>181.93199999999999</v>
      </c>
      <c r="I375" s="251"/>
      <c r="J375" s="252">
        <f>ROUND(I375*H375,2)</f>
        <v>0</v>
      </c>
      <c r="K375" s="248" t="s">
        <v>126</v>
      </c>
      <c r="L375" s="253"/>
      <c r="M375" s="254" t="s">
        <v>1</v>
      </c>
      <c r="N375" s="255" t="s">
        <v>39</v>
      </c>
      <c r="O375" s="90"/>
      <c r="P375" s="219">
        <f>O375*H375</f>
        <v>0</v>
      </c>
      <c r="Q375" s="219">
        <v>0.02</v>
      </c>
      <c r="R375" s="219">
        <f>Q375*H375</f>
        <v>3.6386399999999997</v>
      </c>
      <c r="S375" s="219">
        <v>0</v>
      </c>
      <c r="T375" s="220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21" t="s">
        <v>292</v>
      </c>
      <c r="AT375" s="221" t="s">
        <v>162</v>
      </c>
      <c r="AU375" s="221" t="s">
        <v>81</v>
      </c>
      <c r="AY375" s="16" t="s">
        <v>119</v>
      </c>
      <c r="BE375" s="222">
        <f>IF(N375="základní",J375,0)</f>
        <v>0</v>
      </c>
      <c r="BF375" s="222">
        <f>IF(N375="snížená",J375,0)</f>
        <v>0</v>
      </c>
      <c r="BG375" s="222">
        <f>IF(N375="zákl. přenesená",J375,0)</f>
        <v>0</v>
      </c>
      <c r="BH375" s="222">
        <f>IF(N375="sníž. přenesená",J375,0)</f>
        <v>0</v>
      </c>
      <c r="BI375" s="222">
        <f>IF(N375="nulová",J375,0)</f>
        <v>0</v>
      </c>
      <c r="BJ375" s="16" t="s">
        <v>79</v>
      </c>
      <c r="BK375" s="222">
        <f>ROUND(I375*H375,2)</f>
        <v>0</v>
      </c>
      <c r="BL375" s="16" t="s">
        <v>207</v>
      </c>
      <c r="BM375" s="221" t="s">
        <v>676</v>
      </c>
    </row>
    <row r="376" s="13" customFormat="1">
      <c r="A376" s="13"/>
      <c r="B376" s="223"/>
      <c r="C376" s="224"/>
      <c r="D376" s="225" t="s">
        <v>129</v>
      </c>
      <c r="E376" s="224"/>
      <c r="F376" s="227" t="s">
        <v>677</v>
      </c>
      <c r="G376" s="224"/>
      <c r="H376" s="228">
        <v>181.93199999999999</v>
      </c>
      <c r="I376" s="229"/>
      <c r="J376" s="224"/>
      <c r="K376" s="224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129</v>
      </c>
      <c r="AU376" s="234" t="s">
        <v>81</v>
      </c>
      <c r="AV376" s="13" t="s">
        <v>81</v>
      </c>
      <c r="AW376" s="13" t="s">
        <v>4</v>
      </c>
      <c r="AX376" s="13" t="s">
        <v>79</v>
      </c>
      <c r="AY376" s="234" t="s">
        <v>119</v>
      </c>
    </row>
    <row r="377" s="2" customFormat="1" ht="24.15" customHeight="1">
      <c r="A377" s="37"/>
      <c r="B377" s="38"/>
      <c r="C377" s="210" t="s">
        <v>678</v>
      </c>
      <c r="D377" s="210" t="s">
        <v>122</v>
      </c>
      <c r="E377" s="211" t="s">
        <v>679</v>
      </c>
      <c r="F377" s="212" t="s">
        <v>680</v>
      </c>
      <c r="G377" s="213" t="s">
        <v>125</v>
      </c>
      <c r="H377" s="214">
        <v>158.202</v>
      </c>
      <c r="I377" s="215"/>
      <c r="J377" s="216">
        <f>ROUND(I377*H377,2)</f>
        <v>0</v>
      </c>
      <c r="K377" s="212" t="s">
        <v>126</v>
      </c>
      <c r="L377" s="43"/>
      <c r="M377" s="217" t="s">
        <v>1</v>
      </c>
      <c r="N377" s="218" t="s">
        <v>39</v>
      </c>
      <c r="O377" s="90"/>
      <c r="P377" s="219">
        <f>O377*H377</f>
        <v>0</v>
      </c>
      <c r="Q377" s="219">
        <v>0</v>
      </c>
      <c r="R377" s="219">
        <f>Q377*H377</f>
        <v>0</v>
      </c>
      <c r="S377" s="219">
        <v>0</v>
      </c>
      <c r="T377" s="220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21" t="s">
        <v>207</v>
      </c>
      <c r="AT377" s="221" t="s">
        <v>122</v>
      </c>
      <c r="AU377" s="221" t="s">
        <v>81</v>
      </c>
      <c r="AY377" s="16" t="s">
        <v>119</v>
      </c>
      <c r="BE377" s="222">
        <f>IF(N377="základní",J377,0)</f>
        <v>0</v>
      </c>
      <c r="BF377" s="222">
        <f>IF(N377="snížená",J377,0)</f>
        <v>0</v>
      </c>
      <c r="BG377" s="222">
        <f>IF(N377="zákl. přenesená",J377,0)</f>
        <v>0</v>
      </c>
      <c r="BH377" s="222">
        <f>IF(N377="sníž. přenesená",J377,0)</f>
        <v>0</v>
      </c>
      <c r="BI377" s="222">
        <f>IF(N377="nulová",J377,0)</f>
        <v>0</v>
      </c>
      <c r="BJ377" s="16" t="s">
        <v>79</v>
      </c>
      <c r="BK377" s="222">
        <f>ROUND(I377*H377,2)</f>
        <v>0</v>
      </c>
      <c r="BL377" s="16" t="s">
        <v>207</v>
      </c>
      <c r="BM377" s="221" t="s">
        <v>681</v>
      </c>
    </row>
    <row r="378" s="13" customFormat="1">
      <c r="A378" s="13"/>
      <c r="B378" s="223"/>
      <c r="C378" s="224"/>
      <c r="D378" s="225" t="s">
        <v>129</v>
      </c>
      <c r="E378" s="226" t="s">
        <v>1</v>
      </c>
      <c r="F378" s="227" t="s">
        <v>648</v>
      </c>
      <c r="G378" s="224"/>
      <c r="H378" s="228">
        <v>158.202</v>
      </c>
      <c r="I378" s="229"/>
      <c r="J378" s="224"/>
      <c r="K378" s="224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129</v>
      </c>
      <c r="AU378" s="234" t="s">
        <v>81</v>
      </c>
      <c r="AV378" s="13" t="s">
        <v>81</v>
      </c>
      <c r="AW378" s="13" t="s">
        <v>31</v>
      </c>
      <c r="AX378" s="13" t="s">
        <v>79</v>
      </c>
      <c r="AY378" s="234" t="s">
        <v>119</v>
      </c>
    </row>
    <row r="379" s="2" customFormat="1" ht="16.5" customHeight="1">
      <c r="A379" s="37"/>
      <c r="B379" s="38"/>
      <c r="C379" s="210" t="s">
        <v>682</v>
      </c>
      <c r="D379" s="210" t="s">
        <v>122</v>
      </c>
      <c r="E379" s="211" t="s">
        <v>683</v>
      </c>
      <c r="F379" s="212" t="s">
        <v>684</v>
      </c>
      <c r="G379" s="213" t="s">
        <v>158</v>
      </c>
      <c r="H379" s="214">
        <v>80.599999999999994</v>
      </c>
      <c r="I379" s="215"/>
      <c r="J379" s="216">
        <f>ROUND(I379*H379,2)</f>
        <v>0</v>
      </c>
      <c r="K379" s="212" t="s">
        <v>126</v>
      </c>
      <c r="L379" s="43"/>
      <c r="M379" s="217" t="s">
        <v>1</v>
      </c>
      <c r="N379" s="218" t="s">
        <v>39</v>
      </c>
      <c r="O379" s="90"/>
      <c r="P379" s="219">
        <f>O379*H379</f>
        <v>0</v>
      </c>
      <c r="Q379" s="219">
        <v>3.0000000000000001E-05</v>
      </c>
      <c r="R379" s="219">
        <f>Q379*H379</f>
        <v>0.002418</v>
      </c>
      <c r="S379" s="219">
        <v>0</v>
      </c>
      <c r="T379" s="220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21" t="s">
        <v>207</v>
      </c>
      <c r="AT379" s="221" t="s">
        <v>122</v>
      </c>
      <c r="AU379" s="221" t="s">
        <v>81</v>
      </c>
      <c r="AY379" s="16" t="s">
        <v>119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16" t="s">
        <v>79</v>
      </c>
      <c r="BK379" s="222">
        <f>ROUND(I379*H379,2)</f>
        <v>0</v>
      </c>
      <c r="BL379" s="16" t="s">
        <v>207</v>
      </c>
      <c r="BM379" s="221" t="s">
        <v>685</v>
      </c>
    </row>
    <row r="380" s="13" customFormat="1">
      <c r="A380" s="13"/>
      <c r="B380" s="223"/>
      <c r="C380" s="224"/>
      <c r="D380" s="225" t="s">
        <v>129</v>
      </c>
      <c r="E380" s="226" t="s">
        <v>1</v>
      </c>
      <c r="F380" s="227" t="s">
        <v>657</v>
      </c>
      <c r="G380" s="224"/>
      <c r="H380" s="228">
        <v>80.599999999999994</v>
      </c>
      <c r="I380" s="229"/>
      <c r="J380" s="224"/>
      <c r="K380" s="224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129</v>
      </c>
      <c r="AU380" s="234" t="s">
        <v>81</v>
      </c>
      <c r="AV380" s="13" t="s">
        <v>81</v>
      </c>
      <c r="AW380" s="13" t="s">
        <v>31</v>
      </c>
      <c r="AX380" s="13" t="s">
        <v>79</v>
      </c>
      <c r="AY380" s="234" t="s">
        <v>119</v>
      </c>
    </row>
    <row r="381" s="2" customFormat="1" ht="16.5" customHeight="1">
      <c r="A381" s="37"/>
      <c r="B381" s="38"/>
      <c r="C381" s="210" t="s">
        <v>686</v>
      </c>
      <c r="D381" s="210" t="s">
        <v>122</v>
      </c>
      <c r="E381" s="211" t="s">
        <v>687</v>
      </c>
      <c r="F381" s="212" t="s">
        <v>688</v>
      </c>
      <c r="G381" s="213" t="s">
        <v>158</v>
      </c>
      <c r="H381" s="214">
        <v>75.968000000000004</v>
      </c>
      <c r="I381" s="215"/>
      <c r="J381" s="216">
        <f>ROUND(I381*H381,2)</f>
        <v>0</v>
      </c>
      <c r="K381" s="212" t="s">
        <v>126</v>
      </c>
      <c r="L381" s="43"/>
      <c r="M381" s="217" t="s">
        <v>1</v>
      </c>
      <c r="N381" s="218" t="s">
        <v>39</v>
      </c>
      <c r="O381" s="90"/>
      <c r="P381" s="219">
        <f>O381*H381</f>
        <v>0</v>
      </c>
      <c r="Q381" s="219">
        <v>0.00011</v>
      </c>
      <c r="R381" s="219">
        <f>Q381*H381</f>
        <v>0.0083564800000000012</v>
      </c>
      <c r="S381" s="219">
        <v>0</v>
      </c>
      <c r="T381" s="220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21" t="s">
        <v>207</v>
      </c>
      <c r="AT381" s="221" t="s">
        <v>122</v>
      </c>
      <c r="AU381" s="221" t="s">
        <v>81</v>
      </c>
      <c r="AY381" s="16" t="s">
        <v>119</v>
      </c>
      <c r="BE381" s="222">
        <f>IF(N381="základní",J381,0)</f>
        <v>0</v>
      </c>
      <c r="BF381" s="222">
        <f>IF(N381="snížená",J381,0)</f>
        <v>0</v>
      </c>
      <c r="BG381" s="222">
        <f>IF(N381="zákl. přenesená",J381,0)</f>
        <v>0</v>
      </c>
      <c r="BH381" s="222">
        <f>IF(N381="sníž. přenesená",J381,0)</f>
        <v>0</v>
      </c>
      <c r="BI381" s="222">
        <f>IF(N381="nulová",J381,0)</f>
        <v>0</v>
      </c>
      <c r="BJ381" s="16" t="s">
        <v>79</v>
      </c>
      <c r="BK381" s="222">
        <f>ROUND(I381*H381,2)</f>
        <v>0</v>
      </c>
      <c r="BL381" s="16" t="s">
        <v>207</v>
      </c>
      <c r="BM381" s="221" t="s">
        <v>689</v>
      </c>
    </row>
    <row r="382" s="13" customFormat="1">
      <c r="A382" s="13"/>
      <c r="B382" s="223"/>
      <c r="C382" s="224"/>
      <c r="D382" s="225" t="s">
        <v>129</v>
      </c>
      <c r="E382" s="226" t="s">
        <v>1</v>
      </c>
      <c r="F382" s="227" t="s">
        <v>690</v>
      </c>
      <c r="G382" s="224"/>
      <c r="H382" s="228">
        <v>75.968000000000004</v>
      </c>
      <c r="I382" s="229"/>
      <c r="J382" s="224"/>
      <c r="K382" s="224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129</v>
      </c>
      <c r="AU382" s="234" t="s">
        <v>81</v>
      </c>
      <c r="AV382" s="13" t="s">
        <v>81</v>
      </c>
      <c r="AW382" s="13" t="s">
        <v>31</v>
      </c>
      <c r="AX382" s="13" t="s">
        <v>79</v>
      </c>
      <c r="AY382" s="234" t="s">
        <v>119</v>
      </c>
    </row>
    <row r="383" s="2" customFormat="1" ht="21.75" customHeight="1">
      <c r="A383" s="37"/>
      <c r="B383" s="38"/>
      <c r="C383" s="210" t="s">
        <v>691</v>
      </c>
      <c r="D383" s="210" t="s">
        <v>122</v>
      </c>
      <c r="E383" s="211" t="s">
        <v>692</v>
      </c>
      <c r="F383" s="212" t="s">
        <v>693</v>
      </c>
      <c r="G383" s="213" t="s">
        <v>229</v>
      </c>
      <c r="H383" s="214">
        <v>84</v>
      </c>
      <c r="I383" s="215"/>
      <c r="J383" s="216">
        <f>ROUND(I383*H383,2)</f>
        <v>0</v>
      </c>
      <c r="K383" s="212" t="s">
        <v>126</v>
      </c>
      <c r="L383" s="43"/>
      <c r="M383" s="217" t="s">
        <v>1</v>
      </c>
      <c r="N383" s="218" t="s">
        <v>39</v>
      </c>
      <c r="O383" s="90"/>
      <c r="P383" s="219">
        <f>O383*H383</f>
        <v>0</v>
      </c>
      <c r="Q383" s="219">
        <v>0</v>
      </c>
      <c r="R383" s="219">
        <f>Q383*H383</f>
        <v>0</v>
      </c>
      <c r="S383" s="219">
        <v>0</v>
      </c>
      <c r="T383" s="220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21" t="s">
        <v>207</v>
      </c>
      <c r="AT383" s="221" t="s">
        <v>122</v>
      </c>
      <c r="AU383" s="221" t="s">
        <v>81</v>
      </c>
      <c r="AY383" s="16" t="s">
        <v>119</v>
      </c>
      <c r="BE383" s="222">
        <f>IF(N383="základní",J383,0)</f>
        <v>0</v>
      </c>
      <c r="BF383" s="222">
        <f>IF(N383="snížená",J383,0)</f>
        <v>0</v>
      </c>
      <c r="BG383" s="222">
        <f>IF(N383="zákl. přenesená",J383,0)</f>
        <v>0</v>
      </c>
      <c r="BH383" s="222">
        <f>IF(N383="sníž. přenesená",J383,0)</f>
        <v>0</v>
      </c>
      <c r="BI383" s="222">
        <f>IF(N383="nulová",J383,0)</f>
        <v>0</v>
      </c>
      <c r="BJ383" s="16" t="s">
        <v>79</v>
      </c>
      <c r="BK383" s="222">
        <f>ROUND(I383*H383,2)</f>
        <v>0</v>
      </c>
      <c r="BL383" s="16" t="s">
        <v>207</v>
      </c>
      <c r="BM383" s="221" t="s">
        <v>694</v>
      </c>
    </row>
    <row r="384" s="13" customFormat="1">
      <c r="A384" s="13"/>
      <c r="B384" s="223"/>
      <c r="C384" s="224"/>
      <c r="D384" s="225" t="s">
        <v>129</v>
      </c>
      <c r="E384" s="226" t="s">
        <v>1</v>
      </c>
      <c r="F384" s="227" t="s">
        <v>695</v>
      </c>
      <c r="G384" s="224"/>
      <c r="H384" s="228">
        <v>84</v>
      </c>
      <c r="I384" s="229"/>
      <c r="J384" s="224"/>
      <c r="K384" s="224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129</v>
      </c>
      <c r="AU384" s="234" t="s">
        <v>81</v>
      </c>
      <c r="AV384" s="13" t="s">
        <v>81</v>
      </c>
      <c r="AW384" s="13" t="s">
        <v>31</v>
      </c>
      <c r="AX384" s="13" t="s">
        <v>79</v>
      </c>
      <c r="AY384" s="234" t="s">
        <v>119</v>
      </c>
    </row>
    <row r="385" s="2" customFormat="1" ht="24.15" customHeight="1">
      <c r="A385" s="37"/>
      <c r="B385" s="38"/>
      <c r="C385" s="210" t="s">
        <v>696</v>
      </c>
      <c r="D385" s="210" t="s">
        <v>122</v>
      </c>
      <c r="E385" s="211" t="s">
        <v>697</v>
      </c>
      <c r="F385" s="212" t="s">
        <v>698</v>
      </c>
      <c r="G385" s="213" t="s">
        <v>229</v>
      </c>
      <c r="H385" s="214">
        <v>20</v>
      </c>
      <c r="I385" s="215"/>
      <c r="J385" s="216">
        <f>ROUND(I385*H385,2)</f>
        <v>0</v>
      </c>
      <c r="K385" s="212" t="s">
        <v>126</v>
      </c>
      <c r="L385" s="43"/>
      <c r="M385" s="217" t="s">
        <v>1</v>
      </c>
      <c r="N385" s="218" t="s">
        <v>39</v>
      </c>
      <c r="O385" s="90"/>
      <c r="P385" s="219">
        <f>O385*H385</f>
        <v>0</v>
      </c>
      <c r="Q385" s="219">
        <v>0</v>
      </c>
      <c r="R385" s="219">
        <f>Q385*H385</f>
        <v>0</v>
      </c>
      <c r="S385" s="219">
        <v>0</v>
      </c>
      <c r="T385" s="220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21" t="s">
        <v>207</v>
      </c>
      <c r="AT385" s="221" t="s">
        <v>122</v>
      </c>
      <c r="AU385" s="221" t="s">
        <v>81</v>
      </c>
      <c r="AY385" s="16" t="s">
        <v>119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6" t="s">
        <v>79</v>
      </c>
      <c r="BK385" s="222">
        <f>ROUND(I385*H385,2)</f>
        <v>0</v>
      </c>
      <c r="BL385" s="16" t="s">
        <v>207</v>
      </c>
      <c r="BM385" s="221" t="s">
        <v>699</v>
      </c>
    </row>
    <row r="386" s="13" customFormat="1">
      <c r="A386" s="13"/>
      <c r="B386" s="223"/>
      <c r="C386" s="224"/>
      <c r="D386" s="225" t="s">
        <v>129</v>
      </c>
      <c r="E386" s="226" t="s">
        <v>1</v>
      </c>
      <c r="F386" s="227" t="s">
        <v>700</v>
      </c>
      <c r="G386" s="224"/>
      <c r="H386" s="228">
        <v>20</v>
      </c>
      <c r="I386" s="229"/>
      <c r="J386" s="224"/>
      <c r="K386" s="224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129</v>
      </c>
      <c r="AU386" s="234" t="s">
        <v>81</v>
      </c>
      <c r="AV386" s="13" t="s">
        <v>81</v>
      </c>
      <c r="AW386" s="13" t="s">
        <v>31</v>
      </c>
      <c r="AX386" s="13" t="s">
        <v>79</v>
      </c>
      <c r="AY386" s="234" t="s">
        <v>119</v>
      </c>
    </row>
    <row r="387" s="2" customFormat="1" ht="24.15" customHeight="1">
      <c r="A387" s="37"/>
      <c r="B387" s="38"/>
      <c r="C387" s="210" t="s">
        <v>701</v>
      </c>
      <c r="D387" s="210" t="s">
        <v>122</v>
      </c>
      <c r="E387" s="211" t="s">
        <v>702</v>
      </c>
      <c r="F387" s="212" t="s">
        <v>703</v>
      </c>
      <c r="G387" s="213" t="s">
        <v>125</v>
      </c>
      <c r="H387" s="214">
        <v>158.202</v>
      </c>
      <c r="I387" s="215"/>
      <c r="J387" s="216">
        <f>ROUND(I387*H387,2)</f>
        <v>0</v>
      </c>
      <c r="K387" s="212" t="s">
        <v>126</v>
      </c>
      <c r="L387" s="43"/>
      <c r="M387" s="217" t="s">
        <v>1</v>
      </c>
      <c r="N387" s="218" t="s">
        <v>39</v>
      </c>
      <c r="O387" s="90"/>
      <c r="P387" s="219">
        <f>O387*H387</f>
        <v>0</v>
      </c>
      <c r="Q387" s="219">
        <v>5.0000000000000002E-05</v>
      </c>
      <c r="R387" s="219">
        <f>Q387*H387</f>
        <v>0.0079100999999999998</v>
      </c>
      <c r="S387" s="219">
        <v>0</v>
      </c>
      <c r="T387" s="220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21" t="s">
        <v>207</v>
      </c>
      <c r="AT387" s="221" t="s">
        <v>122</v>
      </c>
      <c r="AU387" s="221" t="s">
        <v>81</v>
      </c>
      <c r="AY387" s="16" t="s">
        <v>119</v>
      </c>
      <c r="BE387" s="222">
        <f>IF(N387="základní",J387,0)</f>
        <v>0</v>
      </c>
      <c r="BF387" s="222">
        <f>IF(N387="snížená",J387,0)</f>
        <v>0</v>
      </c>
      <c r="BG387" s="222">
        <f>IF(N387="zákl. přenesená",J387,0)</f>
        <v>0</v>
      </c>
      <c r="BH387" s="222">
        <f>IF(N387="sníž. přenesená",J387,0)</f>
        <v>0</v>
      </c>
      <c r="BI387" s="222">
        <f>IF(N387="nulová",J387,0)</f>
        <v>0</v>
      </c>
      <c r="BJ387" s="16" t="s">
        <v>79</v>
      </c>
      <c r="BK387" s="222">
        <f>ROUND(I387*H387,2)</f>
        <v>0</v>
      </c>
      <c r="BL387" s="16" t="s">
        <v>207</v>
      </c>
      <c r="BM387" s="221" t="s">
        <v>704</v>
      </c>
    </row>
    <row r="388" s="13" customFormat="1">
      <c r="A388" s="13"/>
      <c r="B388" s="223"/>
      <c r="C388" s="224"/>
      <c r="D388" s="225" t="s">
        <v>129</v>
      </c>
      <c r="E388" s="226" t="s">
        <v>1</v>
      </c>
      <c r="F388" s="227" t="s">
        <v>648</v>
      </c>
      <c r="G388" s="224"/>
      <c r="H388" s="228">
        <v>158.202</v>
      </c>
      <c r="I388" s="229"/>
      <c r="J388" s="224"/>
      <c r="K388" s="224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129</v>
      </c>
      <c r="AU388" s="234" t="s">
        <v>81</v>
      </c>
      <c r="AV388" s="13" t="s">
        <v>81</v>
      </c>
      <c r="AW388" s="13" t="s">
        <v>31</v>
      </c>
      <c r="AX388" s="13" t="s">
        <v>79</v>
      </c>
      <c r="AY388" s="234" t="s">
        <v>119</v>
      </c>
    </row>
    <row r="389" s="2" customFormat="1" ht="24.15" customHeight="1">
      <c r="A389" s="37"/>
      <c r="B389" s="38"/>
      <c r="C389" s="210" t="s">
        <v>705</v>
      </c>
      <c r="D389" s="210" t="s">
        <v>122</v>
      </c>
      <c r="E389" s="211" t="s">
        <v>706</v>
      </c>
      <c r="F389" s="212" t="s">
        <v>707</v>
      </c>
      <c r="G389" s="213" t="s">
        <v>158</v>
      </c>
      <c r="H389" s="214">
        <v>43.899999999999999</v>
      </c>
      <c r="I389" s="215"/>
      <c r="J389" s="216">
        <f>ROUND(I389*H389,2)</f>
        <v>0</v>
      </c>
      <c r="K389" s="212" t="s">
        <v>126</v>
      </c>
      <c r="L389" s="43"/>
      <c r="M389" s="217" t="s">
        <v>1</v>
      </c>
      <c r="N389" s="218" t="s">
        <v>39</v>
      </c>
      <c r="O389" s="90"/>
      <c r="P389" s="219">
        <f>O389*H389</f>
        <v>0</v>
      </c>
      <c r="Q389" s="219">
        <v>0</v>
      </c>
      <c r="R389" s="219">
        <f>Q389*H389</f>
        <v>0</v>
      </c>
      <c r="S389" s="219">
        <v>0</v>
      </c>
      <c r="T389" s="220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21" t="s">
        <v>207</v>
      </c>
      <c r="AT389" s="221" t="s">
        <v>122</v>
      </c>
      <c r="AU389" s="221" t="s">
        <v>81</v>
      </c>
      <c r="AY389" s="16" t="s">
        <v>119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16" t="s">
        <v>79</v>
      </c>
      <c r="BK389" s="222">
        <f>ROUND(I389*H389,2)</f>
        <v>0</v>
      </c>
      <c r="BL389" s="16" t="s">
        <v>207</v>
      </c>
      <c r="BM389" s="221" t="s">
        <v>708</v>
      </c>
    </row>
    <row r="390" s="13" customFormat="1">
      <c r="A390" s="13"/>
      <c r="B390" s="223"/>
      <c r="C390" s="224"/>
      <c r="D390" s="225" t="s">
        <v>129</v>
      </c>
      <c r="E390" s="226" t="s">
        <v>1</v>
      </c>
      <c r="F390" s="227" t="s">
        <v>709</v>
      </c>
      <c r="G390" s="224"/>
      <c r="H390" s="228">
        <v>43.899999999999999</v>
      </c>
      <c r="I390" s="229"/>
      <c r="J390" s="224"/>
      <c r="K390" s="224"/>
      <c r="L390" s="230"/>
      <c r="M390" s="231"/>
      <c r="N390" s="232"/>
      <c r="O390" s="232"/>
      <c r="P390" s="232"/>
      <c r="Q390" s="232"/>
      <c r="R390" s="232"/>
      <c r="S390" s="232"/>
      <c r="T390" s="23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4" t="s">
        <v>129</v>
      </c>
      <c r="AU390" s="234" t="s">
        <v>81</v>
      </c>
      <c r="AV390" s="13" t="s">
        <v>81</v>
      </c>
      <c r="AW390" s="13" t="s">
        <v>31</v>
      </c>
      <c r="AX390" s="13" t="s">
        <v>79</v>
      </c>
      <c r="AY390" s="234" t="s">
        <v>119</v>
      </c>
    </row>
    <row r="391" s="2" customFormat="1" ht="24.15" customHeight="1">
      <c r="A391" s="37"/>
      <c r="B391" s="38"/>
      <c r="C391" s="210" t="s">
        <v>710</v>
      </c>
      <c r="D391" s="210" t="s">
        <v>122</v>
      </c>
      <c r="E391" s="211" t="s">
        <v>711</v>
      </c>
      <c r="F391" s="212" t="s">
        <v>712</v>
      </c>
      <c r="G391" s="213" t="s">
        <v>202</v>
      </c>
      <c r="H391" s="214">
        <v>5.5380000000000003</v>
      </c>
      <c r="I391" s="215"/>
      <c r="J391" s="216">
        <f>ROUND(I391*H391,2)</f>
        <v>0</v>
      </c>
      <c r="K391" s="212" t="s">
        <v>126</v>
      </c>
      <c r="L391" s="43"/>
      <c r="M391" s="217" t="s">
        <v>1</v>
      </c>
      <c r="N391" s="218" t="s">
        <v>39</v>
      </c>
      <c r="O391" s="90"/>
      <c r="P391" s="219">
        <f>O391*H391</f>
        <v>0</v>
      </c>
      <c r="Q391" s="219">
        <v>0</v>
      </c>
      <c r="R391" s="219">
        <f>Q391*H391</f>
        <v>0</v>
      </c>
      <c r="S391" s="219">
        <v>0</v>
      </c>
      <c r="T391" s="220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21" t="s">
        <v>207</v>
      </c>
      <c r="AT391" s="221" t="s">
        <v>122</v>
      </c>
      <c r="AU391" s="221" t="s">
        <v>81</v>
      </c>
      <c r="AY391" s="16" t="s">
        <v>119</v>
      </c>
      <c r="BE391" s="222">
        <f>IF(N391="základní",J391,0)</f>
        <v>0</v>
      </c>
      <c r="BF391" s="222">
        <f>IF(N391="snížená",J391,0)</f>
        <v>0</v>
      </c>
      <c r="BG391" s="222">
        <f>IF(N391="zákl. přenesená",J391,0)</f>
        <v>0</v>
      </c>
      <c r="BH391" s="222">
        <f>IF(N391="sníž. přenesená",J391,0)</f>
        <v>0</v>
      </c>
      <c r="BI391" s="222">
        <f>IF(N391="nulová",J391,0)</f>
        <v>0</v>
      </c>
      <c r="BJ391" s="16" t="s">
        <v>79</v>
      </c>
      <c r="BK391" s="222">
        <f>ROUND(I391*H391,2)</f>
        <v>0</v>
      </c>
      <c r="BL391" s="16" t="s">
        <v>207</v>
      </c>
      <c r="BM391" s="221" t="s">
        <v>713</v>
      </c>
    </row>
    <row r="392" s="12" customFormat="1" ht="22.8" customHeight="1">
      <c r="A392" s="12"/>
      <c r="B392" s="194"/>
      <c r="C392" s="195"/>
      <c r="D392" s="196" t="s">
        <v>73</v>
      </c>
      <c r="E392" s="208" t="s">
        <v>714</v>
      </c>
      <c r="F392" s="208" t="s">
        <v>715</v>
      </c>
      <c r="G392" s="195"/>
      <c r="H392" s="195"/>
      <c r="I392" s="198"/>
      <c r="J392" s="209">
        <f>BK392</f>
        <v>0</v>
      </c>
      <c r="K392" s="195"/>
      <c r="L392" s="200"/>
      <c r="M392" s="201"/>
      <c r="N392" s="202"/>
      <c r="O392" s="202"/>
      <c r="P392" s="203">
        <f>SUM(P393:P396)</f>
        <v>0</v>
      </c>
      <c r="Q392" s="202"/>
      <c r="R392" s="203">
        <f>SUM(R393:R396)</f>
        <v>0</v>
      </c>
      <c r="S392" s="202"/>
      <c r="T392" s="204">
        <f>SUM(T393:T396)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5" t="s">
        <v>81</v>
      </c>
      <c r="AT392" s="206" t="s">
        <v>73</v>
      </c>
      <c r="AU392" s="206" t="s">
        <v>79</v>
      </c>
      <c r="AY392" s="205" t="s">
        <v>119</v>
      </c>
      <c r="BK392" s="207">
        <f>SUM(BK393:BK396)</f>
        <v>0</v>
      </c>
    </row>
    <row r="393" s="2" customFormat="1" ht="16.5" customHeight="1">
      <c r="A393" s="37"/>
      <c r="B393" s="38"/>
      <c r="C393" s="210" t="s">
        <v>716</v>
      </c>
      <c r="D393" s="210" t="s">
        <v>122</v>
      </c>
      <c r="E393" s="211" t="s">
        <v>717</v>
      </c>
      <c r="F393" s="212" t="s">
        <v>718</v>
      </c>
      <c r="G393" s="213" t="s">
        <v>229</v>
      </c>
      <c r="H393" s="214">
        <v>4</v>
      </c>
      <c r="I393" s="215"/>
      <c r="J393" s="216">
        <f>ROUND(I393*H393,2)</f>
        <v>0</v>
      </c>
      <c r="K393" s="212" t="s">
        <v>1</v>
      </c>
      <c r="L393" s="43"/>
      <c r="M393" s="217" t="s">
        <v>1</v>
      </c>
      <c r="N393" s="218" t="s">
        <v>39</v>
      </c>
      <c r="O393" s="90"/>
      <c r="P393" s="219">
        <f>O393*H393</f>
        <v>0</v>
      </c>
      <c r="Q393" s="219">
        <v>0</v>
      </c>
      <c r="R393" s="219">
        <f>Q393*H393</f>
        <v>0</v>
      </c>
      <c r="S393" s="219">
        <v>0</v>
      </c>
      <c r="T393" s="220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21" t="s">
        <v>207</v>
      </c>
      <c r="AT393" s="221" t="s">
        <v>122</v>
      </c>
      <c r="AU393" s="221" t="s">
        <v>81</v>
      </c>
      <c r="AY393" s="16" t="s">
        <v>119</v>
      </c>
      <c r="BE393" s="222">
        <f>IF(N393="základní",J393,0)</f>
        <v>0</v>
      </c>
      <c r="BF393" s="222">
        <f>IF(N393="snížená",J393,0)</f>
        <v>0</v>
      </c>
      <c r="BG393" s="222">
        <f>IF(N393="zákl. přenesená",J393,0)</f>
        <v>0</v>
      </c>
      <c r="BH393" s="222">
        <f>IF(N393="sníž. přenesená",J393,0)</f>
        <v>0</v>
      </c>
      <c r="BI393" s="222">
        <f>IF(N393="nulová",J393,0)</f>
        <v>0</v>
      </c>
      <c r="BJ393" s="16" t="s">
        <v>79</v>
      </c>
      <c r="BK393" s="222">
        <f>ROUND(I393*H393,2)</f>
        <v>0</v>
      </c>
      <c r="BL393" s="16" t="s">
        <v>207</v>
      </c>
      <c r="BM393" s="221" t="s">
        <v>719</v>
      </c>
    </row>
    <row r="394" s="13" customFormat="1">
      <c r="A394" s="13"/>
      <c r="B394" s="223"/>
      <c r="C394" s="224"/>
      <c r="D394" s="225" t="s">
        <v>129</v>
      </c>
      <c r="E394" s="226" t="s">
        <v>1</v>
      </c>
      <c r="F394" s="227" t="s">
        <v>720</v>
      </c>
      <c r="G394" s="224"/>
      <c r="H394" s="228">
        <v>4</v>
      </c>
      <c r="I394" s="229"/>
      <c r="J394" s="224"/>
      <c r="K394" s="224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129</v>
      </c>
      <c r="AU394" s="234" t="s">
        <v>81</v>
      </c>
      <c r="AV394" s="13" t="s">
        <v>81</v>
      </c>
      <c r="AW394" s="13" t="s">
        <v>31</v>
      </c>
      <c r="AX394" s="13" t="s">
        <v>79</v>
      </c>
      <c r="AY394" s="234" t="s">
        <v>119</v>
      </c>
    </row>
    <row r="395" s="2" customFormat="1" ht="16.5" customHeight="1">
      <c r="A395" s="37"/>
      <c r="B395" s="38"/>
      <c r="C395" s="210" t="s">
        <v>721</v>
      </c>
      <c r="D395" s="210" t="s">
        <v>122</v>
      </c>
      <c r="E395" s="211" t="s">
        <v>722</v>
      </c>
      <c r="F395" s="212" t="s">
        <v>723</v>
      </c>
      <c r="G395" s="213" t="s">
        <v>229</v>
      </c>
      <c r="H395" s="214">
        <v>8</v>
      </c>
      <c r="I395" s="215"/>
      <c r="J395" s="216">
        <f>ROUND(I395*H395,2)</f>
        <v>0</v>
      </c>
      <c r="K395" s="212" t="s">
        <v>1</v>
      </c>
      <c r="L395" s="43"/>
      <c r="M395" s="217" t="s">
        <v>1</v>
      </c>
      <c r="N395" s="218" t="s">
        <v>39</v>
      </c>
      <c r="O395" s="90"/>
      <c r="P395" s="219">
        <f>O395*H395</f>
        <v>0</v>
      </c>
      <c r="Q395" s="219">
        <v>0</v>
      </c>
      <c r="R395" s="219">
        <f>Q395*H395</f>
        <v>0</v>
      </c>
      <c r="S395" s="219">
        <v>0</v>
      </c>
      <c r="T395" s="220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21" t="s">
        <v>207</v>
      </c>
      <c r="AT395" s="221" t="s">
        <v>122</v>
      </c>
      <c r="AU395" s="221" t="s">
        <v>81</v>
      </c>
      <c r="AY395" s="16" t="s">
        <v>119</v>
      </c>
      <c r="BE395" s="222">
        <f>IF(N395="základní",J395,0)</f>
        <v>0</v>
      </c>
      <c r="BF395" s="222">
        <f>IF(N395="snížená",J395,0)</f>
        <v>0</v>
      </c>
      <c r="BG395" s="222">
        <f>IF(N395="zákl. přenesená",J395,0)</f>
        <v>0</v>
      </c>
      <c r="BH395" s="222">
        <f>IF(N395="sníž. přenesená",J395,0)</f>
        <v>0</v>
      </c>
      <c r="BI395" s="222">
        <f>IF(N395="nulová",J395,0)</f>
        <v>0</v>
      </c>
      <c r="BJ395" s="16" t="s">
        <v>79</v>
      </c>
      <c r="BK395" s="222">
        <f>ROUND(I395*H395,2)</f>
        <v>0</v>
      </c>
      <c r="BL395" s="16" t="s">
        <v>207</v>
      </c>
      <c r="BM395" s="221" t="s">
        <v>724</v>
      </c>
    </row>
    <row r="396" s="13" customFormat="1">
      <c r="A396" s="13"/>
      <c r="B396" s="223"/>
      <c r="C396" s="224"/>
      <c r="D396" s="225" t="s">
        <v>129</v>
      </c>
      <c r="E396" s="226" t="s">
        <v>1</v>
      </c>
      <c r="F396" s="227" t="s">
        <v>725</v>
      </c>
      <c r="G396" s="224"/>
      <c r="H396" s="228">
        <v>8</v>
      </c>
      <c r="I396" s="229"/>
      <c r="J396" s="224"/>
      <c r="K396" s="224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129</v>
      </c>
      <c r="AU396" s="234" t="s">
        <v>81</v>
      </c>
      <c r="AV396" s="13" t="s">
        <v>81</v>
      </c>
      <c r="AW396" s="13" t="s">
        <v>31</v>
      </c>
      <c r="AX396" s="13" t="s">
        <v>79</v>
      </c>
      <c r="AY396" s="234" t="s">
        <v>119</v>
      </c>
    </row>
    <row r="397" s="12" customFormat="1" ht="22.8" customHeight="1">
      <c r="A397" s="12"/>
      <c r="B397" s="194"/>
      <c r="C397" s="195"/>
      <c r="D397" s="196" t="s">
        <v>73</v>
      </c>
      <c r="E397" s="208" t="s">
        <v>726</v>
      </c>
      <c r="F397" s="208" t="s">
        <v>727</v>
      </c>
      <c r="G397" s="195"/>
      <c r="H397" s="195"/>
      <c r="I397" s="198"/>
      <c r="J397" s="209">
        <f>BK397</f>
        <v>0</v>
      </c>
      <c r="K397" s="195"/>
      <c r="L397" s="200"/>
      <c r="M397" s="201"/>
      <c r="N397" s="202"/>
      <c r="O397" s="202"/>
      <c r="P397" s="203">
        <f>SUM(P398:P407)</f>
        <v>0</v>
      </c>
      <c r="Q397" s="202"/>
      <c r="R397" s="203">
        <f>SUM(R398:R407)</f>
        <v>0.11771119999999999</v>
      </c>
      <c r="S397" s="202"/>
      <c r="T397" s="204">
        <f>SUM(T398:T407)</f>
        <v>0.015996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5" t="s">
        <v>81</v>
      </c>
      <c r="AT397" s="206" t="s">
        <v>73</v>
      </c>
      <c r="AU397" s="206" t="s">
        <v>79</v>
      </c>
      <c r="AY397" s="205" t="s">
        <v>119</v>
      </c>
      <c r="BK397" s="207">
        <f>SUM(BK398:BK407)</f>
        <v>0</v>
      </c>
    </row>
    <row r="398" s="2" customFormat="1" ht="16.5" customHeight="1">
      <c r="A398" s="37"/>
      <c r="B398" s="38"/>
      <c r="C398" s="210" t="s">
        <v>728</v>
      </c>
      <c r="D398" s="210" t="s">
        <v>122</v>
      </c>
      <c r="E398" s="211" t="s">
        <v>729</v>
      </c>
      <c r="F398" s="212" t="s">
        <v>730</v>
      </c>
      <c r="G398" s="213" t="s">
        <v>125</v>
      </c>
      <c r="H398" s="214">
        <v>51.600000000000001</v>
      </c>
      <c r="I398" s="215"/>
      <c r="J398" s="216">
        <f>ROUND(I398*H398,2)</f>
        <v>0</v>
      </c>
      <c r="K398" s="212" t="s">
        <v>126</v>
      </c>
      <c r="L398" s="43"/>
      <c r="M398" s="217" t="s">
        <v>1</v>
      </c>
      <c r="N398" s="218" t="s">
        <v>39</v>
      </c>
      <c r="O398" s="90"/>
      <c r="P398" s="219">
        <f>O398*H398</f>
        <v>0</v>
      </c>
      <c r="Q398" s="219">
        <v>0.001</v>
      </c>
      <c r="R398" s="219">
        <f>Q398*H398</f>
        <v>0.0516</v>
      </c>
      <c r="S398" s="219">
        <v>0.00031</v>
      </c>
      <c r="T398" s="220">
        <f>S398*H398</f>
        <v>0.015996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21" t="s">
        <v>207</v>
      </c>
      <c r="AT398" s="221" t="s">
        <v>122</v>
      </c>
      <c r="AU398" s="221" t="s">
        <v>81</v>
      </c>
      <c r="AY398" s="16" t="s">
        <v>119</v>
      </c>
      <c r="BE398" s="222">
        <f>IF(N398="základní",J398,0)</f>
        <v>0</v>
      </c>
      <c r="BF398" s="222">
        <f>IF(N398="snížená",J398,0)</f>
        <v>0</v>
      </c>
      <c r="BG398" s="222">
        <f>IF(N398="zákl. přenesená",J398,0)</f>
        <v>0</v>
      </c>
      <c r="BH398" s="222">
        <f>IF(N398="sníž. přenesená",J398,0)</f>
        <v>0</v>
      </c>
      <c r="BI398" s="222">
        <f>IF(N398="nulová",J398,0)</f>
        <v>0</v>
      </c>
      <c r="BJ398" s="16" t="s">
        <v>79</v>
      </c>
      <c r="BK398" s="222">
        <f>ROUND(I398*H398,2)</f>
        <v>0</v>
      </c>
      <c r="BL398" s="16" t="s">
        <v>207</v>
      </c>
      <c r="BM398" s="221" t="s">
        <v>731</v>
      </c>
    </row>
    <row r="399" s="13" customFormat="1">
      <c r="A399" s="13"/>
      <c r="B399" s="223"/>
      <c r="C399" s="224"/>
      <c r="D399" s="225" t="s">
        <v>129</v>
      </c>
      <c r="E399" s="226" t="s">
        <v>1</v>
      </c>
      <c r="F399" s="227" t="s">
        <v>732</v>
      </c>
      <c r="G399" s="224"/>
      <c r="H399" s="228">
        <v>51.600000000000001</v>
      </c>
      <c r="I399" s="229"/>
      <c r="J399" s="224"/>
      <c r="K399" s="224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129</v>
      </c>
      <c r="AU399" s="234" t="s">
        <v>81</v>
      </c>
      <c r="AV399" s="13" t="s">
        <v>81</v>
      </c>
      <c r="AW399" s="13" t="s">
        <v>31</v>
      </c>
      <c r="AX399" s="13" t="s">
        <v>79</v>
      </c>
      <c r="AY399" s="234" t="s">
        <v>119</v>
      </c>
    </row>
    <row r="400" s="2" customFormat="1" ht="24.15" customHeight="1">
      <c r="A400" s="37"/>
      <c r="B400" s="38"/>
      <c r="C400" s="210" t="s">
        <v>733</v>
      </c>
      <c r="D400" s="210" t="s">
        <v>122</v>
      </c>
      <c r="E400" s="211" t="s">
        <v>734</v>
      </c>
      <c r="F400" s="212" t="s">
        <v>735</v>
      </c>
      <c r="G400" s="213" t="s">
        <v>125</v>
      </c>
      <c r="H400" s="214">
        <v>143.72</v>
      </c>
      <c r="I400" s="215"/>
      <c r="J400" s="216">
        <f>ROUND(I400*H400,2)</f>
        <v>0</v>
      </c>
      <c r="K400" s="212" t="s">
        <v>126</v>
      </c>
      <c r="L400" s="43"/>
      <c r="M400" s="217" t="s">
        <v>1</v>
      </c>
      <c r="N400" s="218" t="s">
        <v>39</v>
      </c>
      <c r="O400" s="90"/>
      <c r="P400" s="219">
        <f>O400*H400</f>
        <v>0</v>
      </c>
      <c r="Q400" s="219">
        <v>0.00020000000000000001</v>
      </c>
      <c r="R400" s="219">
        <f>Q400*H400</f>
        <v>0.028744000000000002</v>
      </c>
      <c r="S400" s="219">
        <v>0</v>
      </c>
      <c r="T400" s="220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21" t="s">
        <v>207</v>
      </c>
      <c r="AT400" s="221" t="s">
        <v>122</v>
      </c>
      <c r="AU400" s="221" t="s">
        <v>81</v>
      </c>
      <c r="AY400" s="16" t="s">
        <v>119</v>
      </c>
      <c r="BE400" s="222">
        <f>IF(N400="základní",J400,0)</f>
        <v>0</v>
      </c>
      <c r="BF400" s="222">
        <f>IF(N400="snížená",J400,0)</f>
        <v>0</v>
      </c>
      <c r="BG400" s="222">
        <f>IF(N400="zákl. přenesená",J400,0)</f>
        <v>0</v>
      </c>
      <c r="BH400" s="222">
        <f>IF(N400="sníž. přenesená",J400,0)</f>
        <v>0</v>
      </c>
      <c r="BI400" s="222">
        <f>IF(N400="nulová",J400,0)</f>
        <v>0</v>
      </c>
      <c r="BJ400" s="16" t="s">
        <v>79</v>
      </c>
      <c r="BK400" s="222">
        <f>ROUND(I400*H400,2)</f>
        <v>0</v>
      </c>
      <c r="BL400" s="16" t="s">
        <v>207</v>
      </c>
      <c r="BM400" s="221" t="s">
        <v>736</v>
      </c>
    </row>
    <row r="401" s="13" customFormat="1">
      <c r="A401" s="13"/>
      <c r="B401" s="223"/>
      <c r="C401" s="224"/>
      <c r="D401" s="225" t="s">
        <v>129</v>
      </c>
      <c r="E401" s="226" t="s">
        <v>1</v>
      </c>
      <c r="F401" s="227" t="s">
        <v>737</v>
      </c>
      <c r="G401" s="224"/>
      <c r="H401" s="228">
        <v>78.319999999999993</v>
      </c>
      <c r="I401" s="229"/>
      <c r="J401" s="224"/>
      <c r="K401" s="224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129</v>
      </c>
      <c r="AU401" s="234" t="s">
        <v>81</v>
      </c>
      <c r="AV401" s="13" t="s">
        <v>81</v>
      </c>
      <c r="AW401" s="13" t="s">
        <v>31</v>
      </c>
      <c r="AX401" s="13" t="s">
        <v>74</v>
      </c>
      <c r="AY401" s="234" t="s">
        <v>119</v>
      </c>
    </row>
    <row r="402" s="13" customFormat="1">
      <c r="A402" s="13"/>
      <c r="B402" s="223"/>
      <c r="C402" s="224"/>
      <c r="D402" s="225" t="s">
        <v>129</v>
      </c>
      <c r="E402" s="226" t="s">
        <v>1</v>
      </c>
      <c r="F402" s="227" t="s">
        <v>738</v>
      </c>
      <c r="G402" s="224"/>
      <c r="H402" s="228">
        <v>65.400000000000006</v>
      </c>
      <c r="I402" s="229"/>
      <c r="J402" s="224"/>
      <c r="K402" s="224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129</v>
      </c>
      <c r="AU402" s="234" t="s">
        <v>81</v>
      </c>
      <c r="AV402" s="13" t="s">
        <v>81</v>
      </c>
      <c r="AW402" s="13" t="s">
        <v>31</v>
      </c>
      <c r="AX402" s="13" t="s">
        <v>74</v>
      </c>
      <c r="AY402" s="234" t="s">
        <v>119</v>
      </c>
    </row>
    <row r="403" s="14" customFormat="1">
      <c r="A403" s="14"/>
      <c r="B403" s="235"/>
      <c r="C403" s="236"/>
      <c r="D403" s="225" t="s">
        <v>129</v>
      </c>
      <c r="E403" s="237" t="s">
        <v>1</v>
      </c>
      <c r="F403" s="238" t="s">
        <v>140</v>
      </c>
      <c r="G403" s="236"/>
      <c r="H403" s="239">
        <v>143.72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5" t="s">
        <v>129</v>
      </c>
      <c r="AU403" s="245" t="s">
        <v>81</v>
      </c>
      <c r="AV403" s="14" t="s">
        <v>127</v>
      </c>
      <c r="AW403" s="14" t="s">
        <v>31</v>
      </c>
      <c r="AX403" s="14" t="s">
        <v>79</v>
      </c>
      <c r="AY403" s="245" t="s">
        <v>119</v>
      </c>
    </row>
    <row r="404" s="2" customFormat="1" ht="33" customHeight="1">
      <c r="A404" s="37"/>
      <c r="B404" s="38"/>
      <c r="C404" s="210" t="s">
        <v>739</v>
      </c>
      <c r="D404" s="210" t="s">
        <v>122</v>
      </c>
      <c r="E404" s="211" t="s">
        <v>740</v>
      </c>
      <c r="F404" s="212" t="s">
        <v>741</v>
      </c>
      <c r="G404" s="213" t="s">
        <v>125</v>
      </c>
      <c r="H404" s="214">
        <v>143.72</v>
      </c>
      <c r="I404" s="215"/>
      <c r="J404" s="216">
        <f>ROUND(I404*H404,2)</f>
        <v>0</v>
      </c>
      <c r="K404" s="212" t="s">
        <v>126</v>
      </c>
      <c r="L404" s="43"/>
      <c r="M404" s="217" t="s">
        <v>1</v>
      </c>
      <c r="N404" s="218" t="s">
        <v>39</v>
      </c>
      <c r="O404" s="90"/>
      <c r="P404" s="219">
        <f>O404*H404</f>
        <v>0</v>
      </c>
      <c r="Q404" s="219">
        <v>0.00025999999999999998</v>
      </c>
      <c r="R404" s="219">
        <f>Q404*H404</f>
        <v>0.037367199999999996</v>
      </c>
      <c r="S404" s="219">
        <v>0</v>
      </c>
      <c r="T404" s="220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21" t="s">
        <v>207</v>
      </c>
      <c r="AT404" s="221" t="s">
        <v>122</v>
      </c>
      <c r="AU404" s="221" t="s">
        <v>81</v>
      </c>
      <c r="AY404" s="16" t="s">
        <v>119</v>
      </c>
      <c r="BE404" s="222">
        <f>IF(N404="základní",J404,0)</f>
        <v>0</v>
      </c>
      <c r="BF404" s="222">
        <f>IF(N404="snížená",J404,0)</f>
        <v>0</v>
      </c>
      <c r="BG404" s="222">
        <f>IF(N404="zákl. přenesená",J404,0)</f>
        <v>0</v>
      </c>
      <c r="BH404" s="222">
        <f>IF(N404="sníž. přenesená",J404,0)</f>
        <v>0</v>
      </c>
      <c r="BI404" s="222">
        <f>IF(N404="nulová",J404,0)</f>
        <v>0</v>
      </c>
      <c r="BJ404" s="16" t="s">
        <v>79</v>
      </c>
      <c r="BK404" s="222">
        <f>ROUND(I404*H404,2)</f>
        <v>0</v>
      </c>
      <c r="BL404" s="16" t="s">
        <v>207</v>
      </c>
      <c r="BM404" s="221" t="s">
        <v>742</v>
      </c>
    </row>
    <row r="405" s="13" customFormat="1">
      <c r="A405" s="13"/>
      <c r="B405" s="223"/>
      <c r="C405" s="224"/>
      <c r="D405" s="225" t="s">
        <v>129</v>
      </c>
      <c r="E405" s="226" t="s">
        <v>1</v>
      </c>
      <c r="F405" s="227" t="s">
        <v>737</v>
      </c>
      <c r="G405" s="224"/>
      <c r="H405" s="228">
        <v>78.319999999999993</v>
      </c>
      <c r="I405" s="229"/>
      <c r="J405" s="224"/>
      <c r="K405" s="224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129</v>
      </c>
      <c r="AU405" s="234" t="s">
        <v>81</v>
      </c>
      <c r="AV405" s="13" t="s">
        <v>81</v>
      </c>
      <c r="AW405" s="13" t="s">
        <v>31</v>
      </c>
      <c r="AX405" s="13" t="s">
        <v>74</v>
      </c>
      <c r="AY405" s="234" t="s">
        <v>119</v>
      </c>
    </row>
    <row r="406" s="13" customFormat="1">
      <c r="A406" s="13"/>
      <c r="B406" s="223"/>
      <c r="C406" s="224"/>
      <c r="D406" s="225" t="s">
        <v>129</v>
      </c>
      <c r="E406" s="226" t="s">
        <v>1</v>
      </c>
      <c r="F406" s="227" t="s">
        <v>738</v>
      </c>
      <c r="G406" s="224"/>
      <c r="H406" s="228">
        <v>65.400000000000006</v>
      </c>
      <c r="I406" s="229"/>
      <c r="J406" s="224"/>
      <c r="K406" s="224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129</v>
      </c>
      <c r="AU406" s="234" t="s">
        <v>81</v>
      </c>
      <c r="AV406" s="13" t="s">
        <v>81</v>
      </c>
      <c r="AW406" s="13" t="s">
        <v>31</v>
      </c>
      <c r="AX406" s="13" t="s">
        <v>74</v>
      </c>
      <c r="AY406" s="234" t="s">
        <v>119</v>
      </c>
    </row>
    <row r="407" s="14" customFormat="1">
      <c r="A407" s="14"/>
      <c r="B407" s="235"/>
      <c r="C407" s="236"/>
      <c r="D407" s="225" t="s">
        <v>129</v>
      </c>
      <c r="E407" s="237" t="s">
        <v>1</v>
      </c>
      <c r="F407" s="238" t="s">
        <v>140</v>
      </c>
      <c r="G407" s="236"/>
      <c r="H407" s="239">
        <v>143.72</v>
      </c>
      <c r="I407" s="240"/>
      <c r="J407" s="236"/>
      <c r="K407" s="236"/>
      <c r="L407" s="241"/>
      <c r="M407" s="260"/>
      <c r="N407" s="261"/>
      <c r="O407" s="261"/>
      <c r="P407" s="261"/>
      <c r="Q407" s="261"/>
      <c r="R407" s="261"/>
      <c r="S407" s="261"/>
      <c r="T407" s="26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129</v>
      </c>
      <c r="AU407" s="245" t="s">
        <v>81</v>
      </c>
      <c r="AV407" s="14" t="s">
        <v>127</v>
      </c>
      <c r="AW407" s="14" t="s">
        <v>31</v>
      </c>
      <c r="AX407" s="14" t="s">
        <v>79</v>
      </c>
      <c r="AY407" s="245" t="s">
        <v>119</v>
      </c>
    </row>
    <row r="408" s="2" customFormat="1" ht="6.96" customHeight="1">
      <c r="A408" s="37"/>
      <c r="B408" s="65"/>
      <c r="C408" s="66"/>
      <c r="D408" s="66"/>
      <c r="E408" s="66"/>
      <c r="F408" s="66"/>
      <c r="G408" s="66"/>
      <c r="H408" s="66"/>
      <c r="I408" s="66"/>
      <c r="J408" s="66"/>
      <c r="K408" s="66"/>
      <c r="L408" s="43"/>
      <c r="M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</row>
  </sheetData>
  <sheetProtection sheet="1" autoFilter="0" formatColumns="0" formatRows="0" objects="1" scenarios="1" spinCount="100000" saltValue="PT/XIm7lUTzT66ub2Xh6VXOu4mWLhe/ENJYJyUiREV0E3oDebSO5Kd2n2XPlQaWa43jGRcTDSg7/DEuWKine0A==" hashValue="TuqNYQdbtcVjM/C6jK8m/y9D3izlNDOyTj9n7uPzKiTPzYC81Y5saAcHZk/N12E0ROED4P3M7XFodv6uHA4wrg==" algorithmName="SHA-512" password="CC35"/>
  <autoFilter ref="C127:K407"/>
  <mergeCells count="6">
    <mergeCell ref="E7:H7"/>
    <mergeCell ref="E16:H16"/>
    <mergeCell ref="E25:H25"/>
    <mergeCell ref="E85:H85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28350A3B8912469AF3CB4F2CE93BCC" ma:contentTypeVersion="11" ma:contentTypeDescription="Vytvoří nový dokument" ma:contentTypeScope="" ma:versionID="9e722949273ef2247e4b16229b9b7126">
  <xsd:schema xmlns:xsd="http://www.w3.org/2001/XMLSchema" xmlns:xs="http://www.w3.org/2001/XMLSchema" xmlns:p="http://schemas.microsoft.com/office/2006/metadata/properties" xmlns:ns2="43b7cc2c-ab2b-4441-88b3-1ddfb31046b4" xmlns:ns3="40a62040-a268-4fd0-9927-ed54395436b2" targetNamespace="http://schemas.microsoft.com/office/2006/metadata/properties" ma:root="true" ma:fieldsID="ac2b2d9357a965289484b26aa847a68f" ns2:_="" ns3:_="">
    <xsd:import namespace="43b7cc2c-ab2b-4441-88b3-1ddfb31046b4"/>
    <xsd:import namespace="40a62040-a268-4fd0-9927-ed54395436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b7cc2c-ab2b-4441-88b3-1ddfb31046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6876e24b-b4a9-4ec5-a508-446b0dab70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a62040-a268-4fd0-9927-ed54395436b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26258d3-4b13-4ef9-b9b8-adb53ac2451b}" ma:internalName="TaxCatchAll" ma:showField="CatchAllData" ma:web="40a62040-a268-4fd0-9927-ed54395436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a62040-a268-4fd0-9927-ed54395436b2" xsi:nil="true"/>
    <lcf76f155ced4ddcb4097134ff3c332f xmlns="43b7cc2c-ab2b-4441-88b3-1ddfb31046b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71912B-CDCF-405C-B906-6547C398D4DA}"/>
</file>

<file path=customXml/itemProps2.xml><?xml version="1.0" encoding="utf-8"?>
<ds:datastoreItem xmlns:ds="http://schemas.openxmlformats.org/officeDocument/2006/customXml" ds:itemID="{E91C86C2-F043-4760-B2DA-6FC541D24F61}"/>
</file>

<file path=customXml/itemProps3.xml><?xml version="1.0" encoding="utf-8"?>
<ds:datastoreItem xmlns:ds="http://schemas.openxmlformats.org/officeDocument/2006/customXml" ds:itemID="{4EB7BA7B-D57B-41B9-A506-F91084A07AA8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A10-9700\Prajka</dc:creator>
  <cp:lastModifiedBy>A10-9700\Prajka</cp:lastModifiedBy>
  <dcterms:created xsi:type="dcterms:W3CDTF">2023-03-30T13:29:04Z</dcterms:created>
  <dcterms:modified xsi:type="dcterms:W3CDTF">2023-03-30T13:29:09Z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0x010100DA28350A3B8912469AF3CB4F2CE93BCC</vt:lpwstr>
  </property>
  <property fmtid="{D5CDD505-2E9C-101B-9397-08002B2CF9AE}" pid="3" name="MediaServiceImageTags">
    <vt:lpwstr/>
  </property>
</Properties>
</file>