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82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<sst xmlns="http://schemas.openxmlformats.org/spreadsheetml/2006/main" count="1940" uniqueCount="635">
  <si>
    <t>ASPE10</t>
  </si>
  <si>
    <t>S</t>
  </si>
  <si>
    <t>Soupis prací objektu</t>
  </si>
  <si>
    <t xml:space="preserve">Stavba: </t>
  </si>
  <si>
    <t>22042</t>
  </si>
  <si>
    <t>III/0507 Bučovice, most 0507-4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</si>
  <si>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</si>
  <si>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</si>
  <si>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</si>
  <si>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</si>
  <si>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</si>
  <si>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</si>
  <si>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</si>
  <si>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</si>
  <si>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</si>
  <si>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</si>
  <si>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</si>
  <si>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</si>
  <si>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</si>
  <si>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</si>
  <si>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</si>
  <si>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</si>
  <si>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</si>
  <si>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</si>
  <si>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</si>
  <si>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</si>
  <si>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</si>
  <si>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</si>
  <si>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</si>
  <si>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</si>
  <si>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</si>
  <si>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</si>
  <si>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</si>
  <si>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</si>
  <si>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</si>
  <si>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</si>
  <si>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</si>
  <si>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</si>
  <si>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</si>
  <si>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</si>
  <si>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</si>
  <si>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</si>
  <si>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</si>
  <si>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</si>
  <si>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</si>
  <si>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</si>
  <si>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</si>
  <si>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</si>
  <si>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</si>
  <si>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</si>
  <si>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</si>
  <si>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</si>
  <si>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</si>
  <si>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</si>
  <si>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</si>
  <si>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</si>
  <si>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</si>
  <si>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</si>
  <si>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</si>
  <si>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</si>
  <si>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stavby, vč. fotodokumentace stavu blízkých nemovitostí - popsáno v obchodních podmínkách 
Pasport okolí stavby přad a po stavbě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</si>
  <si>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</si>
  <si>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</si>
  <si>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</si>
  <si>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</si>
  <si>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</si>
  <si>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</si>
  <si>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</si>
  <si>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</si>
  <si>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</si>
  <si>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</si>
  <si>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</si>
  <si>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</si>
  <si>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</si>
  <si>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</si>
  <si>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</si>
  <si>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</si>
  <si>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00010</t>
  </si>
  <si>
    <t>Hlavní prohlídka mostu prováděná při uvedení stavby do provozu - popsáno v obchodních podmínkách</t>
  </si>
  <si>
    <t>prováděný při uvedení stavby do provozu, vč. vložení do BMS</t>
  </si>
  <si>
    <t>8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</si>
  <si>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</si>
  <si>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</si>
  <si>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</si>
  <si>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</si>
  <si>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zápisu do BMS</t>
  </si>
  <si>
    <t>00014</t>
  </si>
  <si>
    <t>Zajištění provedení a výstupů veškerých zkoušek a revizí - popsáno v obchodních podmínkách, technických podmínkách a normách ČSN</t>
  </si>
  <si>
    <t>11</t>
  </si>
  <si>
    <t>00015</t>
  </si>
  <si>
    <t>Bezpečnostní opatření - popsáno v projektové dokumentaci</t>
  </si>
  <si>
    <t>12</t>
  </si>
  <si>
    <t>00016</t>
  </si>
  <si>
    <t>Výpočet hluku ze stavební činnosti - popsáno v projektové dokumentaci a ve vyhlášce č. 272/2011</t>
  </si>
  <si>
    <t>13</t>
  </si>
  <si>
    <t>00017</t>
  </si>
  <si>
    <t>Havarijní, povodňový plán - popsáno v projektové dokumentaci a ve vyhl. č. 24/2011 Sb.</t>
  </si>
  <si>
    <t>14</t>
  </si>
  <si>
    <t>00018</t>
  </si>
  <si>
    <t>Návrh technologického postupu prací - popsáno v obchodních podmínkách</t>
  </si>
  <si>
    <t>SO 182</t>
  </si>
  <si>
    <t>DIO</t>
  </si>
  <si>
    <t>014102</t>
  </si>
  <si>
    <t>a</t>
  </si>
  <si>
    <t>POPLATKY ZA SKLÁDKU</t>
  </si>
  <si>
    <t>T</t>
  </si>
  <si>
    <t>násyp provizorního rozšíření (pol. 122736): 49,8*1,9=94,620 [A] 
podklasní vrstvy ze ŠD (pol. 113326): 37,4*1,9=71,060 [B] 
(pol. 17120): 3,14*0,3*0,3*60*1,9=32,216 [D] 
Celkem: A+B=165,680 [C]</t>
  </si>
  <si>
    <t>zahrnuje veškeré poplatky provozovateli skládky související s uložením odpadu na skládce.</t>
  </si>
  <si>
    <t>b</t>
  </si>
  <si>
    <t>kce z beton (pol. 966156):  2,89*2,3=6,647 [A]</t>
  </si>
  <si>
    <t>014112</t>
  </si>
  <si>
    <t>POPLATKY ZA SKLÁDKU TYP S-IO (INERTNÍ ODPAD)</t>
  </si>
  <si>
    <t>kamenivo s asfaltem (pol. 113136): 7,64*2,2=16,808 [A]</t>
  </si>
  <si>
    <t>Zemní práce</t>
  </si>
  <si>
    <t>113136</t>
  </si>
  <si>
    <t>ODSTRANĚNÍ KRYTU ZPEVNĚNÝCH PLOCH S ASFALT POJIVEM, ODVOZ DO 12KM</t>
  </si>
  <si>
    <t>M3</t>
  </si>
  <si>
    <t>provizorní komunikace, vrstva z recyklovaného materiálu tl. 60 mm, vč. odvozu na skládku</t>
  </si>
  <si>
    <t>0,06*127,325=7,640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</si>
  <si>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</si>
  <si>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113326</t>
  </si>
  <si>
    <t>ODSTRAN PODKL ZPEVNĚNÝCH PLOCH Z KAMENIVA NESTMEL, ODVOZ DO 12KM</t>
  </si>
  <si>
    <t>podkl. vrstvy vozovky, včetně odvozu na skládku</t>
  </si>
  <si>
    <t>vozovka ze ŠD (pol 56333): 0,25*141,5=35,375 [A] 
zpevnění krajnice (pol. 56932): 0,1*20,25=2,025 [B] 
Celkem: A+B=37,400 [C]</t>
  </si>
  <si>
    <t>11372</t>
  </si>
  <si>
    <t>FRÉZOVÁNÍ ZPEVNĚNÝCH PLOCH ASFALTOVÝCH</t>
  </si>
  <si>
    <t>odfrézování provizorní komunikace celého úseku v tloušťce 60 mm, vč. odvozu a likvidace v režii zhotovitele</t>
  </si>
  <si>
    <t>0,06*101=6,060 [A]</t>
  </si>
  <si>
    <t>Položka zahrnuje veškerou manipulaci s vybouranou sutí a s vybouranými hmotami vč. uložení na skládku. Nezahrnuje poplatek za skládku.</t>
  </si>
  <si>
    <t>122736</t>
  </si>
  <si>
    <t>ODKOPÁVKY A PROKOPÁVKY OBECNÉ TŘ. I, ODVOZ DO 12KM</t>
  </si>
  <si>
    <t>odtěžení násypu pro provizorium, včetně odvozu na skládku</t>
  </si>
  <si>
    <t>dle pol. 17180: 49,8=49,800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</si>
  <si>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</si>
  <si>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</si>
  <si>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</si>
  <si>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zemina z vrtů pol. 264115: 3,14+0,3*0,3*60=8,540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</si>
  <si>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</si>
  <si>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</si>
  <si>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</si>
  <si>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násypové těleso provizorní komunikace</t>
  </si>
  <si>
    <t>33,2*1,5=49,800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</si>
  <si>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</si>
  <si>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</si>
  <si>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224313</t>
  </si>
  <si>
    <t>PILOTY Z PROSTÉHO BETONU C16/20</t>
  </si>
  <si>
    <t>betonáž záporového pažení</t>
  </si>
  <si>
    <t>12*(0,15*0,15*3,14-0,005425)*2,7=2,113 [A]</t>
  </si>
  <si>
    <t>položka zahrnuje: 
- dodání  čerstvého  betonu  (betonové  směsi)  požadované  kvality,  jeho  uložení  do požadovaného tvaru,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ztížení práce u kabelových a injektážních trubek a ostatních zařízení osazovaných do betonu 
- konstrukce betonových kloubů,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vrty</t>
  </si>
  <si>
    <t>22694</t>
  </si>
  <si>
    <t>ZÁPOROVÉ PAŽENÍ Z KOVU DOČASNÉ</t>
  </si>
  <si>
    <t>Pažení pro výkopy, včetně odstranění</t>
  </si>
  <si>
    <t>podél provizorní komunikace HEB 160: 12*0,005425*7,85*5=2,555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</si>
  <si>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</si>
  <si>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</si>
  <si>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</si>
  <si>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M2</t>
  </si>
  <si>
    <t>1/2 plochy pažení</t>
  </si>
  <si>
    <t>12*2,3=27,600 [A]</t>
  </si>
  <si>
    <t>položka zahrnuje osazení pažin bez ohledu na druh, jejich opotřebení a jejich odstranění</t>
  </si>
  <si>
    <t>264115</t>
  </si>
  <si>
    <t>VRTY PRO PILOTY TŘ. I D DO 300MM</t>
  </si>
  <si>
    <t>M</t>
  </si>
  <si>
    <t>Vrty pro HEB (záporové pažení)</t>
  </si>
  <si>
    <t>12*5=60,000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</si>
  <si>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</si>
  <si>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Vodorovné konstrukce</t>
  </si>
  <si>
    <t>45160</t>
  </si>
  <si>
    <t>PODKL A VÝPLŇ VRSTVY Z MEZEROVITÉHO BETONU</t>
  </si>
  <si>
    <t>betonová plomba</t>
  </si>
  <si>
    <t>3,4*1,7=5,780 [A]</t>
  </si>
  <si>
    <t>Položka zahrnuje dodávku mezerovitého betonu a jeho uložení se zhutněním, včetně mimostaveništní a vnitrostaveništní dopravy (rovněž přesuny)</t>
  </si>
  <si>
    <t>Komunikace</t>
  </si>
  <si>
    <t>15</t>
  </si>
  <si>
    <t>56335</t>
  </si>
  <si>
    <t>VOZOVKOVÉ VRSTVY ZE ŠTĚRKODRTI TL. DO 250MM</t>
  </si>
  <si>
    <t>vozovkové vrstvy ze štěrkodrti</t>
  </si>
  <si>
    <t>101+40,5*1=141,500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</si>
  <si>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</si>
  <si>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16</t>
  </si>
  <si>
    <t>56362</t>
  </si>
  <si>
    <t>VOZOVKOVÉ VRSTVY Z RECYKLOVANÉHO MATERIÁLU TL DO 100MM</t>
  </si>
  <si>
    <t>provizorní komunikace, vrstva z recyklovaného materiálu tl. 60 mm</t>
  </si>
  <si>
    <t>plochy odměřené z AutoCadu: 101+40,5*0,65=127,325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</si>
  <si>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</si>
  <si>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17</t>
  </si>
  <si>
    <t>56932</t>
  </si>
  <si>
    <t>ZPEVNĚNÍ KRAJNIC ZE ŠTĚRKODRTI TL. DO 100MM</t>
  </si>
  <si>
    <t>zpevnění krajnice provizorní komunikace</t>
  </si>
  <si>
    <t>40,5*0,5=20,250 [A]</t>
  </si>
  <si>
    <t>- dodání kameniva předepsané kvality a zrnitosti 
- rozprostření a zhutnění vrstvy v předepsané tloušťce 
- zřízení vrstvy bez rozlišení šířky, pokládání vrstvy po etapách</t>
  </si>
  <si>
    <t>18</t>
  </si>
  <si>
    <t>572121</t>
  </si>
  <si>
    <t>INFILTRAČNÍ POSTŘIK ASFALTOVÝ DO 1,0KG/M2</t>
  </si>
  <si>
    <t>na vrstvě ŠDB 0,8kg/m2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</si>
  <si>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</si>
  <si>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19</t>
  </si>
  <si>
    <t>572214</t>
  </si>
  <si>
    <t>SPOJOVACÍ POSTŘIK Z MODIFIK EMULZE DO 0,5KG/M2</t>
  </si>
  <si>
    <t>0,35 kg/m2 pod ACO16</t>
  </si>
  <si>
    <t>20</t>
  </si>
  <si>
    <t>574A55</t>
  </si>
  <si>
    <t>ASFALTOVÝ BETON PRO OBRUSNÉ VRSTVY ACO 16 TL. 60MM</t>
  </si>
  <si>
    <t>obrusná vrstva na provizorní komunikaci</t>
  </si>
  <si>
    <t>plochy odměřené z AutoCadu: 101=101,000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</si>
  <si>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</si>
  <si>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Přidružená stavební výroba</t>
  </si>
  <si>
    <t>21</t>
  </si>
  <si>
    <t>711509</t>
  </si>
  <si>
    <t>OCHRANA IZOLACE NA POVRCHU TEXTILIÍ</t>
  </si>
  <si>
    <t>separační geotextílie pod provizorní komunikací</t>
  </si>
  <si>
    <t>dle pol. 56335: 141,5=141,500 [A]</t>
  </si>
  <si>
    <t>položka zahrnuje: 
- dodání  předepsaného ochranného materiálu 
- zřízení ochrany izolace</t>
  </si>
  <si>
    <t>Ostatní konstrukce a práce</t>
  </si>
  <si>
    <t>22</t>
  </si>
  <si>
    <t>911CB2</t>
  </si>
  <si>
    <t>SVODIDLO BETON, ÚROVEŇ ZADRŽ H1 VÝŠ 0,8M - MONTÁŽ S PŘESUNEM (BEZ DODÁVKY)</t>
  </si>
  <si>
    <t>provizorní betonová svodidla podél provizorní komunikace</t>
  </si>
  <si>
    <t>16=16,000 [A]</t>
  </si>
  <si>
    <t>položka zahrnuje: 
- dopravu demontovaného zařízení z dočasné skládky 
- jeho montáž a osazení na určeném místě 
- nutnou opravu poškozených částí 
- případnou náhradu zničených částí 
nezahrnuje podkladní vrstvu</t>
  </si>
  <si>
    <t>23</t>
  </si>
  <si>
    <t>911CB3</t>
  </si>
  <si>
    <t>SVODIDLO BETON, ÚROVEŇ ZADRŽ H1 VÝŠ 0,8M - DEMONTÁŽ S PŘESUNEM</t>
  </si>
  <si>
    <t>položka zahrnuje: 
- demontáž a odstranění zařízení 
- jeho odvoz na předepsané místo</t>
  </si>
  <si>
    <t>24</t>
  </si>
  <si>
    <t>911CB9</t>
  </si>
  <si>
    <t>SVODIDLO BETON, ÚROVEŇ ZADRŽ H1 VÝŠ 0,8M - NÁJEM</t>
  </si>
  <si>
    <t>MDEN</t>
  </si>
  <si>
    <t>pronájem 16 týdnů</t>
  </si>
  <si>
    <t>16*16*7=1 792,000 [A]</t>
  </si>
  <si>
    <t>položka zahrnuje denní sazbu za pronájem zařízení 
počet měrných jednotek se určí jako součin délky zařízení a počtu dnů použití</t>
  </si>
  <si>
    <t>25</t>
  </si>
  <si>
    <t>91267</t>
  </si>
  <si>
    <t>ODRAZKY NA SVODIDLA</t>
  </si>
  <si>
    <t>KUS</t>
  </si>
  <si>
    <t>směrové odrazky  na provizorní komunikaci na betonových svodidlech vč. odstranění</t>
  </si>
  <si>
    <t>- kompletní dodávka se všemi pomocnými a doplňujícími pracemi a součástmi</t>
  </si>
  <si>
    <t>26</t>
  </si>
  <si>
    <t>914132</t>
  </si>
  <si>
    <t>DOPRAVNÍ ZNAČKY ZÁKLADNÍ VELIKOSTI OCELOVÉ FÓLIE TŘ 2 - MONTÁŽ S PŘEMÍSTĚNÍM</t>
  </si>
  <si>
    <t>Přechodné dopravní značení, včetně sloupku a patek (2ks/značka)</t>
  </si>
  <si>
    <t>A10: 2=2,000 [A] 
A15: 2=2,000 [B] 
B20a: 4=4,000 [C] 
B21a: 2=2,000 [D] 
B26: 2=2,000 [E] 
C4a: 1=1,000 [F] 
C4b: 1=1,000 [G] 
E3a: 2=2,000 [H] 
Celkem: A+B+C+D+E+F+G+H=16,000 [I]</t>
  </si>
  <si>
    <t>položka zahrnuje:  
- dopravu demontované značky z dočasné skládky  
- osazení a montáž značky na místě určeném projektem  
- nutnou opravu poškozených částí  
nezahrnuje dodávku značky</t>
  </si>
  <si>
    <t>27</t>
  </si>
  <si>
    <t>914133</t>
  </si>
  <si>
    <t>DOPRAVNÍ ZNAČKY ZÁKLADNÍ VELIKOSTI OCELOVÉ FÓLIE TŘ 2 - DEMONTÁŽ</t>
  </si>
  <si>
    <t>Přechodné dopravní značení, včetně sloupku.</t>
  </si>
  <si>
    <t>Dle pol. 914132 16=16,000 [A]</t>
  </si>
  <si>
    <t>Položka zahrnuje odstranění, demontáž a odklizení materiálu s odvozem na předepsané místo</t>
  </si>
  <si>
    <t>28</t>
  </si>
  <si>
    <t>914139</t>
  </si>
  <si>
    <t>DOPRAV ZNAČKY ZÁKLAD VEL OCEL FÓLIE TŘ 2 - NÁJEMNÉ</t>
  </si>
  <si>
    <t>KSDEN</t>
  </si>
  <si>
    <t>Přechodné dopravní značení, včetně sloupku, pronájem 16 týdnů.</t>
  </si>
  <si>
    <t>položka zahrnuje sazbu za pronájem dopravních značek a zařízení, počet jednotek je určen jako součin počtu značek a počtu dní použití</t>
  </si>
  <si>
    <t>29</t>
  </si>
  <si>
    <t>916112</t>
  </si>
  <si>
    <t>DOPRAV SVĚTLO VÝSTRAŽ SAMOSTATNÉ - MONTÁŽ S PŘESUNEM</t>
  </si>
  <si>
    <t>přechodové dopravní značení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</si>
  <si>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</si>
  <si>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30</t>
  </si>
  <si>
    <t>916113</t>
  </si>
  <si>
    <t>DOPRAV SVĚTLO VÝSTRAŽ SAMOSTATNÉ - DEMONTÁŽ</t>
  </si>
  <si>
    <t>Položka zahrnuje odstranění, demontáž a odklizení zařízení s odvozem na předepsané místo</t>
  </si>
  <si>
    <t>31</t>
  </si>
  <si>
    <t>916119</t>
  </si>
  <si>
    <t>DOPRAV SVĚTLO VÝSTRAŽ SAMOSTATNÉ - NÁJEMNÉ</t>
  </si>
  <si>
    <t>přechodné dopravní značení, pronájem 16 týdnů</t>
  </si>
  <si>
    <t>2*16*7=224,000 [A]</t>
  </si>
  <si>
    <t>položka zahrnuje sazbu za pronájem zařízení. Počet měrných jednotek se určí jako součin počtu zařízení a počtu dní použití.</t>
  </si>
  <si>
    <t>32</t>
  </si>
  <si>
    <t>916132</t>
  </si>
  <si>
    <t>DOPRAV SVĚTLO VÝSTRAŽ SOUPRAVA 5KS - MONTÁŽ S PŘESUNEM</t>
  </si>
  <si>
    <t>Přechodné dopravní značení.</t>
  </si>
  <si>
    <t>5xS7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</si>
  <si>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</si>
  <si>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33</t>
  </si>
  <si>
    <t>916133</t>
  </si>
  <si>
    <t>DOPRAV SVĚTLO VÝSTRAŽ SOUPRAVA 5KS - DEMONTÁŽ</t>
  </si>
  <si>
    <t>Dle pol. 916132 2,000000 (916132)=2,000 [A]</t>
  </si>
  <si>
    <t>34</t>
  </si>
  <si>
    <t>916139</t>
  </si>
  <si>
    <t>DOPRAVNÍ SVĚTLO VÝSTRAŽNÉ SOUPRAVA 5 KUSŮ - NÁJEMNÉ</t>
  </si>
  <si>
    <t>Přechodné dopravní značení, pronájem 16 týdnů.</t>
  </si>
  <si>
    <t>35</t>
  </si>
  <si>
    <t>916152</t>
  </si>
  <si>
    <t>SEMAFOROVÁ PŘENOSNÁ SOUPRAVA - MONTÁŽ S PŘESUNEM</t>
  </si>
  <si>
    <t>SSZ - sada (2ks)</t>
  </si>
  <si>
    <t>36</t>
  </si>
  <si>
    <t>916153</t>
  </si>
  <si>
    <t>SEMAFOROVÁ PŘENOSNÁ SOUPRAVA - DEMONTÁŽ</t>
  </si>
  <si>
    <t>37</t>
  </si>
  <si>
    <t>916159</t>
  </si>
  <si>
    <t>SEMAFOROVÁ PŘENOSNÁ SOUPRAVA - NÁJEMNÉ</t>
  </si>
  <si>
    <t>SSZ - sada (2ks) , pronájem 16 týdnů</t>
  </si>
  <si>
    <t>1*16*7=112,000 [A]</t>
  </si>
  <si>
    <t>38</t>
  </si>
  <si>
    <t>916352</t>
  </si>
  <si>
    <t>SMĚROVACÍ DESKY Z4 OBOUSTR S FÓLIÍ TŘ 1 -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</si>
  <si>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</si>
  <si>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39</t>
  </si>
  <si>
    <t>916353</t>
  </si>
  <si>
    <t>SMĚROVACÍ DESKY Z4 OBOUSTR S FÓLIÍ TŘ 1 - DEMONTÁŽ</t>
  </si>
  <si>
    <t>40</t>
  </si>
  <si>
    <t>916359</t>
  </si>
  <si>
    <t>SMĚROVACÍ DESKY Z4 OBOUSTR S FÓLIÍ TŘ 1 - NÁJEMNÉ</t>
  </si>
  <si>
    <t>10*16*7=1 120,000 [A]</t>
  </si>
  <si>
    <t>41</t>
  </si>
  <si>
    <t>9183F2</t>
  </si>
  <si>
    <t>PROPUSTY Z TRUB DN 1000MM ŽELEZOBETONOVÝCH</t>
  </si>
  <si>
    <t>zatrubnění toku, nájemné, montáž, demontáž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</si>
  <si>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</si>
  <si>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42</t>
  </si>
  <si>
    <t>94890</t>
  </si>
  <si>
    <t>PODPĚRNÉ SKRUŽE - ZŘÍZENÍ A ODSTRANĚNÍ</t>
  </si>
  <si>
    <t>M3OP</t>
  </si>
  <si>
    <t>provizorní podepření levé části NK v I. etapě</t>
  </si>
  <si>
    <t>3,4*1,7*1,65=9,537 [A]</t>
  </si>
  <si>
    <t>Položka zahrnuje dovoz, montáž, údržbu, opotřebení (nájemné), demontáž, konzervaci, odvoz.</t>
  </si>
  <si>
    <t>43</t>
  </si>
  <si>
    <t>966156</t>
  </si>
  <si>
    <t>BOURÁNÍ KONSTRUKCÍ Z PROST BETONU S ODVOZEM DO 12KM</t>
  </si>
  <si>
    <t>odstranění betonové plomby dle pol. 45160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</si>
  <si>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</si>
  <si>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201</t>
  </si>
  <si>
    <t>Most ev.č. 0507-4</t>
  </si>
  <si>
    <t>"Nevhodná zemina z výkopů. Na základě rozboru je možné zeminu vhodnou, případně upravenou podmínečně vhodnou, z výkopů se souhlasem investora zpětně využít."</t>
  </si>
  <si>
    <t>zemní hrázky (pol. 122736): 3,2*2=6,400 [A] 
podkl nestmel. vrstvy vozovky (pol. 113326): 15,88*1,9=30,172 [B] 
přebytečná zemina z výkopů (pol. 125736): 14,47*2=28,940 [C] 
Celkem: A+B+C=65,512 [D]</t>
  </si>
  <si>
    <t>zemina v případě výměny podloží (pol. 131836), ČERPÁNO SE SOUHLASEM INVESTORA</t>
  </si>
  <si>
    <t>31,5*2,0=63,000 [A]</t>
  </si>
  <si>
    <t>c</t>
  </si>
  <si>
    <t>Železobeton, beton, kámen.</t>
  </si>
  <si>
    <t>kce ze železobetonu (pol. 966166): 25,587*2,5=63,968 [A]</t>
  </si>
  <si>
    <t>vozovkový kryt s asfalt. pojivem (pol. 113336): 17,498*2,2=38,496 [A]</t>
  </si>
  <si>
    <t>014132</t>
  </si>
  <si>
    <t>POPLATKY ZA SKLÁDKU TYP S-NO (NEBEZPEČNÝ ODPAD)</t>
  </si>
  <si>
    <t>Na základě zkoušky PAU provedené v místě stavby bylo zjištěno, že asfaltová vrstva (podkaldní vrstva) spadů do kategorie ZAS-T4. Odfrézovaná podkladní vrstva tl. 60 mm bude odstraněna jako nebezpečný odpad.</t>
  </si>
  <si>
    <t>frézing (pol. 113726b): 6,948*2,2=15,286 [A]</t>
  </si>
  <si>
    <t>odstranění nebezpečného odpadu,</t>
  </si>
  <si>
    <t>odstranění mostní izolace (pol. 97817): 1,2*30*0,01=0,360 [A]</t>
  </si>
  <si>
    <t>podkl. vrstvy vozovky, včetně odvozu</t>
  </si>
  <si>
    <t>0,2*79,4=15,880 [A]</t>
  </si>
  <si>
    <t>113336</t>
  </si>
  <si>
    <t>ODSTRAN PODKL ZPEVNĚNÝCH PLOCH S ASFALT POJIVEM, ODVOZ DO 12KM</t>
  </si>
  <si>
    <t>podkl. vrstvy vozovky prolité asfaltem, včetně odvozu</t>
  </si>
  <si>
    <t>na mostě: 0,09*26,8=2,412 [A] 
mimo most: 0,19*79,4=15,086 [B] 
Celkem: A+B=17,498 [C]</t>
  </si>
  <si>
    <t>frézování celého úseku vč. mostu v tloušťce cca 50 mm (obrusná a ložní vrstva), vč. odvoz a likvidace v režii zhotovitele</t>
  </si>
  <si>
    <t>0,05*120,7=6,035 [A]</t>
  </si>
  <si>
    <t>113728</t>
  </si>
  <si>
    <t>FRÉZOVÁNÍ ZPEVNĚNÝCH PLOCH ASFALTOVÝCH, ODVOZ DO 20KM</t>
  </si>
  <si>
    <t>frézování celého úseku vč. mostu v tloušťce cca 60 mm (podkladní vrstva - penetrační makadam), odvozu na skládku jako nebezpečný odpad</t>
  </si>
  <si>
    <t>0,06*115,8=6,948 [A]</t>
  </si>
  <si>
    <t>11372B</t>
  </si>
  <si>
    <t>FRÉZOVÁNÍ ZPEVNĚNÝCH PLOCH ASFALTOVÝCH - DOPRAVA</t>
  </si>
  <si>
    <t>tkm</t>
  </si>
  <si>
    <t>0,06*115,8*2,2*15=229,284 [A]</t>
  </si>
  <si>
    <t>Položka zahrnuje samostatnou dopravu suti a vybouraných hmot. Množství se určí jako součin hmotnosti [t] a požadované vzdálenosti [km].</t>
  </si>
  <si>
    <t>11511</t>
  </si>
  <si>
    <t>ČERPÁNÍ VODY DO 500 L/MIN</t>
  </si>
  <si>
    <t>HOD</t>
  </si>
  <si>
    <t>čerpání vody nad rámec stavebních prací, ČERPÁNO SE SOUHLASEM INVESTORA</t>
  </si>
  <si>
    <t>14*12=168,000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</si>
  <si>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</si>
  <si>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11523</t>
  </si>
  <si>
    <t>PŘEVEDENÍ VODY POTRUBÍM DN 300 NEBO ŽLABY R.O. DO 1,0M</t>
  </si>
  <si>
    <t>provizorní zatrubnění toku DN300 SN16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</si>
  <si>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</si>
  <si>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</si>
  <si>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</si>
  <si>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sejmutí ornice v místě  teréních úprav okolo nového mostuv tl. 0,2 m, vč. odvozu a uložení na meziskládku</t>
  </si>
  <si>
    <t>(78+57+76+100)*0,2=62,200 [A]</t>
  </si>
  <si>
    <t>položka zahrnuje sejmutí ornice bez ohledu na tloušťku vrstvy a její vodorovnou dopravu 
nezahrnuje uložení na trvalou skládku</t>
  </si>
  <si>
    <t>odstranění zemní hrázky</t>
  </si>
  <si>
    <t>dle pol. 17750: 3,2=3,200 [A]</t>
  </si>
  <si>
    <t>12573</t>
  </si>
  <si>
    <t>VYKOPÁVKY ZE ZEMNÍKŮ A SKLÁDEK TŘ. I</t>
  </si>
  <si>
    <t>výkopy ornice z mezideponie</t>
  </si>
  <si>
    <t>ornice (dle pol. 12110): 62,2=62,200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</si>
  <si>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</si>
  <si>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125731</t>
  </si>
  <si>
    <t>VYKOPÁVKY ZE ZEMNÍKŮ A SKLÁDEK TŘ. I, ODVOZ DO 1KM</t>
  </si>
  <si>
    <t>dovoz z meziskládky pro zásyp</t>
  </si>
  <si>
    <t>dle pol. 17310: 29,25=29,250 [A]</t>
  </si>
  <si>
    <t>125736</t>
  </si>
  <si>
    <t>VYKOPÁVKY ZE ZEMNÍKŮ A SKLÁDEK TŘ. I, ODVOZ DO 12KM</t>
  </si>
  <si>
    <t>odvoz přebytečné zeminy z meziskládky na skládku, vč. odkopu,</t>
  </si>
  <si>
    <t>rozdíl pol. 131831 - 125731: 43,72-29,25=14,470 [A]</t>
  </si>
  <si>
    <t>12911</t>
  </si>
  <si>
    <t>ČIŠTĚNÍ VOZOVEK OD NÁNOSU</t>
  </si>
  <si>
    <t>čištění komunikace v obci, odvoz a likvidace vzniklého odpadu v režii zhotovitele</t>
  </si>
  <si>
    <t>7*400=2 800,000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</si>
  <si>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</si>
  <si>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131831</t>
  </si>
  <si>
    <t>HLOUBENÍ JAM ZAPAŽ I NEPAŽ TŘ. II, ODVOZ DO 1KM</t>
  </si>
  <si>
    <t>výkopy pro demolici (část zeminy použita pro zěptný zásyp) vč. odvozu na mezideponii</t>
  </si>
  <si>
    <t>OP1: 0,1*13=1,300 [A] 
mezi opěrami: 3,52*6=21,120 [B] 
OP2: 0,1*13=1,300 [C] 
jímka: 5,2*3,5=18,200 [D] 
patní práh: 0,6*1*3=1,800 [E] 
Celkem: A+B+C+D+E=43,720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</si>
  <si>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</si>
  <si>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131836</t>
  </si>
  <si>
    <t>HLOUBENÍ JAM ZAPAŽ I NEPAŽ TŘ. II, ODVOZ DO 12KM</t>
  </si>
  <si>
    <t>Výkop v případě výměny podloží vozovky tl. 0.3 m, vč. odvozu, ČERPÁNO SE SOUHALSEM INVESTORA</t>
  </si>
  <si>
    <t>0.3*7.5*(7.5+6.5)=31,500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</si>
  <si>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</si>
  <si>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uložení na skládku</t>
  </si>
  <si>
    <t>z pol. 122736: 3,2=3,200 [A] 
z pol. 125736: 14,47=14,470 [B] 
z pol. 131831: 43,720=43,720 [C] 
z pol. č 131836: 31,50=31,500 [D] 
Celkem: A+B+C+D=92,890 [E]</t>
  </si>
  <si>
    <t>17310</t>
  </si>
  <si>
    <t>ZEMNÍ KRAJNICE A DOSYPÁVKY SE ZHUTNĚNÍM</t>
  </si>
  <si>
    <t>dosypání svahu terénu, vč. dovozu z meziskládky</t>
  </si>
  <si>
    <t>vtok: 1*3,5*5,5=19,250 [A] 
komunikace: 2*0,2*25=10,000 [B] 
Celkem: A+B=29,250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</si>
  <si>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</si>
  <si>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</si>
  <si>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</si>
  <si>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nakupovanou zeminou</t>
  </si>
  <si>
    <t>nad tubosiderem: 2,56*6,5=16,640 [A] 
v místě jímky: 2,86*4,8=13,728 [B] 
vtokové čelo: 1,75*2,8=4,900 [C] 
Celkem: A+B+C=35,268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</si>
  <si>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</si>
  <si>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případná výměna podlož vozovky, ČERPÁNO SE SOUHLASEM INVESTORA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</si>
  <si>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</si>
  <si>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17561</t>
  </si>
  <si>
    <t>OBSYP POTRUBÍ A OBJEKTŮ Z HORNIN KAMENITÝCH</t>
  </si>
  <si>
    <t>obsyp potrub DN300 štěrkopískem</t>
  </si>
  <si>
    <t>2*3,14*0,25*0,1*6=0,942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</si>
  <si>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</si>
  <si>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17581</t>
  </si>
  <si>
    <t>OBSYP POTRUBÍ A OBJEKTŮ Z NAKUPOVANÝCH MATERIÁLŮ</t>
  </si>
  <si>
    <t>ochranný obsyp NK ze ŠP fr. 0/8 mm</t>
  </si>
  <si>
    <t>mezi opěrami: 0,44*6=2,640 [A] 
mimo opěry: 1,07*3,25=3,478 [B] 
Celkem: A+B=6,118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</si>
  <si>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</si>
  <si>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podsyp ze ŠP fr. 0/8 mm</t>
  </si>
  <si>
    <t>0,2*3,26*9,17=5,979 [A]</t>
  </si>
  <si>
    <t>podsyp ze ŠP fr. 0/22 mm</t>
  </si>
  <si>
    <t>17750</t>
  </si>
  <si>
    <t>ZEMNÍ HRÁZKY ZE ZEMIN NEPROPUSTNÝCH</t>
  </si>
  <si>
    <t>zemní hrázka v místě zatrubnění toku</t>
  </si>
  <si>
    <t>2*0,8*2=3,200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</si>
  <si>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</si>
  <si>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</si>
  <si>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</si>
  <si>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úprava povrchu plán, vyspádování pod 1. vstvou ŠD (pol. 53333)</t>
  </si>
  <si>
    <t>položka zahrnuje úpravu pláně včetně vyrovnání výškových rozdílů. Míru zhutnění určuje projekt.</t>
  </si>
  <si>
    <t>18233</t>
  </si>
  <si>
    <t>ROZPROSTŘENÍ ORNICE V ROVINĚ V TL DO 0,20M</t>
  </si>
  <si>
    <t>zpětné ohumusování a úprava pozemků (uvedení do původního stavu), vč. dovozu z meziskládky</t>
  </si>
  <si>
    <t>dle pol. 12110: 311=311,000 [A]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</si>
  <si>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</si>
  <si>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</si>
  <si>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</si>
  <si>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vč. 2x ošetřování</t>
  </si>
  <si>
    <t>Zahrnuje dodání předepsané travní směsi, její výsev na ornici, zalévání, první pokosení, to vše bez ohledu na sklon terénu</t>
  </si>
  <si>
    <t>Svislé konstrukce</t>
  </si>
  <si>
    <t>353325</t>
  </si>
  <si>
    <t>ZDIVO STOK ZE ŽELEZOBET DO C30/37</t>
  </si>
  <si>
    <t>vtoková jímka na výtoku z betonu C30/37</t>
  </si>
  <si>
    <t>9,5*0,3+13,5*0,25*2,5+2*0,25-1,05*0,25=11,525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</si>
  <si>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</si>
  <si>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353365</t>
  </si>
  <si>
    <t>VÝZTUŽ ZDIVA STOK Z OCELI 10505, B500B</t>
  </si>
  <si>
    <t>výztuž vtokové jímky, parametrická spotřeba 120 kg/m3</t>
  </si>
  <si>
    <t>11,525*0,12=1,383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</si>
  <si>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</si>
  <si>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429171</t>
  </si>
  <si>
    <t>MOSTNÍ KONSTRUKCE PŘESÝPANÉ Z VLNITÝCH PLECHŮ, OBVOD DO 6M</t>
  </si>
  <si>
    <t>tubosider DN1200 vč. PKO a montáže ve 2 etapách</t>
  </si>
  <si>
    <t>Položka zahrnuje dodání, montáž, osazení konstrukce z vlnitého plechu bez ohledu na tvar a na typ vlny, předepsanou protikorozní ochranu, spojovací materiál, mimostaveništní a vnitrostaveništní dopravu 
nezahrnuje zemní práce, podkladní konstrukce a izolaci</t>
  </si>
  <si>
    <t>451312</t>
  </si>
  <si>
    <t>PODKLADNÍ A VÝPLŇOVÉ VRSTVY Z PROSTÉHO BETONU C12/15</t>
  </si>
  <si>
    <t>vtoková jímka</t>
  </si>
  <si>
    <t>12*0,15=1,800 [A]</t>
  </si>
  <si>
    <t>45860</t>
  </si>
  <si>
    <t>VÝPLŇ ZA OPĚRAMI A ZDMI Z MEZEROVITÉHO BETONU</t>
  </si>
  <si>
    <t>zásyp tubosideru mezi původními opěrami hubeným betonem</t>
  </si>
  <si>
    <t>1,75*6,15=10,763 [A]</t>
  </si>
  <si>
    <t>položka zahrnuje:  
- dodávku mezerovitého betonu předepsané kvality a zásyp se zhutněním včetně mimostaveništní a vnitrostaveništní dopravy</t>
  </si>
  <si>
    <t>461314</t>
  </si>
  <si>
    <t>PATKY Z PROSTÉHO BETONU C25/30</t>
  </si>
  <si>
    <t>patky pro zabetonování sloupků zábrany</t>
  </si>
  <si>
    <t>6*0,3*0,3*0,8=0,432 [A]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</si>
  <si>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</t>
  </si>
  <si>
    <t>46321</t>
  </si>
  <si>
    <t>ROVNANINA Z LOMOVÉHO KAMENE</t>
  </si>
  <si>
    <t>na vtoku kameny o hm. min. 200 kg a vel. min. 300 mm</t>
  </si>
  <si>
    <t>0,5*2*2=2,000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</si>
  <si>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</si>
  <si>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465512</t>
  </si>
  <si>
    <t>DLAŽBY Z LOMOVÉHO KAMENE NA MC</t>
  </si>
  <si>
    <t>zpevnění z lom. kam. tl. 250 mm, beton tl. 200 mm vč. spárování proti CHRL pod mostem</t>
  </si>
  <si>
    <t>vtok: 1,2*0,45*15,9=8,586 [A] 
výtok: 1,1*0,45*15,1=7,475 [B] 
Celkem: A+B=16,061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</si>
  <si>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</si>
  <si>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</si>
  <si>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</si>
  <si>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betonový patní práh na vtoku tubosideru</t>
  </si>
  <si>
    <t>0,6*1*2,6=1,560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</si>
  <si>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</si>
  <si>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56333</t>
  </si>
  <si>
    <t>VOZOVKOVÉ VRSTVY ZE ŠTĚRKODRTI TL. DO 150MM</t>
  </si>
  <si>
    <t>vrstva ŠDA</t>
  </si>
  <si>
    <t>1. vrstva:  109+19,8*2*1=148,600 [A]</t>
  </si>
  <si>
    <t>44</t>
  </si>
  <si>
    <t>56334</t>
  </si>
  <si>
    <t>VOZOVKOVÉ VRSTVY ZE ŠTĚRKODRTI TL. DO 200MM</t>
  </si>
  <si>
    <t>2. vrstva: 114+20,8*2*0,2=122,320 [A]</t>
  </si>
  <si>
    <t>45</t>
  </si>
  <si>
    <t>zpevnění krajnice</t>
  </si>
  <si>
    <t>vlevo: 0,5*35=17,500 [A] 
vpravo: 0,5*45=22,500 [B] 
Celkem: A+B=40,000 [C]</t>
  </si>
  <si>
    <t>46</t>
  </si>
  <si>
    <t>0,8 kg/m2</t>
  </si>
  <si>
    <t>na 2. vrstvě ŠdA: 122,32=122,320 [A]</t>
  </si>
  <si>
    <t>47</t>
  </si>
  <si>
    <t>572213</t>
  </si>
  <si>
    <t>SPOJOVACÍ POSTŘIK Z EMULZE DO 0,5KG/M2</t>
  </si>
  <si>
    <t>0,4 kg/m2</t>
  </si>
  <si>
    <t>na podkladní vrstvě: 123,86=123,860 [A] 
na ložné vrstvě: 126,78=126,780 [B] 
Celkem: A+B=250,640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</si>
  <si>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</si>
  <si>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48</t>
  </si>
  <si>
    <t>574A34</t>
  </si>
  <si>
    <t>ASFALTOVÝ BETON PRO OBRUSNÉ VRSTVY ACO 11+, 11S TL. 40MM</t>
  </si>
  <si>
    <t>obrusná vrstva ACO11+ (plocha odměřena z CAD)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</si>
  <si>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</si>
  <si>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49</t>
  </si>
  <si>
    <t>574C56</t>
  </si>
  <si>
    <t>ASFALTOVÝ BETON PRO LOŽNÍ VRSTVY ACL 16+, 16S TL. 60MM</t>
  </si>
  <si>
    <t>ložná vrstva ACL 16+ tl. 60 mm</t>
  </si>
  <si>
    <t>124,5+22,8+0,05*2=147,400 [A]</t>
  </si>
  <si>
    <t>50</t>
  </si>
  <si>
    <t>574E46</t>
  </si>
  <si>
    <t>ASFALTOVÝ BETON PRO PODKLADNÍ VRSTVY ACP 16+, 16S TL. 50MM</t>
  </si>
  <si>
    <t>podkladní vrstva mimo most (plocha odměřena z CAD), ACP 16+</t>
  </si>
  <si>
    <t>119,5+21,8*2*0,1=123,860 [A]</t>
  </si>
  <si>
    <t>51</t>
  </si>
  <si>
    <t>709400</t>
  </si>
  <si>
    <t>ZATAŽENÍ LANKA DO CHRÁNIČKY NEBO ŽLABU</t>
  </si>
  <si>
    <t>dle pol. 87627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</si>
  <si>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</si>
  <si>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52</t>
  </si>
  <si>
    <t>711112</t>
  </si>
  <si>
    <t>IZOLACE BĚŽNÝCH KONSTRUKCÍ PROTI ZEMNÍ VLHKOSTI ASFALTOVÝMI PÁSY</t>
  </si>
  <si>
    <t>izolace rubu jímky vč. napojení propustku a potrubí DN300</t>
  </si>
  <si>
    <t>9,7*2,4=23,280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</si>
  <si>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</si>
  <si>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53</t>
  </si>
  <si>
    <t>ochrana izolace, vykázáno bez přesahů, 1x300 g/m2</t>
  </si>
  <si>
    <t>plochy dle pol. 711112: 23,28=23,280 [A]</t>
  </si>
  <si>
    <t>položka zahrnuje:  
- dodání  předepsaného ochranného materiálu  
- zřízení ochrany izolace</t>
  </si>
  <si>
    <t>Potrubí</t>
  </si>
  <si>
    <t>54</t>
  </si>
  <si>
    <t>87445</t>
  </si>
  <si>
    <t>POTRUBÍ Z TRUB PLASTOVÝCH ODPADNÍCH DN DO 300MM</t>
  </si>
  <si>
    <t>úprava vyústění zatrubnění příkopu s napojením do vtokové jímky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</si>
  <si>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</si>
  <si>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55</t>
  </si>
  <si>
    <t>87627</t>
  </si>
  <si>
    <t>CHRÁNIČKY Z TRUB PLASTOVÝCH DN DO 100MM</t>
  </si>
  <si>
    <t>uložení rezervní chráničky do násypu, vč ukončení a varovné fölie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</si>
  <si>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</si>
  <si>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56</t>
  </si>
  <si>
    <t>899121</t>
  </si>
  <si>
    <t>MŘÍŽE OCELOVÉ SAMOSTATNÉ</t>
  </si>
  <si>
    <t>uzamykatelná mříž o rozměrech 2.1x2.1 m na vtokové jímce , vč. rámu, vč. PKO</t>
  </si>
  <si>
    <t>2,1*2,1=4,410 [A]</t>
  </si>
  <si>
    <t>Položka zahrnuje dodávku a osazení předepsané mříže včetně rámu</t>
  </si>
  <si>
    <t>57</t>
  </si>
  <si>
    <t>89915</t>
  </si>
  <si>
    <t>STUPADLA (A POD)</t>
  </si>
  <si>
    <t>stupně do vtokové jímky</t>
  </si>
  <si>
    <t>- Položka zahrnuje veškerý materiál, výrobky a polotovary, včetně mimostaveništní a vnitrostaveništní dopravy (rovněž přesuny), včetně naložení a složení,případně s uložením.</t>
  </si>
  <si>
    <t>58</t>
  </si>
  <si>
    <t>9111A1</t>
  </si>
  <si>
    <t>ZÁBRADLÍ SILNIČNÍ S VODOR MADLY - DODÁVKA A MONTÁŽ</t>
  </si>
  <si>
    <t>dvoumadlová zábrana proti pádu vč. kotvení, PKO a nátěru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</si>
  <si>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</si>
  <si>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59</t>
  </si>
  <si>
    <t>9112A3</t>
  </si>
  <si>
    <t>ZÁBRADLÍ MOSTNÍ S VODOR MADLY - DEMONTÁŽ S PŘESUNEM</t>
  </si>
  <si>
    <t>demontáž stávajícího zábradlí, vč. likvidace v režii zhotovitele</t>
  </si>
  <si>
    <t>6,2+6,3=12,500 [A]</t>
  </si>
  <si>
    <t>položka zahrnuje:  
- demontáž a odstranění zařízení  
- jeho odvoz na předepsané místo</t>
  </si>
  <si>
    <t>60</t>
  </si>
  <si>
    <t>91225</t>
  </si>
  <si>
    <t>SMĚROVÉ SLOUPKY KOVOVÉ VČET ODRAZ PÁSKU</t>
  </si>
  <si>
    <t>6x modré směrové sloupky</t>
  </si>
  <si>
    <t>položka zahrnuje:  
- dodání a osazení sloupku včetně nutných zemních prací  
- vnitrostaveništní a mimostaveništní doprava  
- odrazky plastové nebo z retroreflexní fólie</t>
  </si>
  <si>
    <t>61</t>
  </si>
  <si>
    <t>91355</t>
  </si>
  <si>
    <t>EVIDENČNÍ ČÍSLO MOSTU</t>
  </si>
  <si>
    <t>letopočet opravy vlysem do betonu ve zpevnění čela propustku na vtoku</t>
  </si>
  <si>
    <t>položka zahrnuje štítek s evidenčním číslem mostu, sloupek dopravní značky včetně osazení a nutných zemních prací a zabetonování</t>
  </si>
  <si>
    <t>62</t>
  </si>
  <si>
    <t>demontáž stávajících DZ vč. likvidace v režii zhotovitele</t>
  </si>
  <si>
    <t>3+3=6,000 [A]</t>
  </si>
  <si>
    <t>63</t>
  </si>
  <si>
    <t>915111</t>
  </si>
  <si>
    <t>VODOROVNÉ DOPRAVNÍ ZNAČENÍ BARVOU HLADKÉ - DODÁVKA A POKLÁDKA</t>
  </si>
  <si>
    <t>obnova vodorovného dopravního značení</t>
  </si>
  <si>
    <t>V2b: 0,125*30=3,750 [A]</t>
  </si>
  <si>
    <t>položka zahrnuje: 
- dodání a pokládku nátěrového materiálu (měří se pouze natíraná plocha) 
- předznačení a reflexní úpravu</t>
  </si>
  <si>
    <t>64</t>
  </si>
  <si>
    <t>915221</t>
  </si>
  <si>
    <t>VODOR DOPRAV ZNAČ PLASTEM STRUKTURÁLNÍ NEHLUČNÉ - DOD A POKLÁDKA</t>
  </si>
  <si>
    <t>65</t>
  </si>
  <si>
    <t>917224</t>
  </si>
  <si>
    <t>SILNIČNÍ A CHODNÍKOVÉ OBRUBY Z BETONOVÝCH OBRUBNÍKŮ ŠÍŘ 150MM</t>
  </si>
  <si>
    <t>celkem betonové obrubníky 150/200mm, vč. lože</t>
  </si>
  <si>
    <t>vpravo: 6=6,000 [A]</t>
  </si>
  <si>
    <t>Položka zahrnuje:  
dodání a pokládku betonových obrubníků o rozměrech předepsaných zadávací dokumentací  
betonové lože i boční betonovou opěrku.</t>
  </si>
  <si>
    <t>66</t>
  </si>
  <si>
    <t>919112</t>
  </si>
  <si>
    <t>ŘEZÁNÍ ASFALTOVÉHO KRYTU VOZOVEK TL DO 100MM</t>
  </si>
  <si>
    <t>napojení na st. stav</t>
  </si>
  <si>
    <t>5+5,1=10,100 [A]</t>
  </si>
  <si>
    <t>položka zahrnuje řezání vozovkové vrstvy v předepsané tloušťce, včetně spotřeby vody</t>
  </si>
  <si>
    <t>67</t>
  </si>
  <si>
    <t>931183</t>
  </si>
  <si>
    <t>VÝPLŇ DILATAČNÍCH SPAR Z POLYSTYRENU TL 30MM</t>
  </si>
  <si>
    <t>dilatační spára mezi zdí a vtokovou jímkou</t>
  </si>
  <si>
    <t>3,5*2,5=8,750 [A]</t>
  </si>
  <si>
    <t>položka zahrnuje dodávku a osazení předepsaného materiálu, očištění ploch spáry před úpravou, očištění okolí spáry po úpravě</t>
  </si>
  <si>
    <t>68</t>
  </si>
  <si>
    <t>931327</t>
  </si>
  <si>
    <t>TĚSNĚNÍ DILATAČ SPAR ASF ZÁLIVKOU MODIFIK PRŮŘ DO 1000MM2</t>
  </si>
  <si>
    <t>položka zahrnuje dodávku a osazení předepsaného materiálu, očištění ploch spáry před úpravou, očištění okolí spáry po úpravě 
nezahrnuje těsnící profil</t>
  </si>
  <si>
    <t>69</t>
  </si>
  <si>
    <t>966166</t>
  </si>
  <si>
    <t>BOURÁNÍ KONSTRUKCÍ ZE ŽELEZOBETONU S ODVOZEM DO 12KM</t>
  </si>
  <si>
    <t>částečná demolice stávajícího mostu</t>
  </si>
  <si>
    <t>OP1 + OP2: 2*0,85*0,7*5,9=7,021 [A] 
křídla: 4*1*0,7*0,7=1,960 [B] 
NK: 1,35*3,42=4,617 [C] 
levá římsa: 0,25*0,35*6,95=0,608 [D] 
pravá římsa: 0,25*0,53*6,65=0,881 [E] 
nábřežní zeď: 2,1*0,5*5*2=10,500 [F] 
Celkem: A+B+C+D+E+F=25,587 [G]</t>
  </si>
  <si>
    <t>70</t>
  </si>
  <si>
    <t>96618</t>
  </si>
  <si>
    <t>BOURÁNÍ KONSTRUKCÍ KOVOVÝCH</t>
  </si>
  <si>
    <t>demontáž ocelových nosníků, vč. odovoz a likvidace v režii zhotovitele</t>
  </si>
  <si>
    <t>I280: 5*4*0,0045945*7,85=0,721 [A] 
I240: 2*4*0,0039116*7,85=0,246 [B] 
Celkem: A+B=0,967 [C]</t>
  </si>
  <si>
    <t>položka zahrnuje: 
- rozebrání konstrukce bez ohledu na použitou technologii 
- veškeré pomocné konstrukce (lešení a pod.) 
- veškerou manipulaci s vybouranou sutí a hmotami včetně uložení na skládku. Nezahrnuje poplatek za skládku 
- veškeré další práce plynoucí z technologického předpisu a z platných předpisů</t>
  </si>
  <si>
    <t>71</t>
  </si>
  <si>
    <t>97817</t>
  </si>
  <si>
    <t>ODSTRANĚNÍ MOSTNÍ IZOLACE</t>
  </si>
  <si>
    <t>původní izolace tl. 10 mm (pokud byla použita), včetně odvozu na skládku</t>
  </si>
  <si>
    <t>5*6=30,000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</si>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</sst>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79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80</v>
      </c>
      <c s="23" t="s">
        <v>81</v>
      </c>
      <c s="18" t="s">
        <v>64</v>
      </c>
      <c s="24" t="s">
        <v>82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85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35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91</v>
      </c>
      <c s="23" t="s">
        <v>92</v>
      </c>
      <c s="18" t="s">
        <v>64</v>
      </c>
      <c s="24" t="s">
        <v>93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25.5">
      <c r="A58" s="18" t="s">
        <v>38</v>
      </c>
      <c s="23" t="s">
        <v>94</v>
      </c>
      <c s="23" t="s">
        <v>95</v>
      </c>
      <c s="18" t="s">
        <v>64</v>
      </c>
      <c s="24" t="s">
        <v>96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97</v>
      </c>
      <c s="23" t="s">
        <v>98</v>
      </c>
      <c s="18" t="s">
        <v>64</v>
      </c>
      <c s="24" t="s">
        <v>99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0+O8+O21+O46+O63+O68+O93+O98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</v>
      </c>
      <c s="32">
        <f>0+I8+I21+I46+I63+I68+I93+I98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100</v>
      </c>
      <c s="5"/>
      <c s="14" t="s">
        <v>101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102</v>
      </c>
      <c s="18" t="s">
        <v>103</v>
      </c>
      <c s="24" t="s">
        <v>104</v>
      </c>
      <c s="25" t="s">
        <v>105</v>
      </c>
      <c s="26">
        <v>165.68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106</v>
      </c>
    </row>
    <row r="12" spans="1:5" ht="25.5">
      <c r="A12" t="s">
        <v>46</v>
      </c>
      <c r="E12" s="29" t="s">
        <v>107</v>
      </c>
    </row>
    <row r="13" spans="1:16" ht="12.75">
      <c r="A13" s="18" t="s">
        <v>38</v>
      </c>
      <c s="23" t="s">
        <v>16</v>
      </c>
      <c s="23" t="s">
        <v>102</v>
      </c>
      <c s="18" t="s">
        <v>108</v>
      </c>
      <c s="24" t="s">
        <v>104</v>
      </c>
      <c s="25" t="s">
        <v>105</v>
      </c>
      <c s="26">
        <v>6.647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109</v>
      </c>
    </row>
    <row r="16" spans="1:5" ht="25.5">
      <c r="A16" t="s">
        <v>46</v>
      </c>
      <c r="E16" s="29" t="s">
        <v>107</v>
      </c>
    </row>
    <row r="17" spans="1:16" ht="12.75">
      <c r="A17" s="18" t="s">
        <v>38</v>
      </c>
      <c s="23" t="s">
        <v>15</v>
      </c>
      <c s="23" t="s">
        <v>110</v>
      </c>
      <c s="18" t="s">
        <v>40</v>
      </c>
      <c s="24" t="s">
        <v>111</v>
      </c>
      <c s="25" t="s">
        <v>105</v>
      </c>
      <c s="26">
        <v>16.808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112</v>
      </c>
    </row>
    <row r="20" spans="1:5" ht="25.5">
      <c r="A20" t="s">
        <v>46</v>
      </c>
      <c r="E20" s="29" t="s">
        <v>107</v>
      </c>
    </row>
    <row r="21" spans="1:18" ht="12.75" customHeight="1">
      <c r="A21" s="5" t="s">
        <v>36</v>
      </c>
      <c s="5"/>
      <c s="35" t="s">
        <v>22</v>
      </c>
      <c s="5"/>
      <c s="21" t="s">
        <v>113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25.5">
      <c r="A22" s="18" t="s">
        <v>38</v>
      </c>
      <c s="23" t="s">
        <v>26</v>
      </c>
      <c s="23" t="s">
        <v>114</v>
      </c>
      <c s="18" t="s">
        <v>40</v>
      </c>
      <c s="24" t="s">
        <v>115</v>
      </c>
      <c s="25" t="s">
        <v>116</v>
      </c>
      <c s="26">
        <v>7.64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117</v>
      </c>
    </row>
    <row r="24" spans="1:5" ht="12.75">
      <c r="A24" s="30" t="s">
        <v>45</v>
      </c>
      <c r="E24" s="31" t="s">
        <v>118</v>
      </c>
    </row>
    <row r="25" spans="1:5" ht="63.75">
      <c r="A25" t="s">
        <v>46</v>
      </c>
      <c r="E25" s="29" t="s">
        <v>119</v>
      </c>
    </row>
    <row r="26" spans="1:16" ht="25.5">
      <c r="A26" s="18" t="s">
        <v>38</v>
      </c>
      <c s="23" t="s">
        <v>28</v>
      </c>
      <c s="23" t="s">
        <v>120</v>
      </c>
      <c s="18" t="s">
        <v>40</v>
      </c>
      <c s="24" t="s">
        <v>121</v>
      </c>
      <c s="25" t="s">
        <v>116</v>
      </c>
      <c s="26">
        <v>37.4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122</v>
      </c>
    </row>
    <row r="28" spans="1:5" ht="38.25">
      <c r="A28" s="30" t="s">
        <v>45</v>
      </c>
      <c r="E28" s="31" t="s">
        <v>123</v>
      </c>
    </row>
    <row r="29" spans="1:5" ht="63.75">
      <c r="A29" t="s">
        <v>46</v>
      </c>
      <c r="E29" s="29" t="s">
        <v>119</v>
      </c>
    </row>
    <row r="30" spans="1:16" ht="12.75">
      <c r="A30" s="18" t="s">
        <v>38</v>
      </c>
      <c s="23" t="s">
        <v>30</v>
      </c>
      <c s="23" t="s">
        <v>124</v>
      </c>
      <c s="18" t="s">
        <v>40</v>
      </c>
      <c s="24" t="s">
        <v>125</v>
      </c>
      <c s="25" t="s">
        <v>116</v>
      </c>
      <c s="26">
        <v>6.06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126</v>
      </c>
    </row>
    <row r="32" spans="1:5" ht="12.75">
      <c r="A32" s="30" t="s">
        <v>45</v>
      </c>
      <c r="E32" s="31" t="s">
        <v>127</v>
      </c>
    </row>
    <row r="33" spans="1:5" ht="25.5">
      <c r="A33" t="s">
        <v>46</v>
      </c>
      <c r="E33" s="29" t="s">
        <v>128</v>
      </c>
    </row>
    <row r="34" spans="1:16" ht="12.75">
      <c r="A34" s="18" t="s">
        <v>38</v>
      </c>
      <c s="23" t="s">
        <v>76</v>
      </c>
      <c s="23" t="s">
        <v>129</v>
      </c>
      <c s="18" t="s">
        <v>40</v>
      </c>
      <c s="24" t="s">
        <v>130</v>
      </c>
      <c s="25" t="s">
        <v>116</v>
      </c>
      <c s="26">
        <v>49.8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131</v>
      </c>
    </row>
    <row r="36" spans="1:5" ht="12.75">
      <c r="A36" s="30" t="s">
        <v>45</v>
      </c>
      <c r="E36" s="31" t="s">
        <v>132</v>
      </c>
    </row>
    <row r="37" spans="1:5" ht="369.75">
      <c r="A37" t="s">
        <v>46</v>
      </c>
      <c r="E37" s="29" t="s">
        <v>133</v>
      </c>
    </row>
    <row r="38" spans="1:16" ht="12.75">
      <c r="A38" s="18" t="s">
        <v>38</v>
      </c>
      <c s="23" t="s">
        <v>80</v>
      </c>
      <c s="23" t="s">
        <v>134</v>
      </c>
      <c s="18" t="s">
        <v>40</v>
      </c>
      <c s="24" t="s">
        <v>135</v>
      </c>
      <c s="25" t="s">
        <v>116</v>
      </c>
      <c s="26">
        <v>8.54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136</v>
      </c>
    </row>
    <row r="41" spans="1:5" ht="191.25">
      <c r="A41" t="s">
        <v>46</v>
      </c>
      <c r="E41" s="29" t="s">
        <v>137</v>
      </c>
    </row>
    <row r="42" spans="1:16" ht="12.75">
      <c r="A42" s="18" t="s">
        <v>38</v>
      </c>
      <c s="23" t="s">
        <v>33</v>
      </c>
      <c s="23" t="s">
        <v>138</v>
      </c>
      <c s="18" t="s">
        <v>40</v>
      </c>
      <c s="24" t="s">
        <v>139</v>
      </c>
      <c s="25" t="s">
        <v>116</v>
      </c>
      <c s="26">
        <v>49.8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140</v>
      </c>
    </row>
    <row r="44" spans="1:5" ht="12.75">
      <c r="A44" s="30" t="s">
        <v>45</v>
      </c>
      <c r="E44" s="31" t="s">
        <v>141</v>
      </c>
    </row>
    <row r="45" spans="1:5" ht="280.5">
      <c r="A45" t="s">
        <v>46</v>
      </c>
      <c r="E45" s="29" t="s">
        <v>142</v>
      </c>
    </row>
    <row r="46" spans="1:18" ht="12.75" customHeight="1">
      <c r="A46" s="5" t="s">
        <v>36</v>
      </c>
      <c s="5"/>
      <c s="35" t="s">
        <v>16</v>
      </c>
      <c s="5"/>
      <c s="21" t="s">
        <v>143</v>
      </c>
      <c s="5"/>
      <c s="5"/>
      <c s="5"/>
      <c s="36">
        <f>0+Q46</f>
      </c>
      <c r="O46">
        <f>0+R46</f>
      </c>
      <c r="Q46">
        <f>0+I47+I51+I55+I59</f>
      </c>
      <c>
        <f>0+O47+O51+O55+O59</f>
      </c>
    </row>
    <row r="47" spans="1:16" ht="12.75">
      <c r="A47" s="18" t="s">
        <v>38</v>
      </c>
      <c s="23" t="s">
        <v>35</v>
      </c>
      <c s="23" t="s">
        <v>144</v>
      </c>
      <c s="18" t="s">
        <v>40</v>
      </c>
      <c s="24" t="s">
        <v>145</v>
      </c>
      <c s="25" t="s">
        <v>116</v>
      </c>
      <c s="26">
        <v>2.113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146</v>
      </c>
    </row>
    <row r="49" spans="1:5" ht="12.75">
      <c r="A49" s="30" t="s">
        <v>45</v>
      </c>
      <c r="E49" s="31" t="s">
        <v>147</v>
      </c>
    </row>
    <row r="50" spans="1:5" ht="409.5">
      <c r="A50" t="s">
        <v>46</v>
      </c>
      <c r="E50" s="29" t="s">
        <v>148</v>
      </c>
    </row>
    <row r="51" spans="1:16" ht="12.75">
      <c r="A51" s="18" t="s">
        <v>38</v>
      </c>
      <c s="23" t="s">
        <v>88</v>
      </c>
      <c s="23" t="s">
        <v>149</v>
      </c>
      <c s="18" t="s">
        <v>40</v>
      </c>
      <c s="24" t="s">
        <v>150</v>
      </c>
      <c s="25" t="s">
        <v>105</v>
      </c>
      <c s="26">
        <v>2.555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151</v>
      </c>
    </row>
    <row r="53" spans="1:5" ht="12.75">
      <c r="A53" s="30" t="s">
        <v>45</v>
      </c>
      <c r="E53" s="31" t="s">
        <v>152</v>
      </c>
    </row>
    <row r="54" spans="1:5" ht="38.25">
      <c r="A54" t="s">
        <v>46</v>
      </c>
      <c r="E54" s="29" t="s">
        <v>153</v>
      </c>
    </row>
    <row r="55" spans="1:16" ht="12.75">
      <c r="A55" s="18" t="s">
        <v>38</v>
      </c>
      <c s="23" t="s">
        <v>91</v>
      </c>
      <c s="23" t="s">
        <v>154</v>
      </c>
      <c s="18" t="s">
        <v>40</v>
      </c>
      <c s="24" t="s">
        <v>155</v>
      </c>
      <c s="25" t="s">
        <v>156</v>
      </c>
      <c s="26">
        <v>27.6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157</v>
      </c>
    </row>
    <row r="57" spans="1:5" ht="12.75">
      <c r="A57" s="30" t="s">
        <v>45</v>
      </c>
      <c r="E57" s="31" t="s">
        <v>158</v>
      </c>
    </row>
    <row r="58" spans="1:5" ht="25.5">
      <c r="A58" t="s">
        <v>46</v>
      </c>
      <c r="E58" s="29" t="s">
        <v>159</v>
      </c>
    </row>
    <row r="59" spans="1:16" ht="12.75">
      <c r="A59" s="18" t="s">
        <v>38</v>
      </c>
      <c s="23" t="s">
        <v>94</v>
      </c>
      <c s="23" t="s">
        <v>160</v>
      </c>
      <c s="18" t="s">
        <v>40</v>
      </c>
      <c s="24" t="s">
        <v>161</v>
      </c>
      <c s="25" t="s">
        <v>162</v>
      </c>
      <c s="26">
        <v>60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163</v>
      </c>
    </row>
    <row r="61" spans="1:5" ht="12.75">
      <c r="A61" s="30" t="s">
        <v>45</v>
      </c>
      <c r="E61" s="31" t="s">
        <v>164</v>
      </c>
    </row>
    <row r="62" spans="1:5" ht="191.25">
      <c r="A62" t="s">
        <v>46</v>
      </c>
      <c r="E62" s="29" t="s">
        <v>165</v>
      </c>
    </row>
    <row r="63" spans="1:18" ht="12.75" customHeight="1">
      <c r="A63" s="5" t="s">
        <v>36</v>
      </c>
      <c s="5"/>
      <c s="35" t="s">
        <v>26</v>
      </c>
      <c s="5"/>
      <c s="21" t="s">
        <v>166</v>
      </c>
      <c s="5"/>
      <c s="5"/>
      <c s="5"/>
      <c s="36">
        <f>0+Q63</f>
      </c>
      <c r="O63">
        <f>0+R63</f>
      </c>
      <c r="Q63">
        <f>0+I64</f>
      </c>
      <c>
        <f>0+O64</f>
      </c>
    </row>
    <row r="64" spans="1:16" ht="12.75">
      <c r="A64" s="18" t="s">
        <v>38</v>
      </c>
      <c s="23" t="s">
        <v>97</v>
      </c>
      <c s="23" t="s">
        <v>167</v>
      </c>
      <c s="18" t="s">
        <v>40</v>
      </c>
      <c s="24" t="s">
        <v>168</v>
      </c>
      <c s="25" t="s">
        <v>116</v>
      </c>
      <c s="26">
        <v>5.78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169</v>
      </c>
    </row>
    <row r="66" spans="1:5" ht="12.75">
      <c r="A66" s="30" t="s">
        <v>45</v>
      </c>
      <c r="E66" s="31" t="s">
        <v>170</v>
      </c>
    </row>
    <row r="67" spans="1:5" ht="25.5">
      <c r="A67" t="s">
        <v>46</v>
      </c>
      <c r="E67" s="29" t="s">
        <v>171</v>
      </c>
    </row>
    <row r="68" spans="1:18" ht="12.75" customHeight="1">
      <c r="A68" s="5" t="s">
        <v>36</v>
      </c>
      <c s="5"/>
      <c s="35" t="s">
        <v>28</v>
      </c>
      <c s="5"/>
      <c s="21" t="s">
        <v>172</v>
      </c>
      <c s="5"/>
      <c s="5"/>
      <c s="5"/>
      <c s="36">
        <f>0+Q68</f>
      </c>
      <c r="O68">
        <f>0+R68</f>
      </c>
      <c r="Q68">
        <f>0+I69+I73+I77+I81+I85+I89</f>
      </c>
      <c>
        <f>0+O69+O73+O77+O81+O85+O89</f>
      </c>
    </row>
    <row r="69" spans="1:16" ht="12.75">
      <c r="A69" s="18" t="s">
        <v>38</v>
      </c>
      <c s="23" t="s">
        <v>173</v>
      </c>
      <c s="23" t="s">
        <v>174</v>
      </c>
      <c s="18" t="s">
        <v>40</v>
      </c>
      <c s="24" t="s">
        <v>175</v>
      </c>
      <c s="25" t="s">
        <v>156</v>
      </c>
      <c s="26">
        <v>141.5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176</v>
      </c>
    </row>
    <row r="71" spans="1:5" ht="12.75">
      <c r="A71" s="30" t="s">
        <v>45</v>
      </c>
      <c r="E71" s="31" t="s">
        <v>177</v>
      </c>
    </row>
    <row r="72" spans="1:5" ht="51">
      <c r="A72" t="s">
        <v>46</v>
      </c>
      <c r="E72" s="29" t="s">
        <v>178</v>
      </c>
    </row>
    <row r="73" spans="1:16" ht="12.75">
      <c r="A73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156</v>
      </c>
      <c s="26">
        <v>127.325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182</v>
      </c>
    </row>
    <row r="75" spans="1:5" ht="12.75">
      <c r="A75" s="30" t="s">
        <v>45</v>
      </c>
      <c r="E75" s="31" t="s">
        <v>183</v>
      </c>
    </row>
    <row r="76" spans="1:5" ht="102">
      <c r="A76" t="s">
        <v>46</v>
      </c>
      <c r="E76" s="29" t="s">
        <v>184</v>
      </c>
    </row>
    <row r="77" spans="1:16" ht="12.75">
      <c r="A77" s="18" t="s">
        <v>38</v>
      </c>
      <c s="23" t="s">
        <v>185</v>
      </c>
      <c s="23" t="s">
        <v>186</v>
      </c>
      <c s="18" t="s">
        <v>40</v>
      </c>
      <c s="24" t="s">
        <v>187</v>
      </c>
      <c s="25" t="s">
        <v>156</v>
      </c>
      <c s="26">
        <v>20.25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188</v>
      </c>
    </row>
    <row r="79" spans="1:5" ht="12.75">
      <c r="A79" s="30" t="s">
        <v>45</v>
      </c>
      <c r="E79" s="31" t="s">
        <v>189</v>
      </c>
    </row>
    <row r="80" spans="1:5" ht="38.25">
      <c r="A80" t="s">
        <v>46</v>
      </c>
      <c r="E80" s="29" t="s">
        <v>190</v>
      </c>
    </row>
    <row r="81" spans="1:16" ht="12.75">
      <c r="A81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156</v>
      </c>
      <c s="26">
        <v>141.5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194</v>
      </c>
    </row>
    <row r="83" spans="1:5" ht="12.75">
      <c r="A83" s="30" t="s">
        <v>45</v>
      </c>
      <c r="E83" s="31" t="s">
        <v>40</v>
      </c>
    </row>
    <row r="84" spans="1:5" ht="51">
      <c r="A84" t="s">
        <v>46</v>
      </c>
      <c r="E84" s="29" t="s">
        <v>195</v>
      </c>
    </row>
    <row r="85" spans="1:16" ht="12.75">
      <c r="A85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156</v>
      </c>
      <c s="26">
        <v>127.325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199</v>
      </c>
    </row>
    <row r="87" spans="1:5" ht="12.75">
      <c r="A87" s="30" t="s">
        <v>45</v>
      </c>
      <c r="E87" s="31" t="s">
        <v>40</v>
      </c>
    </row>
    <row r="88" spans="1:5" ht="51">
      <c r="A88" t="s">
        <v>46</v>
      </c>
      <c r="E88" s="29" t="s">
        <v>195</v>
      </c>
    </row>
    <row r="89" spans="1:16" ht="12.75">
      <c r="A89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156</v>
      </c>
      <c s="26">
        <v>101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203</v>
      </c>
    </row>
    <row r="91" spans="1:5" ht="12.75">
      <c r="A91" s="30" t="s">
        <v>45</v>
      </c>
      <c r="E91" s="31" t="s">
        <v>204</v>
      </c>
    </row>
    <row r="92" spans="1:5" ht="140.25">
      <c r="A92" t="s">
        <v>46</v>
      </c>
      <c r="E92" s="29" t="s">
        <v>205</v>
      </c>
    </row>
    <row r="93" spans="1:18" ht="12.75" customHeight="1">
      <c r="A93" s="5" t="s">
        <v>36</v>
      </c>
      <c s="5"/>
      <c s="35" t="s">
        <v>76</v>
      </c>
      <c s="5"/>
      <c s="21" t="s">
        <v>206</v>
      </c>
      <c s="5"/>
      <c s="5"/>
      <c s="5"/>
      <c s="36">
        <f>0+Q93</f>
      </c>
      <c r="O93">
        <f>0+R93</f>
      </c>
      <c r="Q93">
        <f>0+I94</f>
      </c>
      <c>
        <f>0+O94</f>
      </c>
    </row>
    <row r="94" spans="1:16" ht="12.75">
      <c r="A94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156</v>
      </c>
      <c s="26">
        <v>141.5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210</v>
      </c>
    </row>
    <row r="96" spans="1:5" ht="12.75">
      <c r="A96" s="30" t="s">
        <v>45</v>
      </c>
      <c r="E96" s="31" t="s">
        <v>211</v>
      </c>
    </row>
    <row r="97" spans="1:5" ht="38.25">
      <c r="A97" t="s">
        <v>46</v>
      </c>
      <c r="E97" s="29" t="s">
        <v>212</v>
      </c>
    </row>
    <row r="98" spans="1:18" ht="12.75" customHeight="1">
      <c r="A98" s="5" t="s">
        <v>36</v>
      </c>
      <c s="5"/>
      <c s="35" t="s">
        <v>33</v>
      </c>
      <c s="5"/>
      <c s="21" t="s">
        <v>213</v>
      </c>
      <c s="5"/>
      <c s="5"/>
      <c s="5"/>
      <c s="36">
        <f>0+Q98</f>
      </c>
      <c r="O98">
        <f>0+R98</f>
      </c>
      <c r="Q98">
        <f>0+I99+I103+I107+I111+I115+I119+I123+I127+I131+I135+I139+I143+I147+I151+I155+I159+I163+I167+I171+I175+I179+I183</f>
      </c>
      <c>
        <f>0+O99+O103+O107+O111+O115+O119+O123+O127+O131+O135+O139+O143+O147+O151+O155+O159+O163+O167+O171+O175+O179+O183</f>
      </c>
    </row>
    <row r="99" spans="1:16" ht="25.5">
      <c r="A99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162</v>
      </c>
      <c s="26">
        <v>16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217</v>
      </c>
    </row>
    <row r="101" spans="1:5" ht="12.75">
      <c r="A101" s="30" t="s">
        <v>45</v>
      </c>
      <c r="E101" s="31" t="s">
        <v>218</v>
      </c>
    </row>
    <row r="102" spans="1:5" ht="76.5">
      <c r="A102" t="s">
        <v>46</v>
      </c>
      <c r="E102" s="29" t="s">
        <v>219</v>
      </c>
    </row>
    <row r="103" spans="1:16" ht="12.75">
      <c r="A103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162</v>
      </c>
      <c s="26">
        <v>16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217</v>
      </c>
    </row>
    <row r="105" spans="1:5" ht="12.75">
      <c r="A105" s="30" t="s">
        <v>45</v>
      </c>
      <c r="E105" s="31" t="s">
        <v>218</v>
      </c>
    </row>
    <row r="106" spans="1:5" ht="38.25">
      <c r="A106" t="s">
        <v>46</v>
      </c>
      <c r="E106" s="29" t="s">
        <v>223</v>
      </c>
    </row>
    <row r="107" spans="1:16" ht="12.75">
      <c r="A107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227</v>
      </c>
      <c s="26">
        <v>1792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228</v>
      </c>
    </row>
    <row r="109" spans="1:5" ht="12.75">
      <c r="A109" s="30" t="s">
        <v>45</v>
      </c>
      <c r="E109" s="31" t="s">
        <v>229</v>
      </c>
    </row>
    <row r="110" spans="1:5" ht="25.5">
      <c r="A110" t="s">
        <v>46</v>
      </c>
      <c r="E110" s="29" t="s">
        <v>230</v>
      </c>
    </row>
    <row r="111" spans="1:16" ht="12.75">
      <c r="A111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234</v>
      </c>
      <c s="26">
        <v>12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235</v>
      </c>
    </row>
    <row r="113" spans="1:5" ht="12.75">
      <c r="A113" s="30" t="s">
        <v>45</v>
      </c>
      <c r="E113" s="31" t="s">
        <v>40</v>
      </c>
    </row>
    <row r="114" spans="1:5" ht="12.75">
      <c r="A114" t="s">
        <v>46</v>
      </c>
      <c r="E114" s="29" t="s">
        <v>236</v>
      </c>
    </row>
    <row r="115" spans="1:16" ht="25.5">
      <c r="A115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234</v>
      </c>
      <c s="26">
        <v>16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240</v>
      </c>
    </row>
    <row r="117" spans="1:5" ht="114.75">
      <c r="A117" s="30" t="s">
        <v>45</v>
      </c>
      <c r="E117" s="31" t="s">
        <v>241</v>
      </c>
    </row>
    <row r="118" spans="1:5" ht="63.75">
      <c r="A118" t="s">
        <v>46</v>
      </c>
      <c r="E118" s="29" t="s">
        <v>242</v>
      </c>
    </row>
    <row r="119" spans="1:16" ht="12.75">
      <c r="A119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234</v>
      </c>
      <c s="26">
        <v>16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246</v>
      </c>
    </row>
    <row r="121" spans="1:5" ht="12.75">
      <c r="A121" s="30" t="s">
        <v>45</v>
      </c>
      <c r="E121" s="31" t="s">
        <v>247</v>
      </c>
    </row>
    <row r="122" spans="1:5" ht="25.5">
      <c r="A122" t="s">
        <v>46</v>
      </c>
      <c r="E122" s="29" t="s">
        <v>248</v>
      </c>
    </row>
    <row r="123" spans="1:16" ht="12.75">
      <c r="A123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252</v>
      </c>
      <c s="26">
        <v>1792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253</v>
      </c>
    </row>
    <row r="125" spans="1:5" ht="12.75">
      <c r="A125" s="30" t="s">
        <v>45</v>
      </c>
      <c r="E125" s="31" t="s">
        <v>229</v>
      </c>
    </row>
    <row r="126" spans="1:5" ht="25.5">
      <c r="A126" t="s">
        <v>46</v>
      </c>
      <c r="E126" s="29" t="s">
        <v>254</v>
      </c>
    </row>
    <row r="127" spans="1:16" ht="12.75">
      <c r="A127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234</v>
      </c>
      <c s="26">
        <v>2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258</v>
      </c>
    </row>
    <row r="129" spans="1:5" ht="12.75">
      <c r="A129" s="30" t="s">
        <v>45</v>
      </c>
      <c r="E129" s="31" t="s">
        <v>40</v>
      </c>
    </row>
    <row r="130" spans="1:5" ht="76.5">
      <c r="A130" t="s">
        <v>46</v>
      </c>
      <c r="E130" s="29" t="s">
        <v>259</v>
      </c>
    </row>
    <row r="131" spans="1:16" ht="12.75">
      <c r="A131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234</v>
      </c>
      <c s="26">
        <v>2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258</v>
      </c>
    </row>
    <row r="133" spans="1:5" ht="12.75">
      <c r="A133" s="30" t="s">
        <v>45</v>
      </c>
      <c r="E133" s="31" t="s">
        <v>40</v>
      </c>
    </row>
    <row r="134" spans="1:5" ht="25.5">
      <c r="A134" t="s">
        <v>46</v>
      </c>
      <c r="E134" s="29" t="s">
        <v>263</v>
      </c>
    </row>
    <row r="135" spans="1:16" ht="12.75">
      <c r="A135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252</v>
      </c>
      <c s="26">
        <v>224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267</v>
      </c>
    </row>
    <row r="137" spans="1:5" ht="12.75">
      <c r="A137" s="30" t="s">
        <v>45</v>
      </c>
      <c r="E137" s="31" t="s">
        <v>268</v>
      </c>
    </row>
    <row r="138" spans="1:5" ht="25.5">
      <c r="A138" t="s">
        <v>46</v>
      </c>
      <c r="E138" s="29" t="s">
        <v>269</v>
      </c>
    </row>
    <row r="139" spans="1:16" ht="12.75">
      <c r="A139" s="18" t="s">
        <v>38</v>
      </c>
      <c s="23" t="s">
        <v>270</v>
      </c>
      <c s="23" t="s">
        <v>271</v>
      </c>
      <c s="18" t="s">
        <v>40</v>
      </c>
      <c s="24" t="s">
        <v>272</v>
      </c>
      <c s="25" t="s">
        <v>234</v>
      </c>
      <c s="26">
        <v>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273</v>
      </c>
    </row>
    <row r="141" spans="1:5" ht="12.75">
      <c r="A141" s="30" t="s">
        <v>45</v>
      </c>
      <c r="E141" s="31" t="s">
        <v>274</v>
      </c>
    </row>
    <row r="142" spans="1:5" ht="76.5">
      <c r="A142" t="s">
        <v>46</v>
      </c>
      <c r="E142" s="29" t="s">
        <v>275</v>
      </c>
    </row>
    <row r="143" spans="1:16" ht="12.75">
      <c r="A143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234</v>
      </c>
      <c s="26">
        <v>2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273</v>
      </c>
    </row>
    <row r="145" spans="1:5" ht="12.75">
      <c r="A145" s="30" t="s">
        <v>45</v>
      </c>
      <c r="E145" s="31" t="s">
        <v>279</v>
      </c>
    </row>
    <row r="146" spans="1:5" ht="25.5">
      <c r="A146" t="s">
        <v>46</v>
      </c>
      <c r="E146" s="29" t="s">
        <v>263</v>
      </c>
    </row>
    <row r="147" spans="1:16" ht="12.75">
      <c r="A147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252</v>
      </c>
      <c s="26">
        <v>224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283</v>
      </c>
    </row>
    <row r="149" spans="1:5" ht="12.75">
      <c r="A149" s="30" t="s">
        <v>45</v>
      </c>
      <c r="E149" s="31" t="s">
        <v>268</v>
      </c>
    </row>
    <row r="150" spans="1:5" ht="25.5">
      <c r="A150" t="s">
        <v>46</v>
      </c>
      <c r="E150" s="29" t="s">
        <v>269</v>
      </c>
    </row>
    <row r="151" spans="1:16" ht="12.75">
      <c r="A151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234</v>
      </c>
      <c s="26">
        <v>1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287</v>
      </c>
    </row>
    <row r="153" spans="1:5" ht="12.75">
      <c r="A153" s="30" t="s">
        <v>45</v>
      </c>
      <c r="E153" s="31" t="s">
        <v>40</v>
      </c>
    </row>
    <row r="154" spans="1:5" ht="76.5">
      <c r="A154" t="s">
        <v>46</v>
      </c>
      <c r="E154" s="29" t="s">
        <v>259</v>
      </c>
    </row>
    <row r="155" spans="1:16" ht="12.75">
      <c r="A155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234</v>
      </c>
      <c s="26">
        <v>1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287</v>
      </c>
    </row>
    <row r="157" spans="1:5" ht="12.75">
      <c r="A157" s="30" t="s">
        <v>45</v>
      </c>
      <c r="E157" s="31" t="s">
        <v>40</v>
      </c>
    </row>
    <row r="158" spans="1:5" ht="25.5">
      <c r="A158" t="s">
        <v>46</v>
      </c>
      <c r="E158" s="29" t="s">
        <v>263</v>
      </c>
    </row>
    <row r="159" spans="1:16" ht="12.75">
      <c r="A159" s="18" t="s">
        <v>38</v>
      </c>
      <c s="23" t="s">
        <v>291</v>
      </c>
      <c s="23" t="s">
        <v>292</v>
      </c>
      <c s="18" t="s">
        <v>40</v>
      </c>
      <c s="24" t="s">
        <v>293</v>
      </c>
      <c s="25" t="s">
        <v>252</v>
      </c>
      <c s="26">
        <v>112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294</v>
      </c>
    </row>
    <row r="161" spans="1:5" ht="12.75">
      <c r="A161" s="30" t="s">
        <v>45</v>
      </c>
      <c r="E161" s="31" t="s">
        <v>295</v>
      </c>
    </row>
    <row r="162" spans="1:5" ht="25.5">
      <c r="A162" t="s">
        <v>46</v>
      </c>
      <c r="E162" s="29" t="s">
        <v>269</v>
      </c>
    </row>
    <row r="163" spans="1:16" ht="12.75">
      <c r="A163" s="18" t="s">
        <v>38</v>
      </c>
      <c s="23" t="s">
        <v>296</v>
      </c>
      <c s="23" t="s">
        <v>297</v>
      </c>
      <c s="18" t="s">
        <v>40</v>
      </c>
      <c s="24" t="s">
        <v>298</v>
      </c>
      <c s="25" t="s">
        <v>234</v>
      </c>
      <c s="26">
        <v>10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258</v>
      </c>
    </row>
    <row r="165" spans="1:5" ht="12.75">
      <c r="A165" s="30" t="s">
        <v>45</v>
      </c>
      <c r="E165" s="31" t="s">
        <v>40</v>
      </c>
    </row>
    <row r="166" spans="1:5" ht="63.75">
      <c r="A166" t="s">
        <v>46</v>
      </c>
      <c r="E166" s="29" t="s">
        <v>299</v>
      </c>
    </row>
    <row r="167" spans="1:16" ht="12.75">
      <c r="A167" s="18" t="s">
        <v>38</v>
      </c>
      <c s="23" t="s">
        <v>300</v>
      </c>
      <c s="23" t="s">
        <v>301</v>
      </c>
      <c s="18" t="s">
        <v>40</v>
      </c>
      <c s="24" t="s">
        <v>302</v>
      </c>
      <c s="25" t="s">
        <v>234</v>
      </c>
      <c s="26">
        <v>10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258</v>
      </c>
    </row>
    <row r="169" spans="1:5" ht="12.75">
      <c r="A169" s="30" t="s">
        <v>45</v>
      </c>
      <c r="E169" s="31" t="s">
        <v>40</v>
      </c>
    </row>
    <row r="170" spans="1:5" ht="25.5">
      <c r="A170" t="s">
        <v>46</v>
      </c>
      <c r="E170" s="29" t="s">
        <v>263</v>
      </c>
    </row>
    <row r="171" spans="1:16" ht="12.75">
      <c r="A171" s="18" t="s">
        <v>38</v>
      </c>
      <c s="23" t="s">
        <v>303</v>
      </c>
      <c s="23" t="s">
        <v>304</v>
      </c>
      <c s="18" t="s">
        <v>40</v>
      </c>
      <c s="24" t="s">
        <v>305</v>
      </c>
      <c s="25" t="s">
        <v>252</v>
      </c>
      <c s="26">
        <v>1120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267</v>
      </c>
    </row>
    <row r="173" spans="1:5" ht="12.75">
      <c r="A173" s="30" t="s">
        <v>45</v>
      </c>
      <c r="E173" s="31" t="s">
        <v>306</v>
      </c>
    </row>
    <row r="174" spans="1:5" ht="25.5">
      <c r="A174" t="s">
        <v>46</v>
      </c>
      <c r="E174" s="29" t="s">
        <v>269</v>
      </c>
    </row>
    <row r="175" spans="1:16" ht="12.75">
      <c r="A175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162</v>
      </c>
      <c s="26">
        <v>2.5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310</v>
      </c>
    </row>
    <row r="177" spans="1:5" ht="12.75">
      <c r="A177" s="30" t="s">
        <v>45</v>
      </c>
      <c r="E177" s="31" t="s">
        <v>40</v>
      </c>
    </row>
    <row r="178" spans="1:5" ht="63.75">
      <c r="A178" t="s">
        <v>46</v>
      </c>
      <c r="E178" s="29" t="s">
        <v>311</v>
      </c>
    </row>
    <row r="179" spans="1:16" ht="12.75">
      <c r="A179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315</v>
      </c>
      <c s="26">
        <v>9.537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316</v>
      </c>
    </row>
    <row r="181" spans="1:5" ht="12.75">
      <c r="A181" s="30" t="s">
        <v>45</v>
      </c>
      <c r="E181" s="31" t="s">
        <v>317</v>
      </c>
    </row>
    <row r="182" spans="1:5" ht="25.5">
      <c r="A182" t="s">
        <v>46</v>
      </c>
      <c r="E182" s="29" t="s">
        <v>318</v>
      </c>
    </row>
    <row r="183" spans="1:16" ht="12.75">
      <c r="A183" s="18" t="s">
        <v>38</v>
      </c>
      <c s="23" t="s">
        <v>319</v>
      </c>
      <c s="23" t="s">
        <v>320</v>
      </c>
      <c s="18" t="s">
        <v>40</v>
      </c>
      <c s="24" t="s">
        <v>321</v>
      </c>
      <c s="25" t="s">
        <v>116</v>
      </c>
      <c s="26">
        <v>2.89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322</v>
      </c>
    </row>
    <row r="185" spans="1:5" ht="12.75">
      <c r="A185" s="30" t="s">
        <v>45</v>
      </c>
      <c r="E185" s="31" t="s">
        <v>22</v>
      </c>
    </row>
    <row r="186" spans="1:5" ht="102">
      <c r="A186" t="s">
        <v>46</v>
      </c>
      <c r="E186" s="29" t="s">
        <v>323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0+O8+O33+O142+O151+O180+O213+O226+O243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324</v>
      </c>
      <c s="32">
        <f>0+I8+I33+I142+I151+I180+I213+I226+I243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324</v>
      </c>
      <c s="5"/>
      <c s="14" t="s">
        <v>325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102</v>
      </c>
      <c s="18" t="s">
        <v>103</v>
      </c>
      <c s="24" t="s">
        <v>104</v>
      </c>
      <c s="25" t="s">
        <v>105</v>
      </c>
      <c s="26">
        <v>65.512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38.25">
      <c r="A10" s="28" t="s">
        <v>43</v>
      </c>
      <c r="E10" s="29" t="s">
        <v>326</v>
      </c>
    </row>
    <row r="11" spans="1:5" ht="51">
      <c r="A11" s="30" t="s">
        <v>45</v>
      </c>
      <c r="E11" s="31" t="s">
        <v>327</v>
      </c>
    </row>
    <row r="12" spans="1:5" ht="25.5">
      <c r="A12" t="s">
        <v>46</v>
      </c>
      <c r="E12" s="29" t="s">
        <v>107</v>
      </c>
    </row>
    <row r="13" spans="1:16" ht="12.75">
      <c r="A13" s="18" t="s">
        <v>38</v>
      </c>
      <c s="23" t="s">
        <v>16</v>
      </c>
      <c s="23" t="s">
        <v>102</v>
      </c>
      <c s="18" t="s">
        <v>108</v>
      </c>
      <c s="24" t="s">
        <v>104</v>
      </c>
      <c s="25" t="s">
        <v>105</v>
      </c>
      <c s="26">
        <v>63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328</v>
      </c>
    </row>
    <row r="15" spans="1:5" ht="12.75">
      <c r="A15" s="30" t="s">
        <v>45</v>
      </c>
      <c r="E15" s="31" t="s">
        <v>329</v>
      </c>
    </row>
    <row r="16" spans="1:5" ht="25.5">
      <c r="A16" t="s">
        <v>46</v>
      </c>
      <c r="E16" s="29" t="s">
        <v>107</v>
      </c>
    </row>
    <row r="17" spans="1:16" ht="12.75">
      <c r="A17" s="18" t="s">
        <v>38</v>
      </c>
      <c s="23" t="s">
        <v>15</v>
      </c>
      <c s="23" t="s">
        <v>102</v>
      </c>
      <c s="18" t="s">
        <v>330</v>
      </c>
      <c s="24" t="s">
        <v>104</v>
      </c>
      <c s="25" t="s">
        <v>105</v>
      </c>
      <c s="26">
        <v>63.968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331</v>
      </c>
    </row>
    <row r="19" spans="1:5" ht="12.75">
      <c r="A19" s="30" t="s">
        <v>45</v>
      </c>
      <c r="E19" s="31" t="s">
        <v>332</v>
      </c>
    </row>
    <row r="20" spans="1:5" ht="25.5">
      <c r="A20" t="s">
        <v>46</v>
      </c>
      <c r="E20" s="29" t="s">
        <v>107</v>
      </c>
    </row>
    <row r="21" spans="1:16" ht="12.75">
      <c r="A21" s="18" t="s">
        <v>38</v>
      </c>
      <c s="23" t="s">
        <v>26</v>
      </c>
      <c s="23" t="s">
        <v>110</v>
      </c>
      <c s="18" t="s">
        <v>40</v>
      </c>
      <c s="24" t="s">
        <v>111</v>
      </c>
      <c s="25" t="s">
        <v>105</v>
      </c>
      <c s="26">
        <v>38.496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333</v>
      </c>
    </row>
    <row r="24" spans="1:5" ht="25.5">
      <c r="A24" t="s">
        <v>46</v>
      </c>
      <c r="E24" s="29" t="s">
        <v>107</v>
      </c>
    </row>
    <row r="25" spans="1:16" ht="12.75">
      <c r="A25" s="18" t="s">
        <v>38</v>
      </c>
      <c s="23" t="s">
        <v>28</v>
      </c>
      <c s="23" t="s">
        <v>334</v>
      </c>
      <c s="18" t="s">
        <v>103</v>
      </c>
      <c s="24" t="s">
        <v>335</v>
      </c>
      <c s="25" t="s">
        <v>105</v>
      </c>
      <c s="26">
        <v>15.286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38.25">
      <c r="A26" s="28" t="s">
        <v>43</v>
      </c>
      <c r="E26" s="29" t="s">
        <v>336</v>
      </c>
    </row>
    <row r="27" spans="1:5" ht="12.75">
      <c r="A27" s="30" t="s">
        <v>45</v>
      </c>
      <c r="E27" s="31" t="s">
        <v>337</v>
      </c>
    </row>
    <row r="28" spans="1:5" ht="25.5">
      <c r="A28" t="s">
        <v>46</v>
      </c>
      <c r="E28" s="29" t="s">
        <v>107</v>
      </c>
    </row>
    <row r="29" spans="1:16" ht="12.75">
      <c r="A29" s="18" t="s">
        <v>38</v>
      </c>
      <c s="23" t="s">
        <v>30</v>
      </c>
      <c s="23" t="s">
        <v>334</v>
      </c>
      <c s="18" t="s">
        <v>108</v>
      </c>
      <c s="24" t="s">
        <v>335</v>
      </c>
      <c s="25" t="s">
        <v>105</v>
      </c>
      <c s="26">
        <v>0.36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338</v>
      </c>
    </row>
    <row r="31" spans="1:5" ht="12.75">
      <c r="A31" s="30" t="s">
        <v>45</v>
      </c>
      <c r="E31" s="31" t="s">
        <v>339</v>
      </c>
    </row>
    <row r="32" spans="1:5" ht="25.5">
      <c r="A32" t="s">
        <v>46</v>
      </c>
      <c r="E32" s="29" t="s">
        <v>107</v>
      </c>
    </row>
    <row r="33" spans="1:18" ht="12.75" customHeight="1">
      <c r="A33" s="5" t="s">
        <v>36</v>
      </c>
      <c s="5"/>
      <c s="35" t="s">
        <v>22</v>
      </c>
      <c s="5"/>
      <c s="21" t="s">
        <v>113</v>
      </c>
      <c s="5"/>
      <c s="5"/>
      <c s="5"/>
      <c s="36">
        <f>0+Q33</f>
      </c>
      <c r="O33">
        <f>0+R33</f>
      </c>
      <c r="Q33">
        <f>0+I34+I38+I42+I46+I50+I54+I58+I62+I66+I70+I74+I78+I82+I86+I90+I94+I98+I102+I106+I110+I114+I118+I122+I126+I130+I134+I138</f>
      </c>
      <c>
        <f>0+O34+O38+O42+O46+O50+O54+O58+O62+O66+O70+O74+O78+O82+O86+O90+O94+O98+O102+O106+O110+O114+O118+O122+O126+O130+O134+O138</f>
      </c>
    </row>
    <row r="34" spans="1:16" ht="25.5">
      <c r="A34" s="18" t="s">
        <v>38</v>
      </c>
      <c s="23" t="s">
        <v>76</v>
      </c>
      <c s="23" t="s">
        <v>120</v>
      </c>
      <c s="18" t="s">
        <v>40</v>
      </c>
      <c s="24" t="s">
        <v>121</v>
      </c>
      <c s="25" t="s">
        <v>116</v>
      </c>
      <c s="26">
        <v>15.88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340</v>
      </c>
    </row>
    <row r="36" spans="1:5" ht="12.75">
      <c r="A36" s="30" t="s">
        <v>45</v>
      </c>
      <c r="E36" s="31" t="s">
        <v>341</v>
      </c>
    </row>
    <row r="37" spans="1:5" ht="63.75">
      <c r="A37" t="s">
        <v>46</v>
      </c>
      <c r="E37" s="29" t="s">
        <v>119</v>
      </c>
    </row>
    <row r="38" spans="1:16" ht="25.5">
      <c r="A38" s="18" t="s">
        <v>38</v>
      </c>
      <c s="23" t="s">
        <v>80</v>
      </c>
      <c s="23" t="s">
        <v>342</v>
      </c>
      <c s="18" t="s">
        <v>40</v>
      </c>
      <c s="24" t="s">
        <v>343</v>
      </c>
      <c s="25" t="s">
        <v>116</v>
      </c>
      <c s="26">
        <v>17.498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344</v>
      </c>
    </row>
    <row r="40" spans="1:5" ht="38.25">
      <c r="A40" s="30" t="s">
        <v>45</v>
      </c>
      <c r="E40" s="31" t="s">
        <v>345</v>
      </c>
    </row>
    <row r="41" spans="1:5" ht="63.75">
      <c r="A41" t="s">
        <v>46</v>
      </c>
      <c r="E41" s="29" t="s">
        <v>119</v>
      </c>
    </row>
    <row r="42" spans="1:16" ht="12.75">
      <c r="A42" s="18" t="s">
        <v>38</v>
      </c>
      <c s="23" t="s">
        <v>33</v>
      </c>
      <c s="23" t="s">
        <v>124</v>
      </c>
      <c s="18" t="s">
        <v>40</v>
      </c>
      <c s="24" t="s">
        <v>125</v>
      </c>
      <c s="25" t="s">
        <v>116</v>
      </c>
      <c s="26">
        <v>6.035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346</v>
      </c>
    </row>
    <row r="44" spans="1:5" ht="12.75">
      <c r="A44" s="30" t="s">
        <v>45</v>
      </c>
      <c r="E44" s="31" t="s">
        <v>347</v>
      </c>
    </row>
    <row r="45" spans="1:5" ht="25.5">
      <c r="A45" t="s">
        <v>46</v>
      </c>
      <c r="E45" s="29" t="s">
        <v>128</v>
      </c>
    </row>
    <row r="46" spans="1:16" ht="12.75">
      <c r="A46" s="18" t="s">
        <v>38</v>
      </c>
      <c s="23" t="s">
        <v>35</v>
      </c>
      <c s="23" t="s">
        <v>348</v>
      </c>
      <c s="18" t="s">
        <v>40</v>
      </c>
      <c s="24" t="s">
        <v>349</v>
      </c>
      <c s="25" t="s">
        <v>116</v>
      </c>
      <c s="26">
        <v>6.948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350</v>
      </c>
    </row>
    <row r="48" spans="1:5" ht="12.75">
      <c r="A48" s="30" t="s">
        <v>45</v>
      </c>
      <c r="E48" s="31" t="s">
        <v>351</v>
      </c>
    </row>
    <row r="49" spans="1:5" ht="63.75">
      <c r="A49" t="s">
        <v>46</v>
      </c>
      <c r="E49" s="29" t="s">
        <v>119</v>
      </c>
    </row>
    <row r="50" spans="1:16" ht="12.75">
      <c r="A50" s="18" t="s">
        <v>38</v>
      </c>
      <c s="23" t="s">
        <v>88</v>
      </c>
      <c s="23" t="s">
        <v>352</v>
      </c>
      <c s="18" t="s">
        <v>40</v>
      </c>
      <c s="24" t="s">
        <v>353</v>
      </c>
      <c s="25" t="s">
        <v>354</v>
      </c>
      <c s="26">
        <v>229.284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355</v>
      </c>
    </row>
    <row r="53" spans="1:5" ht="25.5">
      <c r="A53" t="s">
        <v>46</v>
      </c>
      <c r="E53" s="29" t="s">
        <v>356</v>
      </c>
    </row>
    <row r="54" spans="1:16" ht="12.75">
      <c r="A54" s="18" t="s">
        <v>38</v>
      </c>
      <c s="23" t="s">
        <v>91</v>
      </c>
      <c s="23" t="s">
        <v>357</v>
      </c>
      <c s="18" t="s">
        <v>40</v>
      </c>
      <c s="24" t="s">
        <v>358</v>
      </c>
      <c s="25" t="s">
        <v>359</v>
      </c>
      <c s="26">
        <v>168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360</v>
      </c>
    </row>
    <row r="56" spans="1:5" ht="12.75">
      <c r="A56" s="30" t="s">
        <v>45</v>
      </c>
      <c r="E56" s="31" t="s">
        <v>361</v>
      </c>
    </row>
    <row r="57" spans="1:5" ht="38.25">
      <c r="A57" t="s">
        <v>46</v>
      </c>
      <c r="E57" s="29" t="s">
        <v>362</v>
      </c>
    </row>
    <row r="58" spans="1:16" ht="12.75">
      <c r="A58" s="18" t="s">
        <v>38</v>
      </c>
      <c s="23" t="s">
        <v>94</v>
      </c>
      <c s="23" t="s">
        <v>363</v>
      </c>
      <c s="18" t="s">
        <v>40</v>
      </c>
      <c s="24" t="s">
        <v>364</v>
      </c>
      <c s="25" t="s">
        <v>162</v>
      </c>
      <c s="26">
        <v>20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365</v>
      </c>
    </row>
    <row r="60" spans="1:5" ht="12.75">
      <c r="A60" s="30" t="s">
        <v>45</v>
      </c>
      <c r="E60" s="31" t="s">
        <v>40</v>
      </c>
    </row>
    <row r="61" spans="1:5" ht="38.25">
      <c r="A61" t="s">
        <v>46</v>
      </c>
      <c r="E61" s="29" t="s">
        <v>366</v>
      </c>
    </row>
    <row r="62" spans="1:16" ht="12.75">
      <c r="A62" s="18" t="s">
        <v>38</v>
      </c>
      <c s="23" t="s">
        <v>97</v>
      </c>
      <c s="23" t="s">
        <v>367</v>
      </c>
      <c s="18" t="s">
        <v>40</v>
      </c>
      <c s="24" t="s">
        <v>368</v>
      </c>
      <c s="25" t="s">
        <v>116</v>
      </c>
      <c s="26">
        <v>62.2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369</v>
      </c>
    </row>
    <row r="64" spans="1:5" ht="12.75">
      <c r="A64" s="30" t="s">
        <v>45</v>
      </c>
      <c r="E64" s="31" t="s">
        <v>370</v>
      </c>
    </row>
    <row r="65" spans="1:5" ht="38.25">
      <c r="A65" t="s">
        <v>46</v>
      </c>
      <c r="E65" s="29" t="s">
        <v>371</v>
      </c>
    </row>
    <row r="66" spans="1:16" ht="12.75">
      <c r="A66" s="18" t="s">
        <v>38</v>
      </c>
      <c s="23" t="s">
        <v>173</v>
      </c>
      <c s="23" t="s">
        <v>129</v>
      </c>
      <c s="18" t="s">
        <v>40</v>
      </c>
      <c s="24" t="s">
        <v>130</v>
      </c>
      <c s="25" t="s">
        <v>116</v>
      </c>
      <c s="26">
        <v>3.2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372</v>
      </c>
    </row>
    <row r="68" spans="1:5" ht="12.75">
      <c r="A68" s="30" t="s">
        <v>45</v>
      </c>
      <c r="E68" s="31" t="s">
        <v>373</v>
      </c>
    </row>
    <row r="69" spans="1:5" ht="369.75">
      <c r="A69" t="s">
        <v>46</v>
      </c>
      <c r="E69" s="29" t="s">
        <v>133</v>
      </c>
    </row>
    <row r="70" spans="1:16" ht="12.75">
      <c r="A70" s="18" t="s">
        <v>38</v>
      </c>
      <c s="23" t="s">
        <v>179</v>
      </c>
      <c s="23" t="s">
        <v>374</v>
      </c>
      <c s="18" t="s">
        <v>40</v>
      </c>
      <c s="24" t="s">
        <v>375</v>
      </c>
      <c s="25" t="s">
        <v>116</v>
      </c>
      <c s="26">
        <v>62.2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376</v>
      </c>
    </row>
    <row r="72" spans="1:5" ht="12.75">
      <c r="A72" s="30" t="s">
        <v>45</v>
      </c>
      <c r="E72" s="31" t="s">
        <v>377</v>
      </c>
    </row>
    <row r="73" spans="1:5" ht="306">
      <c r="A73" t="s">
        <v>46</v>
      </c>
      <c r="E73" s="29" t="s">
        <v>378</v>
      </c>
    </row>
    <row r="74" spans="1:16" ht="12.75">
      <c r="A74" s="18" t="s">
        <v>38</v>
      </c>
      <c s="23" t="s">
        <v>185</v>
      </c>
      <c s="23" t="s">
        <v>379</v>
      </c>
      <c s="18" t="s">
        <v>40</v>
      </c>
      <c s="24" t="s">
        <v>380</v>
      </c>
      <c s="25" t="s">
        <v>116</v>
      </c>
      <c s="26">
        <v>29.25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381</v>
      </c>
    </row>
    <row r="76" spans="1:5" ht="12.75">
      <c r="A76" s="30" t="s">
        <v>45</v>
      </c>
      <c r="E76" s="31" t="s">
        <v>382</v>
      </c>
    </row>
    <row r="77" spans="1:5" ht="306">
      <c r="A77" t="s">
        <v>46</v>
      </c>
      <c r="E77" s="29" t="s">
        <v>378</v>
      </c>
    </row>
    <row r="78" spans="1:16" ht="12.75">
      <c r="A78" s="18" t="s">
        <v>38</v>
      </c>
      <c s="23" t="s">
        <v>191</v>
      </c>
      <c s="23" t="s">
        <v>383</v>
      </c>
      <c s="18" t="s">
        <v>40</v>
      </c>
      <c s="24" t="s">
        <v>384</v>
      </c>
      <c s="25" t="s">
        <v>116</v>
      </c>
      <c s="26">
        <v>14.47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385</v>
      </c>
    </row>
    <row r="80" spans="1:5" ht="12.75">
      <c r="A80" s="30" t="s">
        <v>45</v>
      </c>
      <c r="E80" s="31" t="s">
        <v>386</v>
      </c>
    </row>
    <row r="81" spans="1:5" ht="306">
      <c r="A81" t="s">
        <v>46</v>
      </c>
      <c r="E81" s="29" t="s">
        <v>378</v>
      </c>
    </row>
    <row r="82" spans="1:16" ht="12.75">
      <c r="A82" s="18" t="s">
        <v>38</v>
      </c>
      <c s="23" t="s">
        <v>196</v>
      </c>
      <c s="23" t="s">
        <v>387</v>
      </c>
      <c s="18" t="s">
        <v>40</v>
      </c>
      <c s="24" t="s">
        <v>388</v>
      </c>
      <c s="25" t="s">
        <v>156</v>
      </c>
      <c s="26">
        <v>2800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389</v>
      </c>
    </row>
    <row r="84" spans="1:5" ht="12.75">
      <c r="A84" s="30" t="s">
        <v>45</v>
      </c>
      <c r="E84" s="31" t="s">
        <v>390</v>
      </c>
    </row>
    <row r="85" spans="1:5" ht="63.75">
      <c r="A85" t="s">
        <v>46</v>
      </c>
      <c r="E85" s="29" t="s">
        <v>391</v>
      </c>
    </row>
    <row r="86" spans="1:16" ht="12.75">
      <c r="A86" s="18" t="s">
        <v>38</v>
      </c>
      <c s="23" t="s">
        <v>200</v>
      </c>
      <c s="23" t="s">
        <v>392</v>
      </c>
      <c s="18" t="s">
        <v>40</v>
      </c>
      <c s="24" t="s">
        <v>393</v>
      </c>
      <c s="25" t="s">
        <v>116</v>
      </c>
      <c s="26">
        <v>43.72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394</v>
      </c>
    </row>
    <row r="88" spans="1:5" ht="76.5">
      <c r="A88" s="30" t="s">
        <v>45</v>
      </c>
      <c r="E88" s="31" t="s">
        <v>395</v>
      </c>
    </row>
    <row r="89" spans="1:5" ht="318.75">
      <c r="A89" t="s">
        <v>46</v>
      </c>
      <c r="E89" s="29" t="s">
        <v>396</v>
      </c>
    </row>
    <row r="90" spans="1:16" ht="12.75">
      <c r="A90" s="18" t="s">
        <v>38</v>
      </c>
      <c s="23" t="s">
        <v>207</v>
      </c>
      <c s="23" t="s">
        <v>397</v>
      </c>
      <c s="18" t="s">
        <v>40</v>
      </c>
      <c s="24" t="s">
        <v>398</v>
      </c>
      <c s="25" t="s">
        <v>116</v>
      </c>
      <c s="26">
        <v>31.5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399</v>
      </c>
    </row>
    <row r="92" spans="1:5" ht="12.75">
      <c r="A92" s="30" t="s">
        <v>45</v>
      </c>
      <c r="E92" s="31" t="s">
        <v>400</v>
      </c>
    </row>
    <row r="93" spans="1:5" ht="318.75">
      <c r="A93" t="s">
        <v>46</v>
      </c>
      <c r="E93" s="29" t="s">
        <v>401</v>
      </c>
    </row>
    <row r="94" spans="1:16" ht="12.75">
      <c r="A94" s="18" t="s">
        <v>38</v>
      </c>
      <c s="23" t="s">
        <v>214</v>
      </c>
      <c s="23" t="s">
        <v>134</v>
      </c>
      <c s="18" t="s">
        <v>40</v>
      </c>
      <c s="24" t="s">
        <v>135</v>
      </c>
      <c s="25" t="s">
        <v>116</v>
      </c>
      <c s="26">
        <v>92.89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402</v>
      </c>
    </row>
    <row r="96" spans="1:5" ht="63.75">
      <c r="A96" s="30" t="s">
        <v>45</v>
      </c>
      <c r="E96" s="31" t="s">
        <v>403</v>
      </c>
    </row>
    <row r="97" spans="1:5" ht="191.25">
      <c r="A97" t="s">
        <v>46</v>
      </c>
      <c r="E97" s="29" t="s">
        <v>137</v>
      </c>
    </row>
    <row r="98" spans="1:16" ht="12.75">
      <c r="A98" s="18" t="s">
        <v>38</v>
      </c>
      <c s="23" t="s">
        <v>220</v>
      </c>
      <c s="23" t="s">
        <v>404</v>
      </c>
      <c s="18" t="s">
        <v>40</v>
      </c>
      <c s="24" t="s">
        <v>405</v>
      </c>
      <c s="25" t="s">
        <v>116</v>
      </c>
      <c s="26">
        <v>29.25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406</v>
      </c>
    </row>
    <row r="100" spans="1:5" ht="38.25">
      <c r="A100" s="30" t="s">
        <v>45</v>
      </c>
      <c r="E100" s="31" t="s">
        <v>407</v>
      </c>
    </row>
    <row r="101" spans="1:5" ht="242.25">
      <c r="A101" t="s">
        <v>46</v>
      </c>
      <c r="E101" s="29" t="s">
        <v>408</v>
      </c>
    </row>
    <row r="102" spans="1:16" ht="12.75">
      <c r="A102" s="18" t="s">
        <v>38</v>
      </c>
      <c s="23" t="s">
        <v>224</v>
      </c>
      <c s="23" t="s">
        <v>409</v>
      </c>
      <c s="18" t="s">
        <v>103</v>
      </c>
      <c s="24" t="s">
        <v>410</v>
      </c>
      <c s="25" t="s">
        <v>116</v>
      </c>
      <c s="26">
        <v>35.268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411</v>
      </c>
    </row>
    <row r="104" spans="1:5" ht="51">
      <c r="A104" s="30" t="s">
        <v>45</v>
      </c>
      <c r="E104" s="31" t="s">
        <v>412</v>
      </c>
    </row>
    <row r="105" spans="1:5" ht="229.5">
      <c r="A105" t="s">
        <v>46</v>
      </c>
      <c r="E105" s="29" t="s">
        <v>413</v>
      </c>
    </row>
    <row r="106" spans="1:16" ht="12.75">
      <c r="A106" s="18" t="s">
        <v>38</v>
      </c>
      <c s="23" t="s">
        <v>231</v>
      </c>
      <c s="23" t="s">
        <v>409</v>
      </c>
      <c s="18" t="s">
        <v>108</v>
      </c>
      <c s="24" t="s">
        <v>410</v>
      </c>
      <c s="25" t="s">
        <v>116</v>
      </c>
      <c s="26">
        <v>31.5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414</v>
      </c>
    </row>
    <row r="108" spans="1:5" ht="12.75">
      <c r="A108" s="30" t="s">
        <v>45</v>
      </c>
      <c r="E108" s="31" t="s">
        <v>400</v>
      </c>
    </row>
    <row r="109" spans="1:5" ht="229.5">
      <c r="A109" t="s">
        <v>46</v>
      </c>
      <c r="E109" s="29" t="s">
        <v>415</v>
      </c>
    </row>
    <row r="110" spans="1:16" ht="12.75">
      <c r="A110" s="18" t="s">
        <v>38</v>
      </c>
      <c s="23" t="s">
        <v>237</v>
      </c>
      <c s="23" t="s">
        <v>416</v>
      </c>
      <c s="18" t="s">
        <v>40</v>
      </c>
      <c s="24" t="s">
        <v>417</v>
      </c>
      <c s="25" t="s">
        <v>116</v>
      </c>
      <c s="26">
        <v>0.942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418</v>
      </c>
    </row>
    <row r="112" spans="1:5" ht="12.75">
      <c r="A112" s="30" t="s">
        <v>45</v>
      </c>
      <c r="E112" s="31" t="s">
        <v>419</v>
      </c>
    </row>
    <row r="113" spans="1:5" ht="280.5">
      <c r="A113" t="s">
        <v>46</v>
      </c>
      <c r="E113" s="29" t="s">
        <v>420</v>
      </c>
    </row>
    <row r="114" spans="1:16" ht="12.75">
      <c r="A114" s="18" t="s">
        <v>38</v>
      </c>
      <c s="23" t="s">
        <v>243</v>
      </c>
      <c s="23" t="s">
        <v>421</v>
      </c>
      <c s="18" t="s">
        <v>103</v>
      </c>
      <c s="24" t="s">
        <v>422</v>
      </c>
      <c s="25" t="s">
        <v>116</v>
      </c>
      <c s="26">
        <v>6.118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423</v>
      </c>
    </row>
    <row r="116" spans="1:5" ht="38.25">
      <c r="A116" s="30" t="s">
        <v>45</v>
      </c>
      <c r="E116" s="31" t="s">
        <v>424</v>
      </c>
    </row>
    <row r="117" spans="1:5" ht="293.25">
      <c r="A117" t="s">
        <v>46</v>
      </c>
      <c r="E117" s="29" t="s">
        <v>425</v>
      </c>
    </row>
    <row r="118" spans="1:16" ht="12.75">
      <c r="A118" s="18" t="s">
        <v>38</v>
      </c>
      <c s="23" t="s">
        <v>249</v>
      </c>
      <c s="23" t="s">
        <v>421</v>
      </c>
      <c s="18" t="s">
        <v>108</v>
      </c>
      <c s="24" t="s">
        <v>422</v>
      </c>
      <c s="25" t="s">
        <v>116</v>
      </c>
      <c s="26">
        <v>5.979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426</v>
      </c>
    </row>
    <row r="120" spans="1:5" ht="12.75">
      <c r="A120" s="30" t="s">
        <v>45</v>
      </c>
      <c r="E120" s="31" t="s">
        <v>427</v>
      </c>
    </row>
    <row r="121" spans="1:5" ht="293.25">
      <c r="A121" t="s">
        <v>46</v>
      </c>
      <c r="E121" s="29" t="s">
        <v>425</v>
      </c>
    </row>
    <row r="122" spans="1:16" ht="12.75">
      <c r="A122" s="18" t="s">
        <v>38</v>
      </c>
      <c s="23" t="s">
        <v>255</v>
      </c>
      <c s="23" t="s">
        <v>421</v>
      </c>
      <c s="18" t="s">
        <v>330</v>
      </c>
      <c s="24" t="s">
        <v>422</v>
      </c>
      <c s="25" t="s">
        <v>116</v>
      </c>
      <c s="26">
        <v>5.979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428</v>
      </c>
    </row>
    <row r="124" spans="1:5" ht="12.75">
      <c r="A124" s="30" t="s">
        <v>45</v>
      </c>
      <c r="E124" s="31" t="s">
        <v>427</v>
      </c>
    </row>
    <row r="125" spans="1:5" ht="293.25">
      <c r="A125" t="s">
        <v>46</v>
      </c>
      <c r="E125" s="29" t="s">
        <v>425</v>
      </c>
    </row>
    <row r="126" spans="1:16" ht="12.75">
      <c r="A126" s="18" t="s">
        <v>38</v>
      </c>
      <c s="23" t="s">
        <v>260</v>
      </c>
      <c s="23" t="s">
        <v>429</v>
      </c>
      <c s="18" t="s">
        <v>40</v>
      </c>
      <c s="24" t="s">
        <v>430</v>
      </c>
      <c s="25" t="s">
        <v>116</v>
      </c>
      <c s="26">
        <v>3.2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431</v>
      </c>
    </row>
    <row r="128" spans="1:5" ht="12.75">
      <c r="A128" s="30" t="s">
        <v>45</v>
      </c>
      <c r="E128" s="31" t="s">
        <v>432</v>
      </c>
    </row>
    <row r="129" spans="1:5" ht="267.75">
      <c r="A129" t="s">
        <v>46</v>
      </c>
      <c r="E129" s="29" t="s">
        <v>433</v>
      </c>
    </row>
    <row r="130" spans="1:16" ht="12.75">
      <c r="A130" s="18" t="s">
        <v>38</v>
      </c>
      <c s="23" t="s">
        <v>264</v>
      </c>
      <c s="23" t="s">
        <v>434</v>
      </c>
      <c s="18" t="s">
        <v>40</v>
      </c>
      <c s="24" t="s">
        <v>435</v>
      </c>
      <c s="25" t="s">
        <v>156</v>
      </c>
      <c s="26">
        <v>148.6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436</v>
      </c>
    </row>
    <row r="132" spans="1:5" ht="12.75">
      <c r="A132" s="30" t="s">
        <v>45</v>
      </c>
      <c r="E132" s="31" t="s">
        <v>40</v>
      </c>
    </row>
    <row r="133" spans="1:5" ht="25.5">
      <c r="A133" t="s">
        <v>46</v>
      </c>
      <c r="E133" s="29" t="s">
        <v>437</v>
      </c>
    </row>
    <row r="134" spans="1:16" ht="12.75">
      <c r="A134" s="18" t="s">
        <v>38</v>
      </c>
      <c s="23" t="s">
        <v>270</v>
      </c>
      <c s="23" t="s">
        <v>438</v>
      </c>
      <c s="18" t="s">
        <v>40</v>
      </c>
      <c s="24" t="s">
        <v>439</v>
      </c>
      <c s="25" t="s">
        <v>156</v>
      </c>
      <c s="26">
        <v>311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25.5">
      <c r="A135" s="28" t="s">
        <v>43</v>
      </c>
      <c r="E135" s="29" t="s">
        <v>440</v>
      </c>
    </row>
    <row r="136" spans="1:5" ht="12.75">
      <c r="A136" s="30" t="s">
        <v>45</v>
      </c>
      <c r="E136" s="31" t="s">
        <v>441</v>
      </c>
    </row>
    <row r="137" spans="1:5" ht="38.25">
      <c r="A137" t="s">
        <v>46</v>
      </c>
      <c r="E137" s="29" t="s">
        <v>442</v>
      </c>
    </row>
    <row r="138" spans="1:16" ht="12.75">
      <c r="A138" s="18" t="s">
        <v>38</v>
      </c>
      <c s="23" t="s">
        <v>276</v>
      </c>
      <c s="23" t="s">
        <v>443</v>
      </c>
      <c s="18" t="s">
        <v>40</v>
      </c>
      <c s="24" t="s">
        <v>444</v>
      </c>
      <c s="25" t="s">
        <v>156</v>
      </c>
      <c s="26">
        <v>311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445</v>
      </c>
    </row>
    <row r="140" spans="1:5" ht="12.75">
      <c r="A140" s="30" t="s">
        <v>45</v>
      </c>
      <c r="E140" s="31" t="s">
        <v>441</v>
      </c>
    </row>
    <row r="141" spans="1:5" ht="25.5">
      <c r="A141" t="s">
        <v>46</v>
      </c>
      <c r="E141" s="29" t="s">
        <v>446</v>
      </c>
    </row>
    <row r="142" spans="1:18" ht="12.75" customHeight="1">
      <c r="A142" s="5" t="s">
        <v>36</v>
      </c>
      <c s="5"/>
      <c s="35" t="s">
        <v>15</v>
      </c>
      <c s="5"/>
      <c s="21" t="s">
        <v>447</v>
      </c>
      <c s="5"/>
      <c s="5"/>
      <c s="5"/>
      <c s="36">
        <f>0+Q142</f>
      </c>
      <c r="O142">
        <f>0+R142</f>
      </c>
      <c r="Q142">
        <f>0+I143+I147</f>
      </c>
      <c>
        <f>0+O143+O147</f>
      </c>
    </row>
    <row r="143" spans="1:16" ht="12.75">
      <c r="A143" s="18" t="s">
        <v>38</v>
      </c>
      <c s="23" t="s">
        <v>280</v>
      </c>
      <c s="23" t="s">
        <v>448</v>
      </c>
      <c s="18" t="s">
        <v>40</v>
      </c>
      <c s="24" t="s">
        <v>449</v>
      </c>
      <c s="25" t="s">
        <v>116</v>
      </c>
      <c s="26">
        <v>11.525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450</v>
      </c>
    </row>
    <row r="145" spans="1:5" ht="12.75">
      <c r="A145" s="30" t="s">
        <v>45</v>
      </c>
      <c r="E145" s="31" t="s">
        <v>451</v>
      </c>
    </row>
    <row r="146" spans="1:5" ht="369.75">
      <c r="A146" t="s">
        <v>46</v>
      </c>
      <c r="E146" s="29" t="s">
        <v>452</v>
      </c>
    </row>
    <row r="147" spans="1:16" ht="12.75">
      <c r="A147" s="18" t="s">
        <v>38</v>
      </c>
      <c s="23" t="s">
        <v>284</v>
      </c>
      <c s="23" t="s">
        <v>453</v>
      </c>
      <c s="18" t="s">
        <v>40</v>
      </c>
      <c s="24" t="s">
        <v>454</v>
      </c>
      <c s="25" t="s">
        <v>105</v>
      </c>
      <c s="26">
        <v>1.383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455</v>
      </c>
    </row>
    <row r="149" spans="1:5" ht="12.75">
      <c r="A149" s="30" t="s">
        <v>45</v>
      </c>
      <c r="E149" s="31" t="s">
        <v>456</v>
      </c>
    </row>
    <row r="150" spans="1:5" ht="267.75">
      <c r="A150" t="s">
        <v>46</v>
      </c>
      <c r="E150" s="29" t="s">
        <v>457</v>
      </c>
    </row>
    <row r="151" spans="1:18" ht="12.75" customHeight="1">
      <c r="A151" s="5" t="s">
        <v>36</v>
      </c>
      <c s="5"/>
      <c s="35" t="s">
        <v>26</v>
      </c>
      <c s="5"/>
      <c s="21" t="s">
        <v>166</v>
      </c>
      <c s="5"/>
      <c s="5"/>
      <c s="5"/>
      <c s="36">
        <f>0+Q151</f>
      </c>
      <c r="O151">
        <f>0+R151</f>
      </c>
      <c r="Q151">
        <f>0+I152+I156+I160+I164+I168+I172+I176</f>
      </c>
      <c>
        <f>0+O152+O156+O160+O164+O168+O172+O176</f>
      </c>
    </row>
    <row r="152" spans="1:16" ht="12.75">
      <c r="A152" s="18" t="s">
        <v>38</v>
      </c>
      <c s="23" t="s">
        <v>288</v>
      </c>
      <c s="23" t="s">
        <v>458</v>
      </c>
      <c s="18" t="s">
        <v>64</v>
      </c>
      <c s="24" t="s">
        <v>459</v>
      </c>
      <c s="25" t="s">
        <v>162</v>
      </c>
      <c s="26">
        <v>13.57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460</v>
      </c>
    </row>
    <row r="154" spans="1:5" ht="12.75">
      <c r="A154" s="30" t="s">
        <v>45</v>
      </c>
      <c r="E154" s="31" t="s">
        <v>40</v>
      </c>
    </row>
    <row r="155" spans="1:5" ht="51">
      <c r="A155" t="s">
        <v>46</v>
      </c>
      <c r="E155" s="29" t="s">
        <v>461</v>
      </c>
    </row>
    <row r="156" spans="1:16" ht="12.75">
      <c r="A156" s="18" t="s">
        <v>38</v>
      </c>
      <c s="23" t="s">
        <v>291</v>
      </c>
      <c s="23" t="s">
        <v>462</v>
      </c>
      <c s="18" t="s">
        <v>40</v>
      </c>
      <c s="24" t="s">
        <v>463</v>
      </c>
      <c s="25" t="s">
        <v>116</v>
      </c>
      <c s="26">
        <v>1.8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464</v>
      </c>
    </row>
    <row r="158" spans="1:5" ht="12.75">
      <c r="A158" s="30" t="s">
        <v>45</v>
      </c>
      <c r="E158" s="31" t="s">
        <v>465</v>
      </c>
    </row>
    <row r="159" spans="1:5" ht="369.75">
      <c r="A159" t="s">
        <v>46</v>
      </c>
      <c r="E159" s="29" t="s">
        <v>452</v>
      </c>
    </row>
    <row r="160" spans="1:16" ht="12.75">
      <c r="A160" s="18" t="s">
        <v>38</v>
      </c>
      <c s="23" t="s">
        <v>296</v>
      </c>
      <c s="23" t="s">
        <v>466</v>
      </c>
      <c s="18" t="s">
        <v>40</v>
      </c>
      <c s="24" t="s">
        <v>467</v>
      </c>
      <c s="25" t="s">
        <v>116</v>
      </c>
      <c s="26">
        <v>10.763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468</v>
      </c>
    </row>
    <row r="162" spans="1:5" ht="12.75">
      <c r="A162" s="30" t="s">
        <v>45</v>
      </c>
      <c r="E162" s="31" t="s">
        <v>469</v>
      </c>
    </row>
    <row r="163" spans="1:5" ht="38.25">
      <c r="A163" t="s">
        <v>46</v>
      </c>
      <c r="E163" s="29" t="s">
        <v>470</v>
      </c>
    </row>
    <row r="164" spans="1:16" ht="12.75">
      <c r="A164" s="18" t="s">
        <v>38</v>
      </c>
      <c s="23" t="s">
        <v>300</v>
      </c>
      <c s="23" t="s">
        <v>471</v>
      </c>
      <c s="18" t="s">
        <v>40</v>
      </c>
      <c s="24" t="s">
        <v>472</v>
      </c>
      <c s="25" t="s">
        <v>116</v>
      </c>
      <c s="26">
        <v>0.432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473</v>
      </c>
    </row>
    <row r="166" spans="1:5" ht="12.75">
      <c r="A166" s="30" t="s">
        <v>45</v>
      </c>
      <c r="E166" s="31" t="s">
        <v>474</v>
      </c>
    </row>
    <row r="167" spans="1:5" ht="293.25">
      <c r="A167" t="s">
        <v>46</v>
      </c>
      <c r="E167" s="29" t="s">
        <v>475</v>
      </c>
    </row>
    <row r="168" spans="1:16" ht="12.75">
      <c r="A168" s="18" t="s">
        <v>38</v>
      </c>
      <c s="23" t="s">
        <v>303</v>
      </c>
      <c s="23" t="s">
        <v>476</v>
      </c>
      <c s="18" t="s">
        <v>40</v>
      </c>
      <c s="24" t="s">
        <v>477</v>
      </c>
      <c s="25" t="s">
        <v>116</v>
      </c>
      <c s="26">
        <v>2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478</v>
      </c>
    </row>
    <row r="170" spans="1:5" ht="12.75">
      <c r="A170" s="30" t="s">
        <v>45</v>
      </c>
      <c r="E170" s="31" t="s">
        <v>479</v>
      </c>
    </row>
    <row r="171" spans="1:5" ht="51">
      <c r="A171" t="s">
        <v>46</v>
      </c>
      <c r="E171" s="29" t="s">
        <v>480</v>
      </c>
    </row>
    <row r="172" spans="1:16" ht="12.75">
      <c r="A172" s="18" t="s">
        <v>38</v>
      </c>
      <c s="23" t="s">
        <v>307</v>
      </c>
      <c s="23" t="s">
        <v>481</v>
      </c>
      <c s="18" t="s">
        <v>40</v>
      </c>
      <c s="24" t="s">
        <v>482</v>
      </c>
      <c s="25" t="s">
        <v>116</v>
      </c>
      <c s="26">
        <v>16.061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25.5">
      <c r="A173" s="28" t="s">
        <v>43</v>
      </c>
      <c r="E173" s="29" t="s">
        <v>483</v>
      </c>
    </row>
    <row r="174" spans="1:5" ht="38.25">
      <c r="A174" s="30" t="s">
        <v>45</v>
      </c>
      <c r="E174" s="31" t="s">
        <v>484</v>
      </c>
    </row>
    <row r="175" spans="1:5" ht="102">
      <c r="A175" t="s">
        <v>46</v>
      </c>
      <c r="E175" s="29" t="s">
        <v>485</v>
      </c>
    </row>
    <row r="176" spans="1:16" ht="12.75">
      <c r="A176" s="18" t="s">
        <v>38</v>
      </c>
      <c s="23" t="s">
        <v>312</v>
      </c>
      <c s="23" t="s">
        <v>486</v>
      </c>
      <c s="18" t="s">
        <v>40</v>
      </c>
      <c s="24" t="s">
        <v>487</v>
      </c>
      <c s="25" t="s">
        <v>116</v>
      </c>
      <c s="26">
        <v>1.56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488</v>
      </c>
    </row>
    <row r="178" spans="1:5" ht="12.75">
      <c r="A178" s="30" t="s">
        <v>45</v>
      </c>
      <c r="E178" s="31" t="s">
        <v>489</v>
      </c>
    </row>
    <row r="179" spans="1:5" ht="357">
      <c r="A179" t="s">
        <v>46</v>
      </c>
      <c r="E179" s="29" t="s">
        <v>490</v>
      </c>
    </row>
    <row r="180" spans="1:18" ht="12.75" customHeight="1">
      <c r="A180" s="5" t="s">
        <v>36</v>
      </c>
      <c s="5"/>
      <c s="35" t="s">
        <v>28</v>
      </c>
      <c s="5"/>
      <c s="21" t="s">
        <v>172</v>
      </c>
      <c s="5"/>
      <c s="5"/>
      <c s="5"/>
      <c s="36">
        <f>0+Q180</f>
      </c>
      <c r="O180">
        <f>0+R180</f>
      </c>
      <c r="Q180">
        <f>0+I181+I185+I189+I193+I197+I201+I205+I209</f>
      </c>
      <c>
        <f>0+O181+O185+O189+O193+O197+O201+O205+O209</f>
      </c>
    </row>
    <row r="181" spans="1:16" ht="12.75">
      <c r="A181" s="18" t="s">
        <v>38</v>
      </c>
      <c s="23" t="s">
        <v>319</v>
      </c>
      <c s="23" t="s">
        <v>491</v>
      </c>
      <c s="18" t="s">
        <v>40</v>
      </c>
      <c s="24" t="s">
        <v>492</v>
      </c>
      <c s="25" t="s">
        <v>156</v>
      </c>
      <c s="26">
        <v>148.6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493</v>
      </c>
    </row>
    <row r="183" spans="1:5" ht="12.75">
      <c r="A183" s="30" t="s">
        <v>45</v>
      </c>
      <c r="E183" s="31" t="s">
        <v>494</v>
      </c>
    </row>
    <row r="184" spans="1:5" ht="51">
      <c r="A184" t="s">
        <v>46</v>
      </c>
      <c r="E184" s="29" t="s">
        <v>178</v>
      </c>
    </row>
    <row r="185" spans="1:16" ht="12.75">
      <c r="A185" s="18" t="s">
        <v>38</v>
      </c>
      <c s="23" t="s">
        <v>495</v>
      </c>
      <c s="23" t="s">
        <v>496</v>
      </c>
      <c s="18" t="s">
        <v>40</v>
      </c>
      <c s="24" t="s">
        <v>497</v>
      </c>
      <c s="25" t="s">
        <v>156</v>
      </c>
      <c s="26">
        <v>122.32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493</v>
      </c>
    </row>
    <row r="187" spans="1:5" ht="12.75">
      <c r="A187" s="30" t="s">
        <v>45</v>
      </c>
      <c r="E187" s="31" t="s">
        <v>498</v>
      </c>
    </row>
    <row r="188" spans="1:5" ht="51">
      <c r="A188" t="s">
        <v>46</v>
      </c>
      <c r="E188" s="29" t="s">
        <v>178</v>
      </c>
    </row>
    <row r="189" spans="1:16" ht="12.75">
      <c r="A189" s="18" t="s">
        <v>38</v>
      </c>
      <c s="23" t="s">
        <v>499</v>
      </c>
      <c s="23" t="s">
        <v>186</v>
      </c>
      <c s="18" t="s">
        <v>40</v>
      </c>
      <c s="24" t="s">
        <v>187</v>
      </c>
      <c s="25" t="s">
        <v>156</v>
      </c>
      <c s="26">
        <v>40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500</v>
      </c>
    </row>
    <row r="191" spans="1:5" ht="38.25">
      <c r="A191" s="30" t="s">
        <v>45</v>
      </c>
      <c r="E191" s="31" t="s">
        <v>501</v>
      </c>
    </row>
    <row r="192" spans="1:5" ht="38.25">
      <c r="A192" t="s">
        <v>46</v>
      </c>
      <c r="E192" s="29" t="s">
        <v>190</v>
      </c>
    </row>
    <row r="193" spans="1:16" ht="12.75">
      <c r="A193" s="18" t="s">
        <v>38</v>
      </c>
      <c s="23" t="s">
        <v>502</v>
      </c>
      <c s="23" t="s">
        <v>192</v>
      </c>
      <c s="18" t="s">
        <v>40</v>
      </c>
      <c s="24" t="s">
        <v>193</v>
      </c>
      <c s="25" t="s">
        <v>156</v>
      </c>
      <c s="26">
        <v>122.32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12.75">
      <c r="A194" s="28" t="s">
        <v>43</v>
      </c>
      <c r="E194" s="29" t="s">
        <v>503</v>
      </c>
    </row>
    <row r="195" spans="1:5" ht="12.75">
      <c r="A195" s="30" t="s">
        <v>45</v>
      </c>
      <c r="E195" s="31" t="s">
        <v>504</v>
      </c>
    </row>
    <row r="196" spans="1:5" ht="51">
      <c r="A196" t="s">
        <v>46</v>
      </c>
      <c r="E196" s="29" t="s">
        <v>195</v>
      </c>
    </row>
    <row r="197" spans="1:16" ht="12.75">
      <c r="A197" s="18" t="s">
        <v>38</v>
      </c>
      <c s="23" t="s">
        <v>505</v>
      </c>
      <c s="23" t="s">
        <v>506</v>
      </c>
      <c s="18" t="s">
        <v>40</v>
      </c>
      <c s="24" t="s">
        <v>507</v>
      </c>
      <c s="25" t="s">
        <v>156</v>
      </c>
      <c s="26">
        <v>250.64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508</v>
      </c>
    </row>
    <row r="199" spans="1:5" ht="38.25">
      <c r="A199" s="30" t="s">
        <v>45</v>
      </c>
      <c r="E199" s="31" t="s">
        <v>509</v>
      </c>
    </row>
    <row r="200" spans="1:5" ht="51">
      <c r="A200" t="s">
        <v>46</v>
      </c>
      <c r="E200" s="29" t="s">
        <v>510</v>
      </c>
    </row>
    <row r="201" spans="1:16" ht="12.75">
      <c r="A201" s="18" t="s">
        <v>38</v>
      </c>
      <c s="23" t="s">
        <v>511</v>
      </c>
      <c s="23" t="s">
        <v>512</v>
      </c>
      <c s="18" t="s">
        <v>40</v>
      </c>
      <c s="24" t="s">
        <v>513</v>
      </c>
      <c s="25" t="s">
        <v>156</v>
      </c>
      <c s="26">
        <v>129.5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514</v>
      </c>
    </row>
    <row r="203" spans="1:5" ht="12.75">
      <c r="A203" s="30" t="s">
        <v>45</v>
      </c>
      <c r="E203" s="31" t="s">
        <v>40</v>
      </c>
    </row>
    <row r="204" spans="1:5" ht="140.25">
      <c r="A204" t="s">
        <v>46</v>
      </c>
      <c r="E204" s="29" t="s">
        <v>515</v>
      </c>
    </row>
    <row r="205" spans="1:16" ht="12.75">
      <c r="A205" s="18" t="s">
        <v>38</v>
      </c>
      <c s="23" t="s">
        <v>516</v>
      </c>
      <c s="23" t="s">
        <v>517</v>
      </c>
      <c s="18" t="s">
        <v>40</v>
      </c>
      <c s="24" t="s">
        <v>518</v>
      </c>
      <c s="25" t="s">
        <v>156</v>
      </c>
      <c s="26">
        <v>147.4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12.75">
      <c r="A206" s="28" t="s">
        <v>43</v>
      </c>
      <c r="E206" s="29" t="s">
        <v>519</v>
      </c>
    </row>
    <row r="207" spans="1:5" ht="12.75">
      <c r="A207" s="30" t="s">
        <v>45</v>
      </c>
      <c r="E207" s="31" t="s">
        <v>520</v>
      </c>
    </row>
    <row r="208" spans="1:5" ht="140.25">
      <c r="A208" t="s">
        <v>46</v>
      </c>
      <c r="E208" s="29" t="s">
        <v>205</v>
      </c>
    </row>
    <row r="209" spans="1:16" ht="12.75">
      <c r="A209" s="18" t="s">
        <v>38</v>
      </c>
      <c s="23" t="s">
        <v>521</v>
      </c>
      <c s="23" t="s">
        <v>522</v>
      </c>
      <c s="18" t="s">
        <v>40</v>
      </c>
      <c s="24" t="s">
        <v>523</v>
      </c>
      <c s="25" t="s">
        <v>156</v>
      </c>
      <c s="26">
        <v>123.86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524</v>
      </c>
    </row>
    <row r="211" spans="1:5" ht="12.75">
      <c r="A211" s="30" t="s">
        <v>45</v>
      </c>
      <c r="E211" s="31" t="s">
        <v>525</v>
      </c>
    </row>
    <row r="212" spans="1:5" ht="140.25">
      <c r="A212" t="s">
        <v>46</v>
      </c>
      <c r="E212" s="29" t="s">
        <v>205</v>
      </c>
    </row>
    <row r="213" spans="1:18" ht="12.75" customHeight="1">
      <c r="A213" s="5" t="s">
        <v>36</v>
      </c>
      <c s="5"/>
      <c s="35" t="s">
        <v>76</v>
      </c>
      <c s="5"/>
      <c s="21" t="s">
        <v>206</v>
      </c>
      <c s="5"/>
      <c s="5"/>
      <c s="5"/>
      <c s="36">
        <f>0+Q213</f>
      </c>
      <c r="O213">
        <f>0+R213</f>
      </c>
      <c r="Q213">
        <f>0+I214+I218+I222</f>
      </c>
      <c>
        <f>0+O214+O218+O222</f>
      </c>
    </row>
    <row r="214" spans="1:16" ht="12.75">
      <c r="A214" s="18" t="s">
        <v>38</v>
      </c>
      <c s="23" t="s">
        <v>526</v>
      </c>
      <c s="23" t="s">
        <v>527</v>
      </c>
      <c s="18" t="s">
        <v>40</v>
      </c>
      <c s="24" t="s">
        <v>528</v>
      </c>
      <c s="25" t="s">
        <v>162</v>
      </c>
      <c s="26">
        <v>20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12.75">
      <c r="A215" s="28" t="s">
        <v>43</v>
      </c>
      <c r="E215" s="29" t="s">
        <v>529</v>
      </c>
    </row>
    <row r="216" spans="1:5" ht="12.75">
      <c r="A216" s="30" t="s">
        <v>45</v>
      </c>
      <c r="E216" s="31" t="s">
        <v>40</v>
      </c>
    </row>
    <row r="217" spans="1:5" ht="127.5">
      <c r="A217" t="s">
        <v>46</v>
      </c>
      <c r="E217" s="29" t="s">
        <v>530</v>
      </c>
    </row>
    <row r="218" spans="1:16" ht="25.5">
      <c r="A218" s="18" t="s">
        <v>38</v>
      </c>
      <c s="23" t="s">
        <v>531</v>
      </c>
      <c s="23" t="s">
        <v>532</v>
      </c>
      <c s="18" t="s">
        <v>40</v>
      </c>
      <c s="24" t="s">
        <v>533</v>
      </c>
      <c s="25" t="s">
        <v>156</v>
      </c>
      <c s="26">
        <v>23.28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12.75">
      <c r="A219" s="28" t="s">
        <v>43</v>
      </c>
      <c r="E219" s="29" t="s">
        <v>534</v>
      </c>
    </row>
    <row r="220" spans="1:5" ht="12.75">
      <c r="A220" s="30" t="s">
        <v>45</v>
      </c>
      <c r="E220" s="31" t="s">
        <v>535</v>
      </c>
    </row>
    <row r="221" spans="1:5" ht="191.25">
      <c r="A221" t="s">
        <v>46</v>
      </c>
      <c r="E221" s="29" t="s">
        <v>536</v>
      </c>
    </row>
    <row r="222" spans="1:16" ht="12.75">
      <c r="A222" s="18" t="s">
        <v>38</v>
      </c>
      <c s="23" t="s">
        <v>537</v>
      </c>
      <c s="23" t="s">
        <v>208</v>
      </c>
      <c s="18" t="s">
        <v>40</v>
      </c>
      <c s="24" t="s">
        <v>209</v>
      </c>
      <c s="25" t="s">
        <v>156</v>
      </c>
      <c s="26">
        <v>23.28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12.75">
      <c r="A223" s="28" t="s">
        <v>43</v>
      </c>
      <c r="E223" s="29" t="s">
        <v>538</v>
      </c>
    </row>
    <row r="224" spans="1:5" ht="12.75">
      <c r="A224" s="30" t="s">
        <v>45</v>
      </c>
      <c r="E224" s="31" t="s">
        <v>539</v>
      </c>
    </row>
    <row r="225" spans="1:5" ht="38.25">
      <c r="A225" t="s">
        <v>46</v>
      </c>
      <c r="E225" s="29" t="s">
        <v>540</v>
      </c>
    </row>
    <row r="226" spans="1:18" ht="12.75" customHeight="1">
      <c r="A226" s="5" t="s">
        <v>36</v>
      </c>
      <c s="5"/>
      <c s="35" t="s">
        <v>80</v>
      </c>
      <c s="5"/>
      <c s="21" t="s">
        <v>541</v>
      </c>
      <c s="5"/>
      <c s="5"/>
      <c s="5"/>
      <c s="36">
        <f>0+Q226</f>
      </c>
      <c r="O226">
        <f>0+R226</f>
      </c>
      <c r="Q226">
        <f>0+I227+I231+I235+I239</f>
      </c>
      <c>
        <f>0+O227+O231+O235+O239</f>
      </c>
    </row>
    <row r="227" spans="1:16" ht="12.75">
      <c r="A227" s="18" t="s">
        <v>38</v>
      </c>
      <c s="23" t="s">
        <v>542</v>
      </c>
      <c s="23" t="s">
        <v>543</v>
      </c>
      <c s="18" t="s">
        <v>40</v>
      </c>
      <c s="24" t="s">
        <v>544</v>
      </c>
      <c s="25" t="s">
        <v>162</v>
      </c>
      <c s="26">
        <v>6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545</v>
      </c>
    </row>
    <row r="229" spans="1:5" ht="12.75">
      <c r="A229" s="30" t="s">
        <v>45</v>
      </c>
      <c r="E229" s="31" t="s">
        <v>40</v>
      </c>
    </row>
    <row r="230" spans="1:5" ht="255">
      <c r="A230" t="s">
        <v>46</v>
      </c>
      <c r="E230" s="29" t="s">
        <v>546</v>
      </c>
    </row>
    <row r="231" spans="1:16" ht="12.75">
      <c r="A231" s="18" t="s">
        <v>38</v>
      </c>
      <c s="23" t="s">
        <v>547</v>
      </c>
      <c s="23" t="s">
        <v>548</v>
      </c>
      <c s="18" t="s">
        <v>40</v>
      </c>
      <c s="24" t="s">
        <v>549</v>
      </c>
      <c s="25" t="s">
        <v>162</v>
      </c>
      <c s="26">
        <v>20</v>
      </c>
      <c s="27">
        <v>0</v>
      </c>
      <c s="27">
        <f>ROUND(ROUND(H231,2)*ROUND(G231,3),2)</f>
      </c>
      <c r="O231">
        <f>(I231*21)/100</f>
      </c>
      <c t="s">
        <v>16</v>
      </c>
    </row>
    <row r="232" spans="1:5" ht="12.75">
      <c r="A232" s="28" t="s">
        <v>43</v>
      </c>
      <c r="E232" s="29" t="s">
        <v>550</v>
      </c>
    </row>
    <row r="233" spans="1:5" ht="12.75">
      <c r="A233" s="30" t="s">
        <v>45</v>
      </c>
      <c r="E233" s="31" t="s">
        <v>40</v>
      </c>
    </row>
    <row r="234" spans="1:5" ht="242.25">
      <c r="A234" t="s">
        <v>46</v>
      </c>
      <c r="E234" s="29" t="s">
        <v>551</v>
      </c>
    </row>
    <row r="235" spans="1:16" ht="12.75">
      <c r="A235" s="18" t="s">
        <v>38</v>
      </c>
      <c s="23" t="s">
        <v>552</v>
      </c>
      <c s="23" t="s">
        <v>553</v>
      </c>
      <c s="18" t="s">
        <v>40</v>
      </c>
      <c s="24" t="s">
        <v>554</v>
      </c>
      <c s="25" t="s">
        <v>156</v>
      </c>
      <c s="26">
        <v>4.41</v>
      </c>
      <c s="27">
        <v>0</v>
      </c>
      <c s="27">
        <f>ROUND(ROUND(H235,2)*ROUND(G235,3),2)</f>
      </c>
      <c r="O235">
        <f>(I235*21)/100</f>
      </c>
      <c t="s">
        <v>16</v>
      </c>
    </row>
    <row r="236" spans="1:5" ht="12.75">
      <c r="A236" s="28" t="s">
        <v>43</v>
      </c>
      <c r="E236" s="29" t="s">
        <v>555</v>
      </c>
    </row>
    <row r="237" spans="1:5" ht="12.75">
      <c r="A237" s="30" t="s">
        <v>45</v>
      </c>
      <c r="E237" s="31" t="s">
        <v>556</v>
      </c>
    </row>
    <row r="238" spans="1:5" ht="12.75">
      <c r="A238" t="s">
        <v>46</v>
      </c>
      <c r="E238" s="29" t="s">
        <v>557</v>
      </c>
    </row>
    <row r="239" spans="1:16" ht="12.75">
      <c r="A239" s="18" t="s">
        <v>38</v>
      </c>
      <c s="23" t="s">
        <v>558</v>
      </c>
      <c s="23" t="s">
        <v>559</v>
      </c>
      <c s="18" t="s">
        <v>64</v>
      </c>
      <c s="24" t="s">
        <v>560</v>
      </c>
      <c s="25" t="s">
        <v>234</v>
      </c>
      <c s="26">
        <v>4</v>
      </c>
      <c s="27">
        <v>0</v>
      </c>
      <c s="27">
        <f>ROUND(ROUND(H239,2)*ROUND(G239,3),2)</f>
      </c>
      <c r="O239">
        <f>(I239*21)/100</f>
      </c>
      <c t="s">
        <v>16</v>
      </c>
    </row>
    <row r="240" spans="1:5" ht="12.75">
      <c r="A240" s="28" t="s">
        <v>43</v>
      </c>
      <c r="E240" s="29" t="s">
        <v>561</v>
      </c>
    </row>
    <row r="241" spans="1:5" ht="12.75">
      <c r="A241" s="30" t="s">
        <v>45</v>
      </c>
      <c r="E241" s="31" t="s">
        <v>40</v>
      </c>
    </row>
    <row r="242" spans="1:5" ht="38.25">
      <c r="A242" t="s">
        <v>46</v>
      </c>
      <c r="E242" s="29" t="s">
        <v>562</v>
      </c>
    </row>
    <row r="243" spans="1:18" ht="12.75" customHeight="1">
      <c r="A243" s="5" t="s">
        <v>36</v>
      </c>
      <c s="5"/>
      <c s="35" t="s">
        <v>33</v>
      </c>
      <c s="5"/>
      <c s="21" t="s">
        <v>213</v>
      </c>
      <c s="5"/>
      <c s="5"/>
      <c s="5"/>
      <c s="36">
        <f>0+Q243</f>
      </c>
      <c r="O243">
        <f>0+R243</f>
      </c>
      <c r="Q243">
        <f>0+I244+I248+I252+I256+I260+I264+I268+I272+I276+I280+I284+I288+I292+I296</f>
      </c>
      <c>
        <f>0+O244+O248+O252+O256+O260+O264+O268+O272+O276+O280+O284+O288+O292+O296</f>
      </c>
    </row>
    <row r="244" spans="1:16" ht="12.75">
      <c r="A244" s="18" t="s">
        <v>38</v>
      </c>
      <c s="23" t="s">
        <v>563</v>
      </c>
      <c s="23" t="s">
        <v>564</v>
      </c>
      <c s="18" t="s">
        <v>40</v>
      </c>
      <c s="24" t="s">
        <v>565</v>
      </c>
      <c s="25" t="s">
        <v>162</v>
      </c>
      <c s="26">
        <v>5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2.75">
      <c r="A245" s="28" t="s">
        <v>43</v>
      </c>
      <c r="E245" s="29" t="s">
        <v>566</v>
      </c>
    </row>
    <row r="246" spans="1:5" ht="12.75">
      <c r="A246" s="30" t="s">
        <v>45</v>
      </c>
      <c r="E246" s="31" t="s">
        <v>40</v>
      </c>
    </row>
    <row r="247" spans="1:5" ht="63.75">
      <c r="A247" t="s">
        <v>46</v>
      </c>
      <c r="E247" s="29" t="s">
        <v>567</v>
      </c>
    </row>
    <row r="248" spans="1:16" ht="12.75">
      <c r="A248" s="18" t="s">
        <v>38</v>
      </c>
      <c s="23" t="s">
        <v>568</v>
      </c>
      <c s="23" t="s">
        <v>569</v>
      </c>
      <c s="18" t="s">
        <v>40</v>
      </c>
      <c s="24" t="s">
        <v>570</v>
      </c>
      <c s="25" t="s">
        <v>162</v>
      </c>
      <c s="26">
        <v>12.5</v>
      </c>
      <c s="27">
        <v>0</v>
      </c>
      <c s="27">
        <f>ROUND(ROUND(H248,2)*ROUND(G248,3),2)</f>
      </c>
      <c r="O248">
        <f>(I248*21)/100</f>
      </c>
      <c t="s">
        <v>16</v>
      </c>
    </row>
    <row r="249" spans="1:5" ht="12.75">
      <c r="A249" s="28" t="s">
        <v>43</v>
      </c>
      <c r="E249" s="29" t="s">
        <v>571</v>
      </c>
    </row>
    <row r="250" spans="1:5" ht="12.75">
      <c r="A250" s="30" t="s">
        <v>45</v>
      </c>
      <c r="E250" s="31" t="s">
        <v>572</v>
      </c>
    </row>
    <row r="251" spans="1:5" ht="38.25">
      <c r="A251" t="s">
        <v>46</v>
      </c>
      <c r="E251" s="29" t="s">
        <v>573</v>
      </c>
    </row>
    <row r="252" spans="1:16" ht="12.75">
      <c r="A252" s="18" t="s">
        <v>38</v>
      </c>
      <c s="23" t="s">
        <v>574</v>
      </c>
      <c s="23" t="s">
        <v>575</v>
      </c>
      <c s="18" t="s">
        <v>40</v>
      </c>
      <c s="24" t="s">
        <v>576</v>
      </c>
      <c s="25" t="s">
        <v>234</v>
      </c>
      <c s="26">
        <v>6</v>
      </c>
      <c s="27">
        <v>0</v>
      </c>
      <c s="27">
        <f>ROUND(ROUND(H252,2)*ROUND(G252,3),2)</f>
      </c>
      <c r="O252">
        <f>(I252*21)/100</f>
      </c>
      <c t="s">
        <v>16</v>
      </c>
    </row>
    <row r="253" spans="1:5" ht="12.75">
      <c r="A253" s="28" t="s">
        <v>43</v>
      </c>
      <c r="E253" s="29" t="s">
        <v>577</v>
      </c>
    </row>
    <row r="254" spans="1:5" ht="12.75">
      <c r="A254" s="30" t="s">
        <v>45</v>
      </c>
      <c r="E254" s="31" t="s">
        <v>40</v>
      </c>
    </row>
    <row r="255" spans="1:5" ht="51">
      <c r="A255" t="s">
        <v>46</v>
      </c>
      <c r="E255" s="29" t="s">
        <v>578</v>
      </c>
    </row>
    <row r="256" spans="1:16" ht="12.75">
      <c r="A256" s="18" t="s">
        <v>38</v>
      </c>
      <c s="23" t="s">
        <v>579</v>
      </c>
      <c s="23" t="s">
        <v>580</v>
      </c>
      <c s="18" t="s">
        <v>40</v>
      </c>
      <c s="24" t="s">
        <v>581</v>
      </c>
      <c s="25" t="s">
        <v>234</v>
      </c>
      <c s="26">
        <v>1</v>
      </c>
      <c s="27">
        <v>0</v>
      </c>
      <c s="27">
        <f>ROUND(ROUND(H256,2)*ROUND(G256,3),2)</f>
      </c>
      <c r="O256">
        <f>(I256*21)/100</f>
      </c>
      <c t="s">
        <v>16</v>
      </c>
    </row>
    <row r="257" spans="1:5" ht="12.75">
      <c r="A257" s="28" t="s">
        <v>43</v>
      </c>
      <c r="E257" s="29" t="s">
        <v>582</v>
      </c>
    </row>
    <row r="258" spans="1:5" ht="12.75">
      <c r="A258" s="30" t="s">
        <v>45</v>
      </c>
      <c r="E258" s="31" t="s">
        <v>40</v>
      </c>
    </row>
    <row r="259" spans="1:5" ht="25.5">
      <c r="A259" t="s">
        <v>46</v>
      </c>
      <c r="E259" s="29" t="s">
        <v>583</v>
      </c>
    </row>
    <row r="260" spans="1:16" ht="12.75">
      <c r="A260" s="18" t="s">
        <v>38</v>
      </c>
      <c s="23" t="s">
        <v>584</v>
      </c>
      <c s="23" t="s">
        <v>244</v>
      </c>
      <c s="18" t="s">
        <v>40</v>
      </c>
      <c s="24" t="s">
        <v>245</v>
      </c>
      <c s="25" t="s">
        <v>234</v>
      </c>
      <c s="26">
        <v>6</v>
      </c>
      <c s="27">
        <v>0</v>
      </c>
      <c s="27">
        <f>ROUND(ROUND(H260,2)*ROUND(G260,3),2)</f>
      </c>
      <c r="O260">
        <f>(I260*21)/100</f>
      </c>
      <c t="s">
        <v>16</v>
      </c>
    </row>
    <row r="261" spans="1:5" ht="12.75">
      <c r="A261" s="28" t="s">
        <v>43</v>
      </c>
      <c r="E261" s="29" t="s">
        <v>585</v>
      </c>
    </row>
    <row r="262" spans="1:5" ht="12.75">
      <c r="A262" s="30" t="s">
        <v>45</v>
      </c>
      <c r="E262" s="31" t="s">
        <v>586</v>
      </c>
    </row>
    <row r="263" spans="1:5" ht="25.5">
      <c r="A263" t="s">
        <v>46</v>
      </c>
      <c r="E263" s="29" t="s">
        <v>248</v>
      </c>
    </row>
    <row r="264" spans="1:16" ht="25.5">
      <c r="A264" s="18" t="s">
        <v>38</v>
      </c>
      <c s="23" t="s">
        <v>587</v>
      </c>
      <c s="23" t="s">
        <v>588</v>
      </c>
      <c s="18" t="s">
        <v>40</v>
      </c>
      <c s="24" t="s">
        <v>589</v>
      </c>
      <c s="25" t="s">
        <v>156</v>
      </c>
      <c s="26">
        <v>3.75</v>
      </c>
      <c s="27">
        <v>0</v>
      </c>
      <c s="27">
        <f>ROUND(ROUND(H264,2)*ROUND(G264,3),2)</f>
      </c>
      <c r="O264">
        <f>(I264*21)/100</f>
      </c>
      <c t="s">
        <v>16</v>
      </c>
    </row>
    <row r="265" spans="1:5" ht="12.75">
      <c r="A265" s="28" t="s">
        <v>43</v>
      </c>
      <c r="E265" s="29" t="s">
        <v>590</v>
      </c>
    </row>
    <row r="266" spans="1:5" ht="12.75">
      <c r="A266" s="30" t="s">
        <v>45</v>
      </c>
      <c r="E266" s="31" t="s">
        <v>591</v>
      </c>
    </row>
    <row r="267" spans="1:5" ht="38.25">
      <c r="A267" t="s">
        <v>46</v>
      </c>
      <c r="E267" s="29" t="s">
        <v>592</v>
      </c>
    </row>
    <row r="268" spans="1:16" ht="25.5">
      <c r="A268" s="18" t="s">
        <v>38</v>
      </c>
      <c s="23" t="s">
        <v>593</v>
      </c>
      <c s="23" t="s">
        <v>594</v>
      </c>
      <c s="18" t="s">
        <v>40</v>
      </c>
      <c s="24" t="s">
        <v>595</v>
      </c>
      <c s="25" t="s">
        <v>156</v>
      </c>
      <c s="26">
        <v>3.75</v>
      </c>
      <c s="27">
        <v>0</v>
      </c>
      <c s="27">
        <f>ROUND(ROUND(H268,2)*ROUND(G268,3),2)</f>
      </c>
      <c r="O268">
        <f>(I268*21)/100</f>
      </c>
      <c t="s">
        <v>16</v>
      </c>
    </row>
    <row r="269" spans="1:5" ht="12.75">
      <c r="A269" s="28" t="s">
        <v>43</v>
      </c>
      <c r="E269" s="29" t="s">
        <v>590</v>
      </c>
    </row>
    <row r="270" spans="1:5" ht="12.75">
      <c r="A270" s="30" t="s">
        <v>45</v>
      </c>
      <c r="E270" s="31" t="s">
        <v>591</v>
      </c>
    </row>
    <row r="271" spans="1:5" ht="38.25">
      <c r="A271" t="s">
        <v>46</v>
      </c>
      <c r="E271" s="29" t="s">
        <v>592</v>
      </c>
    </row>
    <row r="272" spans="1:16" ht="12.75">
      <c r="A272" s="18" t="s">
        <v>38</v>
      </c>
      <c s="23" t="s">
        <v>596</v>
      </c>
      <c s="23" t="s">
        <v>597</v>
      </c>
      <c s="18" t="s">
        <v>40</v>
      </c>
      <c s="24" t="s">
        <v>598</v>
      </c>
      <c s="25" t="s">
        <v>162</v>
      </c>
      <c s="26">
        <v>6</v>
      </c>
      <c s="27">
        <v>0</v>
      </c>
      <c s="27">
        <f>ROUND(ROUND(H272,2)*ROUND(G272,3),2)</f>
      </c>
      <c r="O272">
        <f>(I272*21)/100</f>
      </c>
      <c t="s">
        <v>16</v>
      </c>
    </row>
    <row r="273" spans="1:5" ht="12.75">
      <c r="A273" s="28" t="s">
        <v>43</v>
      </c>
      <c r="E273" s="29" t="s">
        <v>599</v>
      </c>
    </row>
    <row r="274" spans="1:5" ht="12.75">
      <c r="A274" s="30" t="s">
        <v>45</v>
      </c>
      <c r="E274" s="31" t="s">
        <v>600</v>
      </c>
    </row>
    <row r="275" spans="1:5" ht="51">
      <c r="A275" t="s">
        <v>46</v>
      </c>
      <c r="E275" s="29" t="s">
        <v>601</v>
      </c>
    </row>
    <row r="276" spans="1:16" ht="12.75">
      <c r="A276" s="18" t="s">
        <v>38</v>
      </c>
      <c s="23" t="s">
        <v>602</v>
      </c>
      <c s="23" t="s">
        <v>603</v>
      </c>
      <c s="18" t="s">
        <v>40</v>
      </c>
      <c s="24" t="s">
        <v>604</v>
      </c>
      <c s="25" t="s">
        <v>162</v>
      </c>
      <c s="26">
        <v>10.1</v>
      </c>
      <c s="27">
        <v>0</v>
      </c>
      <c s="27">
        <f>ROUND(ROUND(H276,2)*ROUND(G276,3),2)</f>
      </c>
      <c r="O276">
        <f>(I276*21)/100</f>
      </c>
      <c t="s">
        <v>16</v>
      </c>
    </row>
    <row r="277" spans="1:5" ht="12.75">
      <c r="A277" s="28" t="s">
        <v>43</v>
      </c>
      <c r="E277" s="29" t="s">
        <v>605</v>
      </c>
    </row>
    <row r="278" spans="1:5" ht="12.75">
      <c r="A278" s="30" t="s">
        <v>45</v>
      </c>
      <c r="E278" s="31" t="s">
        <v>606</v>
      </c>
    </row>
    <row r="279" spans="1:5" ht="25.5">
      <c r="A279" t="s">
        <v>46</v>
      </c>
      <c r="E279" s="29" t="s">
        <v>607</v>
      </c>
    </row>
    <row r="280" spans="1:16" ht="12.75">
      <c r="A280" s="18" t="s">
        <v>38</v>
      </c>
      <c s="23" t="s">
        <v>608</v>
      </c>
      <c s="23" t="s">
        <v>609</v>
      </c>
      <c s="18" t="s">
        <v>40</v>
      </c>
      <c s="24" t="s">
        <v>610</v>
      </c>
      <c s="25" t="s">
        <v>156</v>
      </c>
      <c s="26">
        <v>8.75</v>
      </c>
      <c s="27">
        <v>0</v>
      </c>
      <c s="27">
        <f>ROUND(ROUND(H280,2)*ROUND(G280,3),2)</f>
      </c>
      <c r="O280">
        <f>(I280*21)/100</f>
      </c>
      <c t="s">
        <v>16</v>
      </c>
    </row>
    <row r="281" spans="1:5" ht="12.75">
      <c r="A281" s="28" t="s">
        <v>43</v>
      </c>
      <c r="E281" s="29" t="s">
        <v>611</v>
      </c>
    </row>
    <row r="282" spans="1:5" ht="12.75">
      <c r="A282" s="30" t="s">
        <v>45</v>
      </c>
      <c r="E282" s="31" t="s">
        <v>612</v>
      </c>
    </row>
    <row r="283" spans="1:5" ht="25.5">
      <c r="A283" t="s">
        <v>46</v>
      </c>
      <c r="E283" s="29" t="s">
        <v>613</v>
      </c>
    </row>
    <row r="284" spans="1:16" ht="12.75">
      <c r="A284" s="18" t="s">
        <v>38</v>
      </c>
      <c s="23" t="s">
        <v>614</v>
      </c>
      <c s="23" t="s">
        <v>615</v>
      </c>
      <c s="18" t="s">
        <v>40</v>
      </c>
      <c s="24" t="s">
        <v>616</v>
      </c>
      <c s="25" t="s">
        <v>162</v>
      </c>
      <c s="26">
        <v>10.1</v>
      </c>
      <c s="27">
        <v>0</v>
      </c>
      <c s="27">
        <f>ROUND(ROUND(H284,2)*ROUND(G284,3),2)</f>
      </c>
      <c r="O284">
        <f>(I284*21)/100</f>
      </c>
      <c t="s">
        <v>16</v>
      </c>
    </row>
    <row r="285" spans="1:5" ht="12.75">
      <c r="A285" s="28" t="s">
        <v>43</v>
      </c>
      <c r="E285" s="29" t="s">
        <v>605</v>
      </c>
    </row>
    <row r="286" spans="1:5" ht="12.75">
      <c r="A286" s="30" t="s">
        <v>45</v>
      </c>
      <c r="E286" s="31" t="s">
        <v>606</v>
      </c>
    </row>
    <row r="287" spans="1:5" ht="38.25">
      <c r="A287" t="s">
        <v>46</v>
      </c>
      <c r="E287" s="29" t="s">
        <v>617</v>
      </c>
    </row>
    <row r="288" spans="1:16" ht="12.75">
      <c r="A288" s="18" t="s">
        <v>38</v>
      </c>
      <c s="23" t="s">
        <v>618</v>
      </c>
      <c s="23" t="s">
        <v>619</v>
      </c>
      <c s="18" t="s">
        <v>40</v>
      </c>
      <c s="24" t="s">
        <v>620</v>
      </c>
      <c s="25" t="s">
        <v>116</v>
      </c>
      <c s="26">
        <v>25.587</v>
      </c>
      <c s="27">
        <v>0</v>
      </c>
      <c s="27">
        <f>ROUND(ROUND(H288,2)*ROUND(G288,3),2)</f>
      </c>
      <c r="O288">
        <f>(I288*21)/100</f>
      </c>
      <c t="s">
        <v>16</v>
      </c>
    </row>
    <row r="289" spans="1:5" ht="12.75">
      <c r="A289" s="28" t="s">
        <v>43</v>
      </c>
      <c r="E289" s="29" t="s">
        <v>621</v>
      </c>
    </row>
    <row r="290" spans="1:5" ht="89.25">
      <c r="A290" s="30" t="s">
        <v>45</v>
      </c>
      <c r="E290" s="31" t="s">
        <v>622</v>
      </c>
    </row>
    <row r="291" spans="1:5" ht="102">
      <c r="A291" t="s">
        <v>46</v>
      </c>
      <c r="E291" s="29" t="s">
        <v>323</v>
      </c>
    </row>
    <row r="292" spans="1:16" ht="12.75">
      <c r="A292" s="18" t="s">
        <v>38</v>
      </c>
      <c s="23" t="s">
        <v>623</v>
      </c>
      <c s="23" t="s">
        <v>624</v>
      </c>
      <c s="18" t="s">
        <v>40</v>
      </c>
      <c s="24" t="s">
        <v>625</v>
      </c>
      <c s="25" t="s">
        <v>105</v>
      </c>
      <c s="26">
        <v>0.967</v>
      </c>
      <c s="27">
        <v>0</v>
      </c>
      <c s="27">
        <f>ROUND(ROUND(H292,2)*ROUND(G292,3),2)</f>
      </c>
      <c r="O292">
        <f>(I292*21)/100</f>
      </c>
      <c t="s">
        <v>16</v>
      </c>
    </row>
    <row r="293" spans="1:5" ht="12.75">
      <c r="A293" s="28" t="s">
        <v>43</v>
      </c>
      <c r="E293" s="29" t="s">
        <v>626</v>
      </c>
    </row>
    <row r="294" spans="1:5" ht="38.25">
      <c r="A294" s="30" t="s">
        <v>45</v>
      </c>
      <c r="E294" s="31" t="s">
        <v>627</v>
      </c>
    </row>
    <row r="295" spans="1:5" ht="76.5">
      <c r="A295" t="s">
        <v>46</v>
      </c>
      <c r="E295" s="29" t="s">
        <v>628</v>
      </c>
    </row>
    <row r="296" spans="1:16" ht="12.75">
      <c r="A296" s="18" t="s">
        <v>38</v>
      </c>
      <c s="23" t="s">
        <v>629</v>
      </c>
      <c s="23" t="s">
        <v>630</v>
      </c>
      <c s="18" t="s">
        <v>40</v>
      </c>
      <c s="24" t="s">
        <v>631</v>
      </c>
      <c s="25" t="s">
        <v>156</v>
      </c>
      <c s="26">
        <v>30</v>
      </c>
      <c s="27">
        <v>0</v>
      </c>
      <c s="27">
        <f>ROUND(ROUND(H296,2)*ROUND(G296,3),2)</f>
      </c>
      <c r="O296">
        <f>(I296*21)/100</f>
      </c>
      <c t="s">
        <v>16</v>
      </c>
    </row>
    <row r="297" spans="1:5" ht="12.75">
      <c r="A297" s="28" t="s">
        <v>43</v>
      </c>
      <c r="E297" s="29" t="s">
        <v>632</v>
      </c>
    </row>
    <row r="298" spans="1:5" ht="12.75">
      <c r="A298" s="30" t="s">
        <v>45</v>
      </c>
      <c r="E298" s="31" t="s">
        <v>633</v>
      </c>
    </row>
    <row r="299" spans="1:5" ht="76.5">
      <c r="A299" t="s">
        <v>46</v>
      </c>
      <c r="E299" s="29" t="s">
        <v>634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