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000_Ostatní" sheetId="1" r:id="rId1"/>
    <sheet name="000_Vedlejší" sheetId="2" r:id="rId2"/>
    <sheet name="181" sheetId="3" r:id="rId3"/>
    <sheet name="251" sheetId="4" r:id="rId4"/>
  </sheets>
  <definedNames/>
  <calcPr/>
  <webPublishing/>
</workbook>
</file>

<file path=xl/sharedStrings.xml><?xml version="1.0" encoding="utf-8"?>
<sst xmlns="http://schemas.openxmlformats.org/spreadsheetml/2006/main" count="1340" uniqueCount="481">
  <si>
    <t>ASPE10</t>
  </si>
  <si>
    <t>S</t>
  </si>
  <si>
    <t>Soupis prací objektu</t>
  </si>
  <si>
    <t xml:space="preserve">Stavba: </t>
  </si>
  <si>
    <t>2220</t>
  </si>
  <si>
    <t>III/43230 Vřesovice, sesuv</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</si>
  <si>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</si>
  <si>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</si>
  <si>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</si>
  <si>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</si>
  <si>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</si>
  <si>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</si>
  <si>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</si>
  <si>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</si>
  <si>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</si>
  <si>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</si>
  <si>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</si>
  <si>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</si>
  <si>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</si>
  <si>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</si>
  <si>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</si>
  <si>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</si>
  <si>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</si>
  <si>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</si>
  <si>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</si>
  <si>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</si>
  <si>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</si>
  <si>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</si>
  <si>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</si>
  <si>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</si>
  <si>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</si>
  <si>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</si>
  <si>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</si>
  <si>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</si>
  <si>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</si>
  <si>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</si>
  <si>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</si>
  <si>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</si>
  <si>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</si>
  <si>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</si>
  <si>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</si>
  <si>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</si>
  <si>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</si>
  <si>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</si>
  <si>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</si>
  <si>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</si>
  <si>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</si>
  <si>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</si>
  <si>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</si>
  <si>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</si>
  <si>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</si>
  <si>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</si>
  <si>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</si>
  <si>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Geodetické zaměření stavby - popsáno v obchodních podmínkách</t>
  </si>
  <si>
    <t>02946</t>
  </si>
  <si>
    <t>OSTAT POŽADAVKY - FOTODOKUMENTACE</t>
  </si>
  <si>
    <t>Fotodokumentace provádění stavby, vč. fotodokumentace stavu blízkých nemovitostí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</si>
  <si>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</si>
  <si>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</si>
  <si>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</si>
  <si>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</si>
  <si>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</si>
  <si>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</si>
  <si>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</si>
  <si>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</si>
  <si>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</si>
  <si>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</si>
  <si>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</si>
  <si>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</si>
  <si>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</si>
  <si>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</si>
  <si>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</si>
  <si>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</si>
  <si>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</si>
  <si>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</si>
  <si>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</si>
  <si>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18</t>
  </si>
  <si>
    <t>00018</t>
  </si>
  <si>
    <t>Návrh technologického postupu prací - popsáno v obchodních podmínkách</t>
  </si>
  <si>
    <t>181</t>
  </si>
  <si>
    <t>Přechodné dopravně inženýrské opatření</t>
  </si>
  <si>
    <t>02720</t>
  </si>
  <si>
    <t>POMOC PRÁCE ZRÍZ NEBO ZAJIŠT REGULACI A OCHRANU DOPRAVY</t>
  </si>
  <si>
    <t>Přechodná úprava dopravního značení a objízdných tras včetně údržby a úprav během stavebních prací v souladu s TP66-II vydání "Zásady pro označování pracovních míst na PK a s platnými předpisy pro navrhování DZ na PK vč. vyhláčky č.294/2015 Sb.  
Stávající DZ svislé se pro potřeby PDZ zachovají a podle potřeby zakryjí, upraví nebo doplní. Přechodné SDZ (značky, směrové desky, závory, semaforová souprava, světla) se umístí na nosiších a podkladních deskách včetně nutných přesunů dle jednotlivých fází (etap) výstavby, dodávky, montáže, demontáže. Vše v režii zhotovitele.</t>
  </si>
  <si>
    <t>zahrnuje veškeré náklady spojené s objednatelem požadovanými zarízeními</t>
  </si>
  <si>
    <t>251</t>
  </si>
  <si>
    <t>Konstrukce podchycení sesuvu</t>
  </si>
  <si>
    <t>014122</t>
  </si>
  <si>
    <t>ZEM</t>
  </si>
  <si>
    <t>POPLATKY ZA SKLÁDKU TYP S-OO (OSTATNÍ ODPAD)</t>
  </si>
  <si>
    <t>T</t>
  </si>
  <si>
    <t>Zeminy se zařazují podle vyhl. č. 8/2021 Sb. jako Zemina a kamení neuvedené pod číslem 17 05 03 katalogové číslo 17 05 04.</t>
  </si>
  <si>
    <t>pol. 113328 - suť z nestmelené podkladní vrstvy vozovky - 1,9t/m3: 81,081*1,9=154,054 [A] 
pol. 17120 - přebytečná zemina ze stavby - 2,0t/m3: 764,778*2,0=1 529,556 [B] 
pol. 212035 - přebytečná zemina ze silniční drenáže - 2,0t/m3: (0,4+0,5)/2*0,3*29,9*2,0=8,073 [C] 
Celkové množství 1775.899000=1 775,899 [D]</t>
  </si>
  <si>
    <t>zahrnuje veškeré poplatky provozovateli skládky související s uložením odpadu na skládce.</t>
  </si>
  <si>
    <t>014132</t>
  </si>
  <si>
    <t>ASF</t>
  </si>
  <si>
    <t>POPLATKY ZA SKLÁDKU TYP S-NO (NEBEZPECNÝ ODPAD)</t>
  </si>
  <si>
    <t>Pojivo živičných vrstev překračuje povolený obsah benzo(a)pyrenu, kvalitativní třídy ZAS-T4 a tím se zařazuje podle vyhl. č. 231/2021 Sb. jako asfaltové směsi katalogové číslo 17 03 01.</t>
  </si>
  <si>
    <t>dolní asfaltové vrstvy vozovky - pol.11372.2: 33,784*2,4"t/m3"=81,082 [A]</t>
  </si>
  <si>
    <t>Zemní práce</t>
  </si>
  <si>
    <t>11120</t>
  </si>
  <si>
    <t>ODSTRANENÍ KROVIN</t>
  </si>
  <si>
    <t>M2</t>
  </si>
  <si>
    <t>Odvozná vzdálenost a likvidace v režii zhotovitele.</t>
  </si>
  <si>
    <t>příloha F.2: 11,0+15,0+190,0=216,000 [A]</t>
  </si>
  <si>
    <t>odstranení krovin a stromu do prumeru 100 mm  
doprava drevin bez ohledu na vzdálenost  
spálení na hromadách nebo štepkování</t>
  </si>
  <si>
    <t>11201</t>
  </si>
  <si>
    <t>KÁCENÍ STROMU D KMENE DO 0,5M S ODSTRANENÍM PAREZU</t>
  </si>
  <si>
    <t>KUS</t>
  </si>
  <si>
    <t>Odvozná vzdálenost  a likvidace v režii zhotovitele.</t>
  </si>
  <si>
    <t>příloha F.2: 5=5,000 [A]</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</si>
  <si>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</si>
  <si>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11316</t>
  </si>
  <si>
    <t>ODSTRANENÍ KRYTU ZPEVNENÝCH PLOCH ZE SILNICNÍCH DÍLCU</t>
  </si>
  <si>
    <t>M3</t>
  </si>
  <si>
    <t>Odvoz pronajatých silničních panelů zpět na skládku pronajímatele, odvozná vzdálenost v režii zhotovitele.</t>
  </si>
  <si>
    <t>zpevnění sjezdů do stavební jámy - výkres 10: (3,0*20,0+3,0*18,0)*0,18=20,520 [A]</t>
  </si>
  <si>
    <t>Položka zahrnuje veškerou manipulaci s vybouranou sutí a s vybouranými hmotami vc. uložení na skládku. Nezahrnuje poplatek za skládku.</t>
  </si>
  <si>
    <t>7</t>
  </si>
  <si>
    <t>11372</t>
  </si>
  <si>
    <t>FRÉZOVÁNÍ ZPEVNENÝCH PLOCH ASFALTOVÝCH</t>
  </si>
  <si>
    <t>Asfaltová směs splňující kritéria pro kvalitativní třídy ZAS-T1 a ZAS-T2 podle vyhl. č. 130/2019Sb.  
Odvozná vzdálenost a likvidace suti v režii zhotovitele.</t>
  </si>
  <si>
    <t>horní vrstvy tl. 200mm v celé ploše úpravy vozovky - výkres 06: 4,79*70,53*0,20=67,568 [A]</t>
  </si>
  <si>
    <t>Položka zahrnuje veškerou manipulaci s vybouranou sutí a s vybouranými hmotami vc. uložení na skládku. Nezahrnuje poplatek za skládku</t>
  </si>
  <si>
    <t>12110</t>
  </si>
  <si>
    <t>SEJMUTÍ ORNICE NEBO LESNÍ PUDY</t>
  </si>
  <si>
    <t>Odvoz a zpracování v režii zhotovitele - přebytek sejmuté zeminy. 
Odvozná vzdálenost v režii zhotovitele.</t>
  </si>
  <si>
    <t>z násypových svahů a příkopů silničního tělesa (plochy příčných řezů x vzdálenost příčných řezů): (0,46+0,61+0,90+1,73+1,85+1,73+1,92+1,79+2,05+1,91+1,17+0,77+0,76+0,173)*5,0=89,115 [A] 
odpočet zeminy použité na zpětné rozprostření - viz pol. 18220: -313,38*0,15=-47,007 [B] 
Celkové množství 42.108000=42,108 [C]</t>
  </si>
  <si>
    <t>položka zahrnuje sejmutí ornice bez ohledu na tlouštku vrstvy a její vodorovnou dopravu  
nezahrnuje uložení na trvalou skládku</t>
  </si>
  <si>
    <t>Odvoz sejmuté zeminy na meziskládku - zemina ke zpětnému rozprostření.  
Odvozná vzdálenost v režii zhotovitele.</t>
  </si>
  <si>
    <t>z násypových svahů a příkopů silničního tělesa - zemina pro zpětné rozprosření viz pol. 18222: 313,38*0,15=47,007 [A]</t>
  </si>
  <si>
    <t>12</t>
  </si>
  <si>
    <t>13273</t>
  </si>
  <si>
    <t>HLOUBENÍ RÝH ŠÍR DO 2M PAŽ I NEPAŽ TR. I</t>
  </si>
  <si>
    <t>použito zpět</t>
  </si>
  <si>
    <t>náhradní chránička CETIN dl. 32,0m: 6,384=6,384 [A]</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</si>
  <si>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</si>
  <si>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17120</t>
  </si>
  <si>
    <t>ULOŽENÍ SYPANINY DO NÁSYPU A NA SKLÁDKY BEZ ZHUTNENÍ</t>
  </si>
  <si>
    <t>pol. 18222 - sejmutá humózní zemina na meziskládku: 313,38*0,15=47,007 [A] 
Mezisoučet - uloženo na meziskládku 47.007000=47,007 [B] 
pol. 131738 - výkopek ze stavební jámy:  756,035=756,035 [D] 
pol. 132738b - výkopek z vyvedení silniční drenáže v příčném směru silnice: 3,767=3,767 [E] 
pol. 133738 - výkopek z drenážních šachet: 2,4=2,400 [F] 
pol. 132738a - přebytek výkopku z rýhy pro náhradní chráničku CETIN: 8,960-6,384=2,576 [G] 
Mezisoučet - uloženo na skládku 764,778=764,778 [H] 
Celkové množství 811,785=811,785 [I]</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</si>
  <si>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</si>
  <si>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16</t>
  </si>
  <si>
    <t>17180</t>
  </si>
  <si>
    <t>ULOŽENÍ SYPANINY DO NÁSYPU Z NAKUPOVANÝCH MATERIÁLU</t>
  </si>
  <si>
    <t>Zemina podle ČSN 73 6133 Návrh a provádění zemního tělesa pozemních komunikací, tab. 1 - zeminy VHODNÉ k přímému použití bez úprav (SW, GW, G-F, S-F), hutnění Id=0,85 resp. D=96%.</t>
  </si>
  <si>
    <t>vyztužený silniční násyp (plochy příčných řezů x vzdálenost příčných řezů) - výkres 03, 06: 11,74+5*(11,83+11,85+11,78+11,60)+11,52=258,560 [A]</t>
  </si>
  <si>
    <t>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</si>
  <si>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t>
  </si>
  <si>
    <t>17380</t>
  </si>
  <si>
    <t>ZEMNÍ KRAJNICE A DOSYPÁVKY Z NAKUPOVANÝCH MATERIÁLU</t>
  </si>
  <si>
    <t>nenamrzavým materiálem zhutněným na 100% PS, minimálně podmíněně vhodný podle ČSN 73 6133.</t>
  </si>
  <si>
    <t>plochy příčných řezů x vzdálenost příčných řezů - výkres 03, 06:  
zemní krajnice: (0,40+0,48+0,52+0,52+0,35+0,14+0,15+0,15+0,14+0,53+0,54+0,57+0,54+0,09)*5,0=25,600 [A] 
dosypání koruny silničního tělesa v místě rozšíření vozovky:  (1,20+1,44+0,41+0,11+0,13+0,1)*5,0=16,950 [B] 
Celkové množství 42.550000=42,550 [C]</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</si>
  <si>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svahování, hutnení a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</si>
  <si>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17411</t>
  </si>
  <si>
    <t>ZÁSYP JAM A RÝH ZEMINOU SE ZHUTNENÍM</t>
  </si>
  <si>
    <t>náhradní chránička CETIN dl. 32,0m: 0,35*(0,8-(0,08+0,1+0,05))*32,0=6,384 [A]</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</si>
  <si>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</si>
  <si>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19</t>
  </si>
  <si>
    <t>17481</t>
  </si>
  <si>
    <t>ZÁSYP JAM A RÝH Z NAKUPOVANÝCH MATERIÁLU</t>
  </si>
  <si>
    <t>štěrkodrť ŠDB 0/32, hutnění Id=0,85 resp. D=96%.</t>
  </si>
  <si>
    <t>zpětný zásyp sjezdů a manipulační plochy  
 celkový výkop stavební jámy: 756,035=756,035 [B] 
"odpočet zeminy vytlačené konstrukcemi   
 polštář pod základem a svahem:  -61,55=-61,550 [D] 
 silniční násyp:  -258,56=- 258,560 [E] 
 žb základ:  -15,144=-15,144 [F] 
 silniční drenáž: -9,149=-9,149 [G] 
 podkladní betony:  -5,272=-5,272 [H] 
Celkové množství 406.360000=406,360 [I]</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</si>
  <si>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</si>
  <si>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20</t>
  </si>
  <si>
    <t>17581</t>
  </si>
  <si>
    <t>OBSYP POTRUBÍ A OBJEKTU Z NAKUPOVANÝCH MATERIÁLU</t>
  </si>
  <si>
    <t>obsyp líce základu a líce svahu (plochy příčných řezů x vzdálenost příčných řezů) - výkres 03, 05: 1,68+5*(1,82+2,05+1,92+2,50)+2,40=45,530 [A] 
obsyp drenážních šachet: (1,0*1,0-0,6*0,6)*1,2*2=1,536 [B] 
Celkové množství 47.066000=47,066 [C]</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</si>
  <si>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</si>
  <si>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21</t>
  </si>
  <si>
    <t>štěrkopísek ŠP 0/16</t>
  </si>
  <si>
    <t>náhradní chránička CETIN dl. 32,0m: 0,35*(0,08+0,1+0,05)*32,0=2,576 [A]</t>
  </si>
  <si>
    <t>22</t>
  </si>
  <si>
    <t>18110</t>
  </si>
  <si>
    <t>ÚPRAVA PLÁNE SE ZHUTNENÍM V HORNINE TR. I</t>
  </si>
  <si>
    <t>pod základem a svahem - výkres 03, 05: 7,981*21,045=167,960 [A] 
pod vozovkou - výměry určeny odměřením a výpočtem z digitálního podkladu: 481,0=481,000 [B] 
Celkové množství 648.960000=648,960 [C]</t>
  </si>
  <si>
    <t>položka zahrnuje úpravu pláne vcetne vyrovnání výškových rozdílu. Míru zhutnení urcuje projekt.</t>
  </si>
  <si>
    <t>23</t>
  </si>
  <si>
    <t>18222</t>
  </si>
  <si>
    <t>ROZPROSTRENÍ ORNICE VE SVAHU V TL DO 0,15M</t>
  </si>
  <si>
    <t>zemina vhodná k zatravnění získaná na stavbě s dopravou a naložením na meziskládce</t>
  </si>
  <si>
    <t>svahy silničního tělesa mimo vyztuženého svahu tl. 150mm - výměry určeny odměřením a výpočtem z digitálního podkladu: 261,15"m2"*1,2"sklon svahu"=261,150 [A]</t>
  </si>
  <si>
    <t>položka zahrnuje:  
nutné premístení ornice z docasných skládek vzdálených do 50m  
rozprostrení ornice v predepsané tlouštce ve svahu pres 1:5</t>
  </si>
  <si>
    <t>24</t>
  </si>
  <si>
    <t>18241</t>
  </si>
  <si>
    <t>ZALOŽENÍ TRÁVNÍKU RUCNÍM VÝSEVEM</t>
  </si>
  <si>
    <t>svahy silničního tělesa mimo vyztuženého svahu - výměry určeny odměřením a výpočtem z digitálního podkladu: 313,38=313,380 [A]</t>
  </si>
  <si>
    <t>Zahrnuje dodání predepsané travní smesi, její výsev na ornici, zalévání, první pokosení, to vše bez ohledu na sklon terénu</t>
  </si>
  <si>
    <t>74</t>
  </si>
  <si>
    <t>113328</t>
  </si>
  <si>
    <t>ODSTRAN PODKL ZPEVNĚNÝCH PLOCH Z KAMENIVA NESTMEL, ODVOZ DO 20KM</t>
  </si>
  <si>
    <t>v tl. 240mm - výkres 06: 4,79*70,53*0,24=81,081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</si>
  <si>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</si>
  <si>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75</t>
  </si>
  <si>
    <t>113728</t>
  </si>
  <si>
    <t>FRÉZOVÁNÍ ZPEVNĚNÝCH PLOCH ASFALTOVÝCH, ODVOZ DO 20KM</t>
  </si>
  <si>
    <t>Asfaltová směs překračujcí kritéria pro kvalitativní třídu ZAS-T4 podle vyhl. č. 130/2019Sb. 
Odvozná vzdálenost v režii zhotovitele.</t>
  </si>
  <si>
    <t>dolní vrstva tl. 100mm  v celé ploše úpravy vozovky - výkres 06: 4,79*70,53*0,10=33,784 [A]</t>
  </si>
  <si>
    <t>76</t>
  </si>
  <si>
    <t>11372B</t>
  </si>
  <si>
    <t>FRÉZOVÁNÍ ZPEVNĚNÝCH PLOCH ASFALTOVÝCH - DOPRAVA</t>
  </si>
  <si>
    <t>tkm</t>
  </si>
  <si>
    <t>Asfaltová směs překračujcí kritéria pro kvalitativní třídu ZAS-T4 podle vyhl. č. 130/2019Sb.</t>
  </si>
  <si>
    <t>33,784*2,4*22=1 783,795 [A]</t>
  </si>
  <si>
    <t>Položka zahrnuje samostatnou dopravu suti a vybouraných hmot. Množství se určí jako součin hmotnosti [t] a požadované vzdálenosti [km].</t>
  </si>
  <si>
    <t>77</t>
  </si>
  <si>
    <t>131738</t>
  </si>
  <si>
    <t>HLOUBENÍ JAM ZAPAŽ I NEPAŽ TŘ. I, ODVOZ DO 20KM</t>
  </si>
  <si>
    <t>stavební jáma vč sjezdů plochy příčných řezů x vzdálenost příčných řezů) - výkres 15: (0,50+4,44+9,43+16,47+16,56+15,89+14,58+16,40+19,99+19,91+10,83+4,97+1,08+0,157)*5,0=756,035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</si>
  <si>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</si>
  <si>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79</t>
  </si>
  <si>
    <t>132738</t>
  </si>
  <si>
    <t>a</t>
  </si>
  <si>
    <t>HLOUBENÍ RÝH ŠÍŘ DO 2M PAŽ I NEPAŽ TŘ. I, ODVOZ DO 20KM</t>
  </si>
  <si>
    <t>přebytečné množství zeminy odvezeno na skládku</t>
  </si>
  <si>
    <t>náhradní chránička CETIN dl. 32,0m: 2,576=2,576 [A]</t>
  </si>
  <si>
    <t>80</t>
  </si>
  <si>
    <t>b</t>
  </si>
  <si>
    <t>příčné vyvedení silniční drenáže - výkres 04, 06: 0,45*0,45*(9,0+9,6)=3,767 [A]</t>
  </si>
  <si>
    <t>81</t>
  </si>
  <si>
    <t>133738</t>
  </si>
  <si>
    <t>HLOUBENÍ ŠACHET ZAPAŽ I NEPAŽ TŘ. I, ODVOZ DO 20KM</t>
  </si>
  <si>
    <t>drenážní šachty - výkres 04, 06: 1,0*1,0*1,2*2=2,400 [A]</t>
  </si>
  <si>
    <t>Základy</t>
  </si>
  <si>
    <t>25</t>
  </si>
  <si>
    <t>212035</t>
  </si>
  <si>
    <t>TRATIVODY KOMPLET Z TRUB NEKOV DN DO 150MM, RÝHA TR I</t>
  </si>
  <si>
    <t>M</t>
  </si>
  <si>
    <t>silniční drenáž - výkres 03, 04, 06: 29,9=29,900 [A]</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</si>
  <si>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</si>
  <si>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26</t>
  </si>
  <si>
    <t>21361</t>
  </si>
  <si>
    <t>SEPARAČNÍ VRSTVY Z GEOTEXTILIE</t>
  </si>
  <si>
    <t>geotextílie na zemní pláň 300g/m2</t>
  </si>
  <si>
    <t>na silniční pláni - výkres 03, 06 - výměry určeny odměřením a výpočtem z digitálního podkladu:: 481,0=481,000 [A]</t>
  </si>
  <si>
    <t>Položka zahrnuje:  
- dodávku predepsané geotextilie (vcetne nutných presahu) pro drenážní vrstvu, vcetne mimostaveništní a vnitrostaveništní dopravy  
- provedení drenážní vrstvy predepsaných rozmeru a predepsaného tvaru</t>
  </si>
  <si>
    <t>27</t>
  </si>
  <si>
    <t>227841</t>
  </si>
  <si>
    <t>MIKROPILOTY KOMPLET D DO 200MM NA POVRCHU</t>
  </si>
  <si>
    <t>z trubek TR152/16 jakosti S235 vč uzavření ocelovou deskou</t>
  </si>
  <si>
    <t>výkres 03, 12: (21+20)*6,0=246,000 [A]</t>
  </si>
  <si>
    <t>Položka mikropiloty obsahuje kompletní práce, které jsou nutné pro predepsanou funkci mikropilot, t.j. dodání trubek a injekcních hmot, osazení a zainjektování trubek, vcetne pomocných konstrukcí (lešení, montážní plošiny a pod.). Neobsahuje vrty (uvedou se v položce 261 nebo 266).</t>
  </si>
  <si>
    <t>28</t>
  </si>
  <si>
    <t>26125</t>
  </si>
  <si>
    <t>VRTY PRO KOTVENÍ, INJEKTÁŽ A MIKROPILOTY NA POVRCHU TR. II D DO 300MM</t>
  </si>
  <si>
    <t>d=280mm, výkres 03, 12: (21+20)*6,0=246,000 [A]</t>
  </si>
  <si>
    <t>položka zahrnuje:  
premístení, montáž a demontáž vrtných souprav  
svislou dopravu zeminy z vrtu  
vodorovnou dopravu zeminy bez uložení na skládku  
prípadne nutné pažení docasné (vcetne odpažení) i trvalé</t>
  </si>
  <si>
    <t>29</t>
  </si>
  <si>
    <t>27157</t>
  </si>
  <si>
    <t>POLŠTÁRE POD ZÁKLADY Z KAMENIVA TEŽENÉHO</t>
  </si>
  <si>
    <t>pod základem a svahem ŠP 0/32 prům. tl. 350mm (plocha příčného řezu x vzdálenost příčných řezů) 2,53+(2,61+2,78+2,74+3,08)*5,0+2,97=61,550 [A]</t>
  </si>
  <si>
    <t>položka zahrnuje dodávku predepsaného kameniva, mimostaveništní a vnitrostaveništní dopravu a jeho uložení  
není-li v zadávací dokumentaci uvedeno jinak, jedná se o nakupovaný materiál</t>
  </si>
  <si>
    <t>30</t>
  </si>
  <si>
    <t>272315</t>
  </si>
  <si>
    <t>ZÁKLADY Z PROSTÉHO BETONU DO C30/37 XF4</t>
  </si>
  <si>
    <t>dobetonování kotevního bloku svodidla - výkres 11: 0,22"m2"*21,04"m"=0,220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</si>
  <si>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</si>
  <si>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31</t>
  </si>
  <si>
    <t>272324</t>
  </si>
  <si>
    <t>ZÁKLADY ZE ŽELEZOBETONU DO C25/30 XC2, XF2</t>
  </si>
  <si>
    <t>základ vyztuženého svahu - výkres 12: 1,5*(0,45+0,51)/2*21,034=15,144 [A]</t>
  </si>
  <si>
    <t>32</t>
  </si>
  <si>
    <t>272325</t>
  </si>
  <si>
    <t>ZÁKLADY ZE ŽELEZOBETONU DO C30/37 XF4</t>
  </si>
  <si>
    <t>kotevní blok svodidla - výkres 11: 0,412"m2"*21,04=0,412 [A]</t>
  </si>
  <si>
    <t>33</t>
  </si>
  <si>
    <t>272365</t>
  </si>
  <si>
    <t>VÝZTUŽ ZÁKLADU Z OCELI 10505, B500B</t>
  </si>
  <si>
    <t>základ vyztuženého silničního svahu - výkres 12: 15,144*0,12"t/m3"=1,817 [A] 
kotevní blok svodidla - výkres 11: 8,668*0,15"t/m3"=1,300 [B] 
Celkové množství 3.117000=3,117 [C]</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</si>
  <si>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</si>
  <si>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34</t>
  </si>
  <si>
    <t>289972</t>
  </si>
  <si>
    <t>OPLÁŠTENÍ (ZPEVNENÍ) Z GEOMRÍŽOVIN</t>
  </si>
  <si>
    <t>Obousměná geomříž s pevností v tahu 100kN/m.</t>
  </si>
  <si>
    <t>vyztužený násyp silničního tělesa - výkres 03, 05: (3,15+3,45+5,18+5,35+5,48+6,12+6,27)*21,08=737,800 [A]</t>
  </si>
  <si>
    <t>Položka zahrnuje:  
- dodávku predepsané geomrížoviny  
- úpravu, ocištení a ochranu podkladu  
- prichycení k podkladu, prípadne zatížení  
- úpravy spoju a zajištení okraju  
- úpravy pro odvodnení  
- nutné presahy  
- mimostaveništní a vnitrostaveništní dopravu</t>
  </si>
  <si>
    <t>35</t>
  </si>
  <si>
    <t>28997C</t>
  </si>
  <si>
    <t>OPLÁŠTENÍ (ZPEVNENÍ) Z GEOTEXTILIE DO 300G/M2</t>
  </si>
  <si>
    <t>tkaná drenážní geotextílie z PP 300g/m2</t>
  </si>
  <si>
    <t>podélné silniční drenáže - výkres 03, 04, 06: 29,9*(0,5+0,3+0,4+0,3)=44,850 [A]</t>
  </si>
  <si>
    <t>Položka zahrnuje:  
- dodávku predepsané geotextilie  
- úpravu, ocištení a ochranu podkladu  
- prichycení k podkladu, prípadne zatížení  
- úpravy spoju a zajištení okraju  
- úpravy pro odvodnení  
- nutné presahy  
- mimostaveništní a vnitrostaveništní dopravu</t>
  </si>
  <si>
    <t>36</t>
  </si>
  <si>
    <t>28997E</t>
  </si>
  <si>
    <t>OPLÁŠTENÍ (ZPEVNENÍ) Z GEOTEXTILIE DO 500G/M2</t>
  </si>
  <si>
    <t>tkaná tahová geotextílie z PP 500g/m2 s pevností v tahu 100kN/m</t>
  </si>
  <si>
    <t>polštáře pod základy - výkres 03, 04, 06: (1,1+7,1+0,4+7,9)*22,0+2*(7,9+7,1)/2*0,35=368,250 [A]</t>
  </si>
  <si>
    <t>Svislé konstrukce</t>
  </si>
  <si>
    <t>37</t>
  </si>
  <si>
    <t>32832</t>
  </si>
  <si>
    <t>OPERNÝ SYSTÉM S LÍCEM Z TRVALÉ OCELOVÉ SÍTE S OZELENENÍM VÝŠ 2M - 4M</t>
  </si>
  <si>
    <t>poddajný systém z materiálu podle TKP 30 Speciální zemní konstrukce části A s povrchovou ochrannou sítí podle TKP 30 části C.</t>
  </si>
  <si>
    <t>na líci silničního svahu - výkres 03, 05: 2,38*21,08=50,170 [A]</t>
  </si>
  <si>
    <t>Položka se vykazuje v m2 šikmé lícní pohledové plochy   
Pod pojmem „výška“ na 5. pozici císelného znaku se rozumí svislá vzdálenost horní hrany operného systému od rostlého terénu  
Položka zahrnuje ucelený certifikovaný systém (tuhé monolitické geomríže, celní ocelové síte s protikorozní ochranou v kombinaci s protierozní rohoží a travním semenem)  
Položka nezahrnuje dodávku a dopravu zásypového materiálu vyztuženého bloku. Pro výpocet kubatury tohoto materiálu se uvažuje s hloubkou vyztuženého bloku jako jednonásobkem výšky konstrukce, u výšky do 2m pak jeden a pul násobkem výšky</t>
  </si>
  <si>
    <t>Vodorovné konstrukce</t>
  </si>
  <si>
    <t>38</t>
  </si>
  <si>
    <t>451312</t>
  </si>
  <si>
    <t>PODKLADNÍ A VÝPLNOVÉ VRSTVY Z PROSTÉHO BETONU C12/15 X0</t>
  </si>
  <si>
    <t>pod základ - výkres 12: 1,9*0,1*21,45=4,076 [A] 
pod podélnou drenáží - výkres 03, 04: 0,4*0,1*29,9=1,196 [B] 
pod kotevním blokem svodidla - výkres 11: 1,45*0,1*21,45=3,110 [C] 
Celkové množství 8.382000=8,382 [D]</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</si>
  <si>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</si>
  <si>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39</t>
  </si>
  <si>
    <t>45131A</t>
  </si>
  <si>
    <t>PODKLADNÍ A VÝPLNOVÉ VRSTVY Z PROSTÉHO BETONU C20/25nXF4</t>
  </si>
  <si>
    <t>vyústění drenáží v tl.150mm - výkres 04:  (0,8+1,1)*0,15=0,285 [A]</t>
  </si>
  <si>
    <t>40</t>
  </si>
  <si>
    <t>45152</t>
  </si>
  <si>
    <t>PODKLADNÍ A VÝPLNOVÉ VRSTVY Z KAMENIVA DRCENÉHO</t>
  </si>
  <si>
    <t>štěrkodrť ŠDB 16/32 tl. 150mm</t>
  </si>
  <si>
    <t>zpevnění sjezdů do stavební jámy - výkres 10: (3,0*20,0+3,0*18,0)*0,15=17,100 [A]</t>
  </si>
  <si>
    <t>41</t>
  </si>
  <si>
    <t>461315</t>
  </si>
  <si>
    <t>PATKY Z PROSTÉHO BETONU C30/37 XF4</t>
  </si>
  <si>
    <t>vyústění drenáží 600/8000mm - výkres 04:  0,6*0,8*(0,8+0,9)=0,816 [A]</t>
  </si>
  <si>
    <t>položka zahrnuje:  
- nutné zemní práce (hloubení rýh a pod.)  
- dodání  cerstvého  betonu  (betonové  smesi)  požadované  kvality,  jeho  uložení  do požadovaného tvaru pri jakékoliv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zrízení  všech  požadovaných  otvoru, kapes, výklenku, prostupu, dutin, drážek a pod., vc. ztížení práce a úprav  kolem nich,  
- úpravy pro osazení doplnkových konstrukcí a vybavení,  
- úpravy povrchu pro položení požadované izolace, povlaku a náteru, prípadne vyspravení,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t>
  </si>
  <si>
    <t>42</t>
  </si>
  <si>
    <t>46251</t>
  </si>
  <si>
    <t>ZÁHOZ Z LOMOVÉHO KAMENE</t>
  </si>
  <si>
    <t>hmotnost jednotlivých kamenů do 50 kg</t>
  </si>
  <si>
    <t>přechod rigolu na stávající terén v tl. 200mm - výkres 06: (1,0+1,3)*0,2=0,460 [A]</t>
  </si>
  <si>
    <t>položka zahrnuje:  
- dodávku a zához lomového kamene predepsané frakce vcetne mimostaveništní a vnitrostaveništní dopravy  
není-li v zadávací dokumentaci uvedeno jinak, jedná se o nakupovaný materiál</t>
  </si>
  <si>
    <t>43</t>
  </si>
  <si>
    <t>46512</t>
  </si>
  <si>
    <t>DLAŽBY Z DÍLCU ŽELEZOBETON</t>
  </si>
  <si>
    <t>Osazení a pronájem silničních panelů tl.180mm.</t>
  </si>
  <si>
    <t>položka zahrnuje:  
- nutné zemní práce (svahování, úpravu pláne a pod.)  
-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  
- nezahrnuje podklad pod dlažbu, vykazuje se samostatne položkami SD 45</t>
  </si>
  <si>
    <t>44</t>
  </si>
  <si>
    <t>465512</t>
  </si>
  <si>
    <t>DLAŽBY Z LOMOVÉHO KAMENE NA MC</t>
  </si>
  <si>
    <t>vyústění drenáží jakosti I v tl.200mm - výkres 04:  (0,8+1,0)*0,2=0,360 [A]</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</si>
  <si>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</si>
  <si>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Komunikace</t>
  </si>
  <si>
    <t>45</t>
  </si>
  <si>
    <t>56333</t>
  </si>
  <si>
    <t>VOZOVKOVÉ VRSTVY ZE ŠTERKODRTI TL. DO 150MM</t>
  </si>
  <si>
    <t>ŠDA 0-63 GE 150mm</t>
  </si>
  <si>
    <t>ochranná vrstva vozovky - výkres 03 - výměry určeny odměřením a výpočtem z digitálního podkladu: 481,0=481,000 [A]</t>
  </si>
  <si>
    <t>- dodání kameniva predepsané kvality a zrnitosti  
- rozprostrení a zhutnení vrstvy v predepsané tlouštce  
- zrízení vrstvy bez rozlišení šírky, pokládání vrstvy po etapách  
- nezahrnuje postriky, nátery</t>
  </si>
  <si>
    <t>46</t>
  </si>
  <si>
    <t>56334</t>
  </si>
  <si>
    <t>VOZOVKOVÉ VRSTVY ZE ŠTERKODRTI TL. DO 200MM</t>
  </si>
  <si>
    <t>ŠDA 0-32 GE 200mm</t>
  </si>
  <si>
    <t>podkladní vrstva vozovky - výkres 06 - výměry určeny odměřením a výpočtem z digitálního podkladu: 428,5=428,500 [A]</t>
  </si>
  <si>
    <t>47</t>
  </si>
  <si>
    <t>56933</t>
  </si>
  <si>
    <t>ZPEVNENÍ KRAJNIC ZE ŠTERKODRTI TL. DO 150MM</t>
  </si>
  <si>
    <t>ŠDA 0-32 150mm</t>
  </si>
  <si>
    <t>výkres 03, 06: 0,75*20,4+1,285*36,1+0,75*14,6+1,5*25,2+1,5*24,0=146,439 [A]</t>
  </si>
  <si>
    <t>- dodání kameniva predepsané kvality a zrnitosti  
- rozprostrení a zhutnení vrstvy v predepsané tlouštce  
- zrízení vrstvy bez rozlišení šírky, pokládání vrstvy po etapách</t>
  </si>
  <si>
    <t>48</t>
  </si>
  <si>
    <t>572123</t>
  </si>
  <si>
    <t>INFILTRACNÍ POSTRIK Z EMULZE DO 1,0KG/M2</t>
  </si>
  <si>
    <t>PI-C 50 B5 1,0kg/m2</t>
  </si>
  <si>
    <t>pod ACP - výměry určeny odměřením a výpočtem z digitálního podkladu: 380,8=380,800 [A]</t>
  </si>
  <si>
    <t>- dodání všech predepsaných materiálu pro postriky v predepsaném množství  
- provedení dle predepsaného technologického predpisu  
- zrízení vrstvy bez rozlišení šírky, pokládání vrstvy po etapách  
- úpravu napojení, ukoncení</t>
  </si>
  <si>
    <t>49</t>
  </si>
  <si>
    <t>572214</t>
  </si>
  <si>
    <t>SPOJOVACÍ POSTRIK Z MODIFIK EMULZE DO 0,5KG/M2</t>
  </si>
  <si>
    <t>PS-C 60 BP5 0,4kg/m2</t>
  </si>
  <si>
    <t>pod ložnou vrstvou - výměry určeny odměřením a výpočtem z digitálního podkladu: 360,2=360,200 [A]</t>
  </si>
  <si>
    <t>50</t>
  </si>
  <si>
    <t>PS-C 60 BO5 0,25kg/m2</t>
  </si>
  <si>
    <t>pod obrusnou vrstvou - výměry určeny odměřením a výpočtem z digitálního podkladu: 348,2=348,200 [A]</t>
  </si>
  <si>
    <t>51</t>
  </si>
  <si>
    <t>574B34</t>
  </si>
  <si>
    <t>ASFALTOVÝ BETON PRO OBRUSNÉ VRSTVY MODIFIK ACO 11+, 11S TL. 40MM</t>
  </si>
  <si>
    <t>ACO 11+ PMB 25/55-60 40mm</t>
  </si>
  <si>
    <t>výměry určeny odměřením a výpočtem z digitálního podkladu: 348,2=348,200 [A]</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</si>
  <si>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</si>
  <si>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52</t>
  </si>
  <si>
    <t>574D56</t>
  </si>
  <si>
    <t>ASFALTOVÝ BETON PRO LOŽNÍ VRSTVY MODIFIK ACL 16+, 16S TL. 60MM</t>
  </si>
  <si>
    <t>ACL 16+ PMB 25/55-60 60mm</t>
  </si>
  <si>
    <t>výměry určeny odměřením a výpočtem z digitálního podkladu: 360,2=360,200 [A]</t>
  </si>
  <si>
    <t>53</t>
  </si>
  <si>
    <t>574E88</t>
  </si>
  <si>
    <t>ASFALTOVÝ BETON PRO PODKLADNÍ VRSTVY ACP 22+, 22S TL. 90MM</t>
  </si>
  <si>
    <t>ACP 22+ 40/60 90mm</t>
  </si>
  <si>
    <t>výměry určeny odměřením a výpočtem z digitálního podkladu: 380,8=380,800 [A]</t>
  </si>
  <si>
    <t>54</t>
  </si>
  <si>
    <t>58920</t>
  </si>
  <si>
    <t>VÝPLN SPAR MODIFIKOVANÝM ASFALTEM</t>
  </si>
  <si>
    <t>v napojení stávající a nové vozovky - výkres 06: 4,808+4,848=9,656 [A]</t>
  </si>
  <si>
    <t>položka zahrnuje:  
- dodávku predepsaného materiálu  
- vycištení a výpln spar tímto materiálem</t>
  </si>
  <si>
    <t>Přidružená stavební výroba</t>
  </si>
  <si>
    <t>55</t>
  </si>
  <si>
    <t>702111</t>
  </si>
  <si>
    <t>KABELOVÝ ŽLAB ZEMNÍ VCETNE KRYTU SVETLÉ ŠÍRKY DO 120 MM TK2</t>
  </si>
  <si>
    <t>náhradní chránička CETIN dl. 32,0m: 32,0=32,000 [A]</t>
  </si>
  <si>
    <t>1. Položka obsahuje:  
 – kompletní montáž, rozmerení, upevnení, rezání, spojování a pod.   
 – veškerý spojovací a montážní materiál vc. upevnovacího materiálu ( držáky apod.)  
 – pomocné mechanismy  
2. Položka neobsahuje:  
 X  
3. Zpusob merení:  
Merí se metr délkový.</t>
  </si>
  <si>
    <t>56</t>
  </si>
  <si>
    <t>702312</t>
  </si>
  <si>
    <t>ZAKRYTÍ KABELU VÝSTRAŽNOU FÓLIÍ ŠÍRKY PRES 20 DO 40 CM</t>
  </si>
  <si>
    <t>1. Položka obsahuje:  
 – kompletní montáž, návrh, rozmerení, upevnení, zacištení, svárení, vrtání, rezání, spojování a pod.   
 – veškerý spojovací a montážní materiál vc. upevnovacího materiálu  
 – sestavení a upevnení konstrukce na stanovišti  
 – pomocné mechanismy  
2. Položka neobsahuje:  
 X  
3. Zpusob merení:  
Udává se pocet sad, které se skládají z predepsaných dílu, jež tvorí požadovaný celek, za každý zapocatý mesíc pronájmu.</t>
  </si>
  <si>
    <t>57</t>
  </si>
  <si>
    <t>709400</t>
  </si>
  <si>
    <t>ZATAŽENÍ LANKA DO CHRÁNICKY NEBO ŽLABU</t>
  </si>
  <si>
    <t>s ponecháním lanka v chráničce</t>
  </si>
  <si>
    <t>1. Položka obsahuje:  
 – všechny náklady na montáž stávajícího zarízení vcetne pomocných doplnujících úprav pro jeho likvidaci  
 – naložení vybouraného materiálu na dopravní prostredek  
2. Položka neobsahuje:  
 – odvoz vybouraného materiálu  
 – poplatek za likvidaci odpadu (nacení se dle SSD 0)  
3. Zpusob merení:  
Merí se metr délkový.</t>
  </si>
  <si>
    <t>58</t>
  </si>
  <si>
    <t>711509</t>
  </si>
  <si>
    <t>OCHRANA IZOLACE NA POVRCHU TEXTILIÍ</t>
  </si>
  <si>
    <t>tkaná geotextílie z PP 300g/m2</t>
  </si>
  <si>
    <t>základ vyztuženého svahu - výkres 12: 21,04*(0,45+0,513+1,501) + 2*0,72 =53,283 [A]</t>
  </si>
  <si>
    <t>položka zahrnuje:  
- dodání  predepsaného ochranného materiálu  
- zrízení ochrany izolace</t>
  </si>
  <si>
    <t>8</t>
  </si>
  <si>
    <t>Potrubí</t>
  </si>
  <si>
    <t>59</t>
  </si>
  <si>
    <t>87433</t>
  </si>
  <si>
    <t>POTRUBÍ Z TRUB PLASTOVÝCH ODPADNÍCH DN DO 150MM</t>
  </si>
  <si>
    <t>DN150 SN8</t>
  </si>
  <si>
    <t>příčné od silniční drenáže - výkres 04, 06: 9,0+9,6=18,600 [A]</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</si>
  <si>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</si>
  <si>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60</t>
  </si>
  <si>
    <t>87627</t>
  </si>
  <si>
    <t>CHRÁNICKY Z TRUB PLASTOVÝCH DN DO 100MM</t>
  </si>
  <si>
    <t>korugovaná ohebná DN90</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</si>
  <si>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vcetne prípadne predepsaného utesnení koncu chránicek  
- položky platí pro práce provádené v prostoru zapaženém i nezapaženém a i v kolektorech, chránickách</t>
  </si>
  <si>
    <t>61</t>
  </si>
  <si>
    <t>895111</t>
  </si>
  <si>
    <t>DRENÁŽNÍ ŠACHTICE NORMÁLNÍ Z BETON DÍLCU ŠN 60</t>
  </si>
  <si>
    <t>výkres 04, 06: 2=2,000 [A]</t>
  </si>
  <si>
    <t>položka zahrnuje:  
- poklopy s rámem predepsaného materiálu a tvaru  
- dodání a osazení predepsaných skruží  požadovaného  tvaru  a  vlastností,  jejich  skladování,  dopravu  vnitrostaveništní i mimostaveništní  
- výpln, tesnení a tmelení spár a spoju,  
- ocištení a ošetrení úložných ploch  
- predepsané podkladní konstrukce</t>
  </si>
  <si>
    <t>62</t>
  </si>
  <si>
    <t>89536</t>
  </si>
  <si>
    <t>DRENÁŽNÍ VÝUST Z PROST BETONU</t>
  </si>
  <si>
    <t>položka zahrnuje:  
- dodání  cerstvého  betonu  (betonové  smesi)  požadované  kvality,  jeho  uložení  do požadovaného tvaru, ošetrení a ochranu betonu,  
- bednení  požadovaných  konstr. (i ztracené) s úpravou  dle požadované  kvality povrchu betonu, vcetne odbednovacích a odskružovacích prostredku,  
- zrízení  všech  požadovaných  otvoru, kapes, výklenku, prostupu, dutin, drážek a pod., vc. ztížení práce a úprav  kolem nich,  
- úpravy povrchu pro položení požadované izolace, povlaku a náteru, prípadne vyspravení,  
- nátery zabranující soudržnost betonu a bednení,  
- opatrení  povrchu  betonu  izolací  proti zemní vlhkosti v cástech, kde prijdou do styku se zeminou nebo kamenivem</t>
  </si>
  <si>
    <t>63</t>
  </si>
  <si>
    <t>899522</t>
  </si>
  <si>
    <t>OBETONOVÁNÍ POTRUBÍ Z PROSTÉHO BETONU DO C12/15 X0</t>
  </si>
  <si>
    <t>příčná silniční drenáž - výkres 04, 06: (0,45*0,45-3,14*0,15*0,15/4)*(7,9+8,6)=3,050 [A] 
náhradní chránička CETIN dl. 32m - výkres 03, 06: 0,134"m2"*32,0=0,134 [B] 
Celkové množství 7.338000=7,338 [C]</t>
  </si>
  <si>
    <t>Ostatní konstrukce a práce</t>
  </si>
  <si>
    <t>64</t>
  </si>
  <si>
    <t>9113B1</t>
  </si>
  <si>
    <t>SVODIDLO OCEL SILNIC JEDNOSTR, ÚROVEN ZADRŽ H1 -DODÁVKA A MONTÁŽ</t>
  </si>
  <si>
    <t>výkres 13: 23,8+23,4=47,200 [A]</t>
  </si>
  <si>
    <t>položka zahrnuje:  
- kompletní dodávku všech dílu ocelového svodidla s predepsanou povrchovou úpravou vcetne spojovacích prvku  
- montáž a osazení svodidla, osazení sloupku zaberanením nebo osazením do betonových bloku (vcetne betonových bloku a nutných zemních prací  
- ukoncení zapuštením do betonových bloku (vcetne betonového bloku a nutných zemních prací) nebo koncovkou  
- prechod na jiný typ svodidla nebo pres mostní záver  
- ochranu proti bludným proudum a vývody pro jejich merení  
nezahrnuje odrazky nebo retroreflexní fólie</t>
  </si>
  <si>
    <t>65</t>
  </si>
  <si>
    <t>9117C1</t>
  </si>
  <si>
    <t>SVOD OCEL ZÁBRADEL ÚROVEN ZADRŽ H2 - DODÁVKA A MONTÁŽ</t>
  </si>
  <si>
    <t>výkres 13: 23,1=23,100 [A]</t>
  </si>
  <si>
    <t>položka zahrnuje:  
- kompletní dodávku všech dílu ocelového svodidla s predepsanou povrchovou úpravou vcetne spojovacích a diltacních prvku  
- montáž a osazení svodidla, kotvení, t.j. kotevní desky, šrouby z nerez oceli, vrty a zálivku, pokud zadávací dokumentace nestanoví jinak, prípadné nivelacní hmoty pod kotevní desky  
- prechod na jiný typ svodidla nebo pres mostní záver  
- ochranu proti bludným proudum a vývody pro jejich merení  
nezahrnuje odrazky nebo retroreflexní fólie</t>
  </si>
  <si>
    <t>66</t>
  </si>
  <si>
    <t>91228</t>
  </si>
  <si>
    <t>SMEROVÉ SLOUPKY Z PLAST HMOT VCETNE ODRAZNÉHO PÁSKU</t>
  </si>
  <si>
    <t>2=2,000 [A]</t>
  </si>
  <si>
    <t>položka zahrnuje:  
- dodání a osazení sloupku vcetne nutných zemních prací  
- vnitrostaveništní a mimostaveništní doprava  
- odrazky plastové nebo z retroreflexní fólie</t>
  </si>
  <si>
    <t>67</t>
  </si>
  <si>
    <t>91238</t>
  </si>
  <si>
    <t>SMEROVÉ SLOUPKY Z PLAST HMOT - NÁSTAVCE NA SVODIDLA VCETNE ODRAZNÉHO PÁSKU</t>
  </si>
  <si>
    <t>8=8,000 [A]</t>
  </si>
  <si>
    <t>68</t>
  </si>
  <si>
    <t>91267</t>
  </si>
  <si>
    <t>ODRAZKY NA SVODIDLA</t>
  </si>
  <si>
    <t>oranžové/bílé po 5,0m: 15=15,000 [A]</t>
  </si>
  <si>
    <t>- kompletní dodávka se všemi pomocnými a doplnujícími pracemi a soucástmi</t>
  </si>
  <si>
    <t>69</t>
  </si>
  <si>
    <t>915231</t>
  </si>
  <si>
    <t>VODOR DOPRAV ZNAC PLASTEM PROFIL ZVUCÍCÍ - DOD A POKLÁDKA</t>
  </si>
  <si>
    <t>V4 šíř. 125mm: 2*71,0*0,125=17,750 [A]</t>
  </si>
  <si>
    <t>položka zahrnuje:  
- dodání a pokládku náterového materiálu (merí se pouze natíraná plocha)  
- predznacení a reflexní úpravu</t>
  </si>
  <si>
    <t>70</t>
  </si>
  <si>
    <t>919111</t>
  </si>
  <si>
    <t>REZÁNÍ ASFALTOVÉHO KRYTU VOZOVEK TL DO 50MM</t>
  </si>
  <si>
    <t>vymezení frézování vozovky - výkres 06: 4,808+4,848=9,656 [A] 
pro těsnění v napojení stávající a nové vozovky - výkres 6: 4,808+4,848=9,656 [B] 
Celkové množství 19.312000=19,312 [C]</t>
  </si>
  <si>
    <t>položka zahrnuje rezání vozovkové vrstvy v predepsané tlouštce, vcetne spotreby vody</t>
  </si>
  <si>
    <t>71</t>
  </si>
  <si>
    <t>931326</t>
  </si>
  <si>
    <t>TESNENÍ DILATAC SPAR ASF ZÁLIVKOU MODIFIK PRUR DO 800MM2</t>
  </si>
  <si>
    <t>vč proříznutí spár</t>
  </si>
  <si>
    <t>spáry kolem kotevního bloku svodidel - výkres 11: 2*21,04=42,080 [A]</t>
  </si>
  <si>
    <t>položka zahrnuje dodávku a osazení predepsaného materiálu, ocištení ploch spáry pred úpravou, ocištení okolí spáry po úprave  
nezahrnuje tesnící profil</t>
  </si>
  <si>
    <t>72</t>
  </si>
  <si>
    <t>935212</t>
  </si>
  <si>
    <t>PRÍKOPOVÉ ŽLABY Z BETON TVÁRNIC ŠÍR DO 600MM DO BETONU TL 100MM</t>
  </si>
  <si>
    <t>vč štěrkopískového podsypu tl.100mm frakce 0/16.</t>
  </si>
  <si>
    <t>výkres 03, 06: 35,5=35,500 [A]</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</si>
  <si>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</si>
  <si>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73</t>
  </si>
  <si>
    <t>94490</t>
  </si>
  <si>
    <t>OCHRANNÁ KONSTRUKCE</t>
  </si>
  <si>
    <t>dřevěná ochranná konstrukce proti počkození 2 stromů šířky 1,0m a výšky 2,0m: 2*4*1,0*2,0=16,000 [A]</t>
  </si>
  <si>
    <t>Položka zahrnuje dovoz, montáž, údržbu, opotrebení (nájemné), demontáž, konzervaci, odvoz.</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</si>
</sst>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R25"/>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f>
      </c>
      <c>
        <f>0+O10+O14+O18+O22</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12.75">
      <c r="A19" s="28" t="s">
        <v>43</v>
      </c>
      <c r="E19" s="29" t="s">
        <v>53</v>
      </c>
    </row>
    <row r="20" spans="1:5" ht="12.75">
      <c r="A20" s="30" t="s">
        <v>45</v>
      </c>
      <c r="E20" s="31" t="s">
        <v>40</v>
      </c>
    </row>
    <row r="21" spans="1:5" ht="12.75">
      <c r="A21" t="s">
        <v>46</v>
      </c>
      <c r="E21" s="29" t="s">
        <v>47</v>
      </c>
    </row>
    <row r="22" spans="1:16" ht="12.75">
      <c r="A22" s="18" t="s">
        <v>38</v>
      </c>
      <c s="23" t="s">
        <v>28</v>
      </c>
      <c s="23" t="s">
        <v>54</v>
      </c>
      <c s="18" t="s">
        <v>40</v>
      </c>
      <c s="24" t="s">
        <v>55</v>
      </c>
      <c s="25" t="s">
        <v>42</v>
      </c>
      <c s="26">
        <v>1</v>
      </c>
      <c s="27">
        <v>0</v>
      </c>
      <c s="27">
        <f>ROUND(ROUND(H22,2)*ROUND(G22,3),2)</f>
      </c>
      <c r="O22">
        <f>(I22*21)/100</f>
      </c>
      <c t="s">
        <v>16</v>
      </c>
    </row>
    <row r="23" spans="1:5" ht="25.5">
      <c r="A23" s="28" t="s">
        <v>43</v>
      </c>
      <c r="E23" s="29" t="s">
        <v>56</v>
      </c>
    </row>
    <row r="24" spans="1:5" ht="12.75">
      <c r="A24" s="30" t="s">
        <v>45</v>
      </c>
      <c r="E24" s="31" t="s">
        <v>40</v>
      </c>
    </row>
    <row r="25" spans="1:5" ht="63.75">
      <c r="A25" t="s">
        <v>46</v>
      </c>
      <c r="E25" s="29" t="s">
        <v>57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58</v>
      </c>
      <c s="32">
        <f>0+I9</f>
      </c>
      <c r="O3" t="s">
        <v>12</v>
      </c>
      <c t="s">
        <v>16</v>
      </c>
    </row>
    <row r="4" spans="1:16" ht="15" customHeight="1">
      <c r="A4" t="s">
        <v>6</v>
      </c>
      <c s="8" t="s">
        <v>7</v>
      </c>
      <c s="9" t="s">
        <v>8</v>
      </c>
      <c s="1"/>
      <c s="10" t="s">
        <v>9</v>
      </c>
      <c s="1"/>
      <c s="1"/>
      <c s="7"/>
      <c s="7"/>
      <c r="O4" t="s">
        <v>13</v>
      </c>
      <c t="s">
        <v>16</v>
      </c>
    </row>
    <row r="5" spans="1:16" ht="12.75" customHeight="1">
      <c r="A5" t="s">
        <v>10</v>
      </c>
      <c s="12" t="s">
        <v>11</v>
      </c>
      <c s="13" t="s">
        <v>58</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f>
      </c>
      <c>
        <f>0+O10+O14+O18+O22+O26+O30+O34+O38</f>
      </c>
    </row>
    <row r="10" spans="1:16" ht="25.5">
      <c r="A10" s="18" t="s">
        <v>38</v>
      </c>
      <c s="23" t="s">
        <v>22</v>
      </c>
      <c s="23" t="s">
        <v>59</v>
      </c>
      <c s="18" t="s">
        <v>60</v>
      </c>
      <c s="24" t="s">
        <v>61</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62</v>
      </c>
      <c s="18" t="s">
        <v>60</v>
      </c>
      <c s="24" t="s">
        <v>63</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64</v>
      </c>
      <c s="18" t="s">
        <v>60</v>
      </c>
      <c s="24" t="s">
        <v>65</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66</v>
      </c>
      <c s="18" t="s">
        <v>60</v>
      </c>
      <c s="24" t="s">
        <v>67</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68</v>
      </c>
      <c s="18" t="s">
        <v>60</v>
      </c>
      <c s="24" t="s">
        <v>69</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25.5">
      <c r="A30" s="18" t="s">
        <v>38</v>
      </c>
      <c s="23" t="s">
        <v>70</v>
      </c>
      <c s="23" t="s">
        <v>71</v>
      </c>
      <c s="18" t="s">
        <v>60</v>
      </c>
      <c s="24" t="s">
        <v>72</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12.75">
      <c r="A34" s="18" t="s">
        <v>38</v>
      </c>
      <c s="23" t="s">
        <v>73</v>
      </c>
      <c s="23" t="s">
        <v>74</v>
      </c>
      <c s="18" t="s">
        <v>60</v>
      </c>
      <c s="24" t="s">
        <v>75</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12.75">
      <c r="A38" s="18" t="s">
        <v>38</v>
      </c>
      <c s="23" t="s">
        <v>76</v>
      </c>
      <c s="23" t="s">
        <v>77</v>
      </c>
      <c s="18" t="s">
        <v>60</v>
      </c>
      <c s="24" t="s">
        <v>78</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79</v>
      </c>
      <c s="32">
        <f>0+I8</f>
      </c>
      <c r="O3" t="s">
        <v>12</v>
      </c>
      <c t="s">
        <v>16</v>
      </c>
    </row>
    <row r="4" spans="1:16" ht="15" customHeight="1">
      <c r="A4" t="s">
        <v>6</v>
      </c>
      <c s="12" t="s">
        <v>11</v>
      </c>
      <c s="13" t="s">
        <v>79</v>
      </c>
      <c s="5"/>
      <c s="14" t="s">
        <v>80</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81</v>
      </c>
      <c s="18" t="s">
        <v>40</v>
      </c>
      <c s="24" t="s">
        <v>82</v>
      </c>
      <c s="25" t="s">
        <v>42</v>
      </c>
      <c s="26">
        <v>1</v>
      </c>
      <c s="27">
        <v>0</v>
      </c>
      <c s="27">
        <f>ROUND(ROUND(H9,2)*ROUND(G9,3),2)</f>
      </c>
      <c r="O9">
        <f>(I9*21)/100</f>
      </c>
      <c t="s">
        <v>16</v>
      </c>
    </row>
    <row r="10" spans="1:5" ht="114.75">
      <c r="A10" s="28" t="s">
        <v>43</v>
      </c>
      <c r="E10" s="29" t="s">
        <v>83</v>
      </c>
    </row>
    <row r="11" spans="1:5" ht="12.75">
      <c r="A11" s="30" t="s">
        <v>45</v>
      </c>
      <c r="E11" s="31" t="s">
        <v>40</v>
      </c>
    </row>
    <row r="12" spans="1:5" ht="12.75">
      <c r="A12" t="s">
        <v>46</v>
      </c>
      <c r="E12" s="29" t="s">
        <v>84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0+O8+O17+O114+O163+O168+O197+O238+O255+O276</f>
      </c>
      <c t="s">
        <v>15</v>
      </c>
    </row>
    <row r="3" spans="1:16" ht="15" customHeight="1">
      <c r="A3" t="s">
        <v>1</v>
      </c>
      <c s="8" t="s">
        <v>3</v>
      </c>
      <c s="9" t="s">
        <v>4</v>
      </c>
      <c s="1"/>
      <c s="10" t="s">
        <v>5</v>
      </c>
      <c s="1"/>
      <c s="4"/>
      <c s="3" t="s">
        <v>85</v>
      </c>
      <c s="32">
        <f>0+I8+I17+I114+I163+I168+I197+I238+I255+I276</f>
      </c>
      <c r="O3" t="s">
        <v>12</v>
      </c>
      <c t="s">
        <v>16</v>
      </c>
    </row>
    <row r="4" spans="1:16" ht="15" customHeight="1">
      <c r="A4" t="s">
        <v>6</v>
      </c>
      <c s="12" t="s">
        <v>11</v>
      </c>
      <c s="13" t="s">
        <v>85</v>
      </c>
      <c s="5"/>
      <c s="14" t="s">
        <v>86</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87</v>
      </c>
      <c s="18" t="s">
        <v>88</v>
      </c>
      <c s="24" t="s">
        <v>89</v>
      </c>
      <c s="25" t="s">
        <v>90</v>
      </c>
      <c s="26">
        <v>1775.899</v>
      </c>
      <c s="27">
        <v>0</v>
      </c>
      <c s="27">
        <f>ROUND(ROUND(H9,2)*ROUND(G9,3),2)</f>
      </c>
      <c r="O9">
        <f>(I9*21)/100</f>
      </c>
      <c t="s">
        <v>16</v>
      </c>
    </row>
    <row r="10" spans="1:5" ht="25.5">
      <c r="A10" s="28" t="s">
        <v>43</v>
      </c>
      <c r="E10" s="29" t="s">
        <v>91</v>
      </c>
    </row>
    <row r="11" spans="1:5" ht="76.5">
      <c r="A11" s="30" t="s">
        <v>45</v>
      </c>
      <c r="E11" s="31" t="s">
        <v>92</v>
      </c>
    </row>
    <row r="12" spans="1:5" ht="25.5">
      <c r="A12" t="s">
        <v>46</v>
      </c>
      <c r="E12" s="29" t="s">
        <v>93</v>
      </c>
    </row>
    <row r="13" spans="1:16" ht="12.75">
      <c r="A13" s="18" t="s">
        <v>38</v>
      </c>
      <c s="23" t="s">
        <v>16</v>
      </c>
      <c s="23" t="s">
        <v>94</v>
      </c>
      <c s="18" t="s">
        <v>95</v>
      </c>
      <c s="24" t="s">
        <v>96</v>
      </c>
      <c s="25" t="s">
        <v>90</v>
      </c>
      <c s="26">
        <v>81.082</v>
      </c>
      <c s="27">
        <v>0</v>
      </c>
      <c s="27">
        <f>ROUND(ROUND(H13,2)*ROUND(G13,3),2)</f>
      </c>
      <c r="O13">
        <f>(I13*21)/100</f>
      </c>
      <c t="s">
        <v>16</v>
      </c>
    </row>
    <row r="14" spans="1:5" ht="38.25">
      <c r="A14" s="28" t="s">
        <v>43</v>
      </c>
      <c r="E14" s="29" t="s">
        <v>97</v>
      </c>
    </row>
    <row r="15" spans="1:5" ht="12.75">
      <c r="A15" s="30" t="s">
        <v>45</v>
      </c>
      <c r="E15" s="31" t="s">
        <v>98</v>
      </c>
    </row>
    <row r="16" spans="1:5" ht="25.5">
      <c r="A16" t="s">
        <v>46</v>
      </c>
      <c r="E16" s="29" t="s">
        <v>93</v>
      </c>
    </row>
    <row r="17" spans="1:18" ht="12.75" customHeight="1">
      <c r="A17" s="5" t="s">
        <v>36</v>
      </c>
      <c s="5"/>
      <c s="35" t="s">
        <v>22</v>
      </c>
      <c s="5"/>
      <c s="21" t="s">
        <v>99</v>
      </c>
      <c s="5"/>
      <c s="5"/>
      <c s="5"/>
      <c s="36">
        <f>0+Q17</f>
      </c>
      <c r="O17">
        <f>0+R17</f>
      </c>
      <c r="Q17">
        <f>0+I18+I22+I26+I30+I34+I38+I42+I46+I50+I54+I58+I62+I66+I70+I74+I78+I82+I86+I90+I94+I98+I102+I106+I110</f>
      </c>
      <c>
        <f>0+O18+O22+O26+O30+O34+O38+O42+O46+O50+O54+O58+O62+O66+O70+O74+O78+O82+O86+O90+O94+O98+O102+O106+O110</f>
      </c>
    </row>
    <row r="18" spans="1:16" ht="12.75">
      <c r="A18" s="18" t="s">
        <v>38</v>
      </c>
      <c s="23" t="s">
        <v>15</v>
      </c>
      <c s="23" t="s">
        <v>100</v>
      </c>
      <c s="18" t="s">
        <v>40</v>
      </c>
      <c s="24" t="s">
        <v>101</v>
      </c>
      <c s="25" t="s">
        <v>102</v>
      </c>
      <c s="26">
        <v>216</v>
      </c>
      <c s="27">
        <v>0</v>
      </c>
      <c s="27">
        <f>ROUND(ROUND(H18,2)*ROUND(G18,3),2)</f>
      </c>
      <c r="O18">
        <f>(I18*21)/100</f>
      </c>
      <c t="s">
        <v>16</v>
      </c>
    </row>
    <row r="19" spans="1:5" ht="12.75">
      <c r="A19" s="28" t="s">
        <v>43</v>
      </c>
      <c r="E19" s="29" t="s">
        <v>103</v>
      </c>
    </row>
    <row r="20" spans="1:5" ht="12.75">
      <c r="A20" s="30" t="s">
        <v>45</v>
      </c>
      <c r="E20" s="31" t="s">
        <v>104</v>
      </c>
    </row>
    <row r="21" spans="1:5" ht="38.25">
      <c r="A21" t="s">
        <v>46</v>
      </c>
      <c r="E21" s="29" t="s">
        <v>105</v>
      </c>
    </row>
    <row r="22" spans="1:16" ht="12.75">
      <c r="A22" s="18" t="s">
        <v>38</v>
      </c>
      <c s="23" t="s">
        <v>26</v>
      </c>
      <c s="23" t="s">
        <v>106</v>
      </c>
      <c s="18" t="s">
        <v>40</v>
      </c>
      <c s="24" t="s">
        <v>107</v>
      </c>
      <c s="25" t="s">
        <v>108</v>
      </c>
      <c s="26">
        <v>5</v>
      </c>
      <c s="27">
        <v>0</v>
      </c>
      <c s="27">
        <f>ROUND(ROUND(H22,2)*ROUND(G22,3),2)</f>
      </c>
      <c r="O22">
        <f>(I22*21)/100</f>
      </c>
      <c t="s">
        <v>16</v>
      </c>
    </row>
    <row r="23" spans="1:5" ht="12.75">
      <c r="A23" s="28" t="s">
        <v>43</v>
      </c>
      <c r="E23" s="29" t="s">
        <v>109</v>
      </c>
    </row>
    <row r="24" spans="1:5" ht="12.75">
      <c r="A24" s="30" t="s">
        <v>45</v>
      </c>
      <c r="E24" s="31" t="s">
        <v>110</v>
      </c>
    </row>
    <row r="25" spans="1:5" ht="165.75">
      <c r="A25" t="s">
        <v>46</v>
      </c>
      <c r="E25" s="29" t="s">
        <v>111</v>
      </c>
    </row>
    <row r="26" spans="1:16" ht="12.75">
      <c r="A26" s="18" t="s">
        <v>38</v>
      </c>
      <c s="23" t="s">
        <v>28</v>
      </c>
      <c s="23" t="s">
        <v>112</v>
      </c>
      <c s="18" t="s">
        <v>40</v>
      </c>
      <c s="24" t="s">
        <v>113</v>
      </c>
      <c s="25" t="s">
        <v>114</v>
      </c>
      <c s="26">
        <v>20.52</v>
      </c>
      <c s="27">
        <v>0</v>
      </c>
      <c s="27">
        <f>ROUND(ROUND(H26,2)*ROUND(G26,3),2)</f>
      </c>
      <c r="O26">
        <f>(I26*21)/100</f>
      </c>
      <c t="s">
        <v>16</v>
      </c>
    </row>
    <row r="27" spans="1:5" ht="25.5">
      <c r="A27" s="28" t="s">
        <v>43</v>
      </c>
      <c r="E27" s="29" t="s">
        <v>115</v>
      </c>
    </row>
    <row r="28" spans="1:5" ht="12.75">
      <c r="A28" s="30" t="s">
        <v>45</v>
      </c>
      <c r="E28" s="31" t="s">
        <v>116</v>
      </c>
    </row>
    <row r="29" spans="1:5" ht="25.5">
      <c r="A29" t="s">
        <v>46</v>
      </c>
      <c r="E29" s="29" t="s">
        <v>117</v>
      </c>
    </row>
    <row r="30" spans="1:16" ht="12.75">
      <c r="A30" s="18" t="s">
        <v>38</v>
      </c>
      <c s="23" t="s">
        <v>118</v>
      </c>
      <c s="23" t="s">
        <v>119</v>
      </c>
      <c s="18" t="s">
        <v>40</v>
      </c>
      <c s="24" t="s">
        <v>120</v>
      </c>
      <c s="25" t="s">
        <v>114</v>
      </c>
      <c s="26">
        <v>67.568</v>
      </c>
      <c s="27">
        <v>0</v>
      </c>
      <c s="27">
        <f>ROUND(ROUND(H30,2)*ROUND(G30,3),2)</f>
      </c>
      <c r="O30">
        <f>(I30*21)/100</f>
      </c>
      <c t="s">
        <v>16</v>
      </c>
    </row>
    <row r="31" spans="1:5" ht="38.25">
      <c r="A31" s="28" t="s">
        <v>43</v>
      </c>
      <c r="E31" s="29" t="s">
        <v>121</v>
      </c>
    </row>
    <row r="32" spans="1:5" ht="25.5">
      <c r="A32" s="30" t="s">
        <v>45</v>
      </c>
      <c r="E32" s="31" t="s">
        <v>122</v>
      </c>
    </row>
    <row r="33" spans="1:5" ht="25.5">
      <c r="A33" t="s">
        <v>46</v>
      </c>
      <c r="E33" s="29" t="s">
        <v>123</v>
      </c>
    </row>
    <row r="34" spans="1:16" ht="12.75">
      <c r="A34" s="18" t="s">
        <v>38</v>
      </c>
      <c s="23" t="s">
        <v>33</v>
      </c>
      <c s="23" t="s">
        <v>124</v>
      </c>
      <c s="18" t="s">
        <v>22</v>
      </c>
      <c s="24" t="s">
        <v>125</v>
      </c>
      <c s="25" t="s">
        <v>114</v>
      </c>
      <c s="26">
        <v>42.108</v>
      </c>
      <c s="27">
        <v>0</v>
      </c>
      <c s="27">
        <f>ROUND(ROUND(H34,2)*ROUND(G34,3),2)</f>
      </c>
      <c r="O34">
        <f>(I34*21)/100</f>
      </c>
      <c t="s">
        <v>16</v>
      </c>
    </row>
    <row r="35" spans="1:5" ht="25.5">
      <c r="A35" s="28" t="s">
        <v>43</v>
      </c>
      <c r="E35" s="29" t="s">
        <v>126</v>
      </c>
    </row>
    <row r="36" spans="1:5" ht="89.25">
      <c r="A36" s="30" t="s">
        <v>45</v>
      </c>
      <c r="E36" s="31" t="s">
        <v>127</v>
      </c>
    </row>
    <row r="37" spans="1:5" ht="38.25">
      <c r="A37" t="s">
        <v>46</v>
      </c>
      <c r="E37" s="29" t="s">
        <v>128</v>
      </c>
    </row>
    <row r="38" spans="1:16" ht="12.75">
      <c r="A38" s="18" t="s">
        <v>38</v>
      </c>
      <c s="23" t="s">
        <v>35</v>
      </c>
      <c s="23" t="s">
        <v>124</v>
      </c>
      <c s="18" t="s">
        <v>16</v>
      </c>
      <c s="24" t="s">
        <v>125</v>
      </c>
      <c s="25" t="s">
        <v>114</v>
      </c>
      <c s="26">
        <v>47.007</v>
      </c>
      <c s="27">
        <v>0</v>
      </c>
      <c s="27">
        <f>ROUND(ROUND(H38,2)*ROUND(G38,3),2)</f>
      </c>
      <c r="O38">
        <f>(I38*21)/100</f>
      </c>
      <c t="s">
        <v>16</v>
      </c>
    </row>
    <row r="39" spans="1:5" ht="25.5">
      <c r="A39" s="28" t="s">
        <v>43</v>
      </c>
      <c r="E39" s="29" t="s">
        <v>129</v>
      </c>
    </row>
    <row r="40" spans="1:5" ht="25.5">
      <c r="A40" s="30" t="s">
        <v>45</v>
      </c>
      <c r="E40" s="31" t="s">
        <v>130</v>
      </c>
    </row>
    <row r="41" spans="1:5" ht="38.25">
      <c r="A41" t="s">
        <v>46</v>
      </c>
      <c r="E41" s="29" t="s">
        <v>128</v>
      </c>
    </row>
    <row r="42" spans="1:16" ht="12.75">
      <c r="A42" s="18" t="s">
        <v>38</v>
      </c>
      <c s="23" t="s">
        <v>131</v>
      </c>
      <c s="23" t="s">
        <v>132</v>
      </c>
      <c s="18" t="s">
        <v>40</v>
      </c>
      <c s="24" t="s">
        <v>133</v>
      </c>
      <c s="25" t="s">
        <v>114</v>
      </c>
      <c s="26">
        <v>6.384</v>
      </c>
      <c s="27">
        <v>0</v>
      </c>
      <c s="27">
        <f>ROUND(ROUND(H42,2)*ROUND(G42,3),2)</f>
      </c>
      <c r="O42">
        <f>(I42*21)/100</f>
      </c>
      <c t="s">
        <v>16</v>
      </c>
    </row>
    <row r="43" spans="1:5" ht="12.75">
      <c r="A43" s="28" t="s">
        <v>43</v>
      </c>
      <c r="E43" s="29" t="s">
        <v>134</v>
      </c>
    </row>
    <row r="44" spans="1:5" ht="12.75">
      <c r="A44" s="30" t="s">
        <v>45</v>
      </c>
      <c r="E44" s="31" t="s">
        <v>135</v>
      </c>
    </row>
    <row r="45" spans="1:5" ht="318.75">
      <c r="A45" t="s">
        <v>46</v>
      </c>
      <c r="E45" s="29" t="s">
        <v>136</v>
      </c>
    </row>
    <row r="46" spans="1:16" ht="12.75">
      <c r="A46" s="18" t="s">
        <v>38</v>
      </c>
      <c s="23" t="s">
        <v>73</v>
      </c>
      <c s="23" t="s">
        <v>137</v>
      </c>
      <c s="18" t="s">
        <v>40</v>
      </c>
      <c s="24" t="s">
        <v>138</v>
      </c>
      <c s="25" t="s">
        <v>114</v>
      </c>
      <c s="26">
        <v>811.785</v>
      </c>
      <c s="27">
        <v>0</v>
      </c>
      <c s="27">
        <f>ROUND(ROUND(H46,2)*ROUND(G46,3),2)</f>
      </c>
      <c r="O46">
        <f>(I46*21)/100</f>
      </c>
      <c t="s">
        <v>16</v>
      </c>
    </row>
    <row r="47" spans="1:5" ht="12.75">
      <c r="A47" s="28" t="s">
        <v>43</v>
      </c>
      <c r="E47" s="29" t="s">
        <v>40</v>
      </c>
    </row>
    <row r="48" spans="1:5" ht="127.5">
      <c r="A48" s="30" t="s">
        <v>45</v>
      </c>
      <c r="E48" s="31" t="s">
        <v>139</v>
      </c>
    </row>
    <row r="49" spans="1:5" ht="191.25">
      <c r="A49" t="s">
        <v>46</v>
      </c>
      <c r="E49" s="29" t="s">
        <v>140</v>
      </c>
    </row>
    <row r="50" spans="1:16" ht="12.75">
      <c r="A50" s="18" t="s">
        <v>38</v>
      </c>
      <c s="23" t="s">
        <v>141</v>
      </c>
      <c s="23" t="s">
        <v>142</v>
      </c>
      <c s="18" t="s">
        <v>40</v>
      </c>
      <c s="24" t="s">
        <v>143</v>
      </c>
      <c s="25" t="s">
        <v>114</v>
      </c>
      <c s="26">
        <v>258.56</v>
      </c>
      <c s="27">
        <v>0</v>
      </c>
      <c s="27">
        <f>ROUND(ROUND(H50,2)*ROUND(G50,3),2)</f>
      </c>
      <c r="O50">
        <f>(I50*21)/100</f>
      </c>
      <c t="s">
        <v>16</v>
      </c>
    </row>
    <row r="51" spans="1:5" ht="38.25">
      <c r="A51" s="28" t="s">
        <v>43</v>
      </c>
      <c r="E51" s="29" t="s">
        <v>144</v>
      </c>
    </row>
    <row r="52" spans="1:5" ht="25.5">
      <c r="A52" s="30" t="s">
        <v>45</v>
      </c>
      <c r="E52" s="31" t="s">
        <v>145</v>
      </c>
    </row>
    <row r="53" spans="1:5" ht="280.5">
      <c r="A53" t="s">
        <v>46</v>
      </c>
      <c r="E53" s="29" t="s">
        <v>146</v>
      </c>
    </row>
    <row r="54" spans="1:16" ht="12.75">
      <c r="A54" s="18" t="s">
        <v>38</v>
      </c>
      <c s="23" t="s">
        <v>147</v>
      </c>
      <c s="23" t="s">
        <v>148</v>
      </c>
      <c s="18" t="s">
        <v>40</v>
      </c>
      <c s="24" t="s">
        <v>149</v>
      </c>
      <c s="25" t="s">
        <v>114</v>
      </c>
      <c s="26">
        <v>42.55</v>
      </c>
      <c s="27">
        <v>0</v>
      </c>
      <c s="27">
        <f>ROUND(ROUND(H54,2)*ROUND(G54,3),2)</f>
      </c>
      <c r="O54">
        <f>(I54*21)/100</f>
      </c>
      <c t="s">
        <v>16</v>
      </c>
    </row>
    <row r="55" spans="1:5" ht="25.5">
      <c r="A55" s="28" t="s">
        <v>43</v>
      </c>
      <c r="E55" s="29" t="s">
        <v>150</v>
      </c>
    </row>
    <row r="56" spans="1:5" ht="89.25">
      <c r="A56" s="30" t="s">
        <v>45</v>
      </c>
      <c r="E56" s="31" t="s">
        <v>151</v>
      </c>
    </row>
    <row r="57" spans="1:5" ht="242.25">
      <c r="A57" t="s">
        <v>46</v>
      </c>
      <c r="E57" s="29" t="s">
        <v>152</v>
      </c>
    </row>
    <row r="58" spans="1:16" ht="12.75">
      <c r="A58" s="18" t="s">
        <v>38</v>
      </c>
      <c s="23" t="s">
        <v>76</v>
      </c>
      <c s="23" t="s">
        <v>153</v>
      </c>
      <c s="18" t="s">
        <v>40</v>
      </c>
      <c s="24" t="s">
        <v>154</v>
      </c>
      <c s="25" t="s">
        <v>114</v>
      </c>
      <c s="26">
        <v>6.384</v>
      </c>
      <c s="27">
        <v>0</v>
      </c>
      <c s="27">
        <f>ROUND(ROUND(H58,2)*ROUND(G58,3),2)</f>
      </c>
      <c r="O58">
        <f>(I58*21)/100</f>
      </c>
      <c t="s">
        <v>16</v>
      </c>
    </row>
    <row r="59" spans="1:5" ht="12.75">
      <c r="A59" s="28" t="s">
        <v>43</v>
      </c>
      <c r="E59" s="29" t="s">
        <v>40</v>
      </c>
    </row>
    <row r="60" spans="1:5" ht="12.75">
      <c r="A60" s="30" t="s">
        <v>45</v>
      </c>
      <c r="E60" s="31" t="s">
        <v>155</v>
      </c>
    </row>
    <row r="61" spans="1:5" ht="229.5">
      <c r="A61" t="s">
        <v>46</v>
      </c>
      <c r="E61" s="29" t="s">
        <v>156</v>
      </c>
    </row>
    <row r="62" spans="1:16" ht="12.75">
      <c r="A62" s="18" t="s">
        <v>38</v>
      </c>
      <c s="23" t="s">
        <v>157</v>
      </c>
      <c s="23" t="s">
        <v>158</v>
      </c>
      <c s="18" t="s">
        <v>40</v>
      </c>
      <c s="24" t="s">
        <v>159</v>
      </c>
      <c s="25" t="s">
        <v>114</v>
      </c>
      <c s="26">
        <v>406.36</v>
      </c>
      <c s="27">
        <v>0</v>
      </c>
      <c s="27">
        <f>ROUND(ROUND(H62,2)*ROUND(G62,3),2)</f>
      </c>
      <c r="O62">
        <f>(I62*21)/100</f>
      </c>
      <c t="s">
        <v>16</v>
      </c>
    </row>
    <row r="63" spans="1:5" ht="12.75">
      <c r="A63" s="28" t="s">
        <v>43</v>
      </c>
      <c r="E63" s="29" t="s">
        <v>160</v>
      </c>
    </row>
    <row r="64" spans="1:5" ht="114.75">
      <c r="A64" s="30" t="s">
        <v>45</v>
      </c>
      <c r="E64" s="31" t="s">
        <v>161</v>
      </c>
    </row>
    <row r="65" spans="1:5" ht="229.5">
      <c r="A65" t="s">
        <v>46</v>
      </c>
      <c r="E65" s="29" t="s">
        <v>162</v>
      </c>
    </row>
    <row r="66" spans="1:16" ht="12.75">
      <c r="A66" s="18" t="s">
        <v>38</v>
      </c>
      <c s="23" t="s">
        <v>163</v>
      </c>
      <c s="23" t="s">
        <v>164</v>
      </c>
      <c s="18" t="s">
        <v>22</v>
      </c>
      <c s="24" t="s">
        <v>165</v>
      </c>
      <c s="25" t="s">
        <v>114</v>
      </c>
      <c s="26">
        <v>47.066</v>
      </c>
      <c s="27">
        <v>0</v>
      </c>
      <c s="27">
        <f>ROUND(ROUND(H66,2)*ROUND(G66,3),2)</f>
      </c>
      <c r="O66">
        <f>(I66*21)/100</f>
      </c>
      <c t="s">
        <v>16</v>
      </c>
    </row>
    <row r="67" spans="1:5" ht="12.75">
      <c r="A67" s="28" t="s">
        <v>43</v>
      </c>
      <c r="E67" s="29" t="s">
        <v>160</v>
      </c>
    </row>
    <row r="68" spans="1:5" ht="51">
      <c r="A68" s="30" t="s">
        <v>45</v>
      </c>
      <c r="E68" s="31" t="s">
        <v>166</v>
      </c>
    </row>
    <row r="69" spans="1:5" ht="293.25">
      <c r="A69" t="s">
        <v>46</v>
      </c>
      <c r="E69" s="29" t="s">
        <v>167</v>
      </c>
    </row>
    <row r="70" spans="1:16" ht="12.75">
      <c r="A70" s="18" t="s">
        <v>38</v>
      </c>
      <c s="23" t="s">
        <v>168</v>
      </c>
      <c s="23" t="s">
        <v>164</v>
      </c>
      <c s="18" t="s">
        <v>16</v>
      </c>
      <c s="24" t="s">
        <v>165</v>
      </c>
      <c s="25" t="s">
        <v>114</v>
      </c>
      <c s="26">
        <v>2.576</v>
      </c>
      <c s="27">
        <v>0</v>
      </c>
      <c s="27">
        <f>ROUND(ROUND(H70,2)*ROUND(G70,3),2)</f>
      </c>
      <c r="O70">
        <f>(I70*21)/100</f>
      </c>
      <c t="s">
        <v>16</v>
      </c>
    </row>
    <row r="71" spans="1:5" ht="12.75">
      <c r="A71" s="28" t="s">
        <v>43</v>
      </c>
      <c r="E71" s="29" t="s">
        <v>169</v>
      </c>
    </row>
    <row r="72" spans="1:5" ht="12.75">
      <c r="A72" s="30" t="s">
        <v>45</v>
      </c>
      <c r="E72" s="31" t="s">
        <v>170</v>
      </c>
    </row>
    <row r="73" spans="1:5" ht="293.25">
      <c r="A73" t="s">
        <v>46</v>
      </c>
      <c r="E73" s="29" t="s">
        <v>167</v>
      </c>
    </row>
    <row r="74" spans="1:16" ht="12.75">
      <c r="A74" s="18" t="s">
        <v>38</v>
      </c>
      <c s="23" t="s">
        <v>171</v>
      </c>
      <c s="23" t="s">
        <v>172</v>
      </c>
      <c s="18" t="s">
        <v>40</v>
      </c>
      <c s="24" t="s">
        <v>173</v>
      </c>
      <c s="25" t="s">
        <v>102</v>
      </c>
      <c s="26">
        <v>648.96</v>
      </c>
      <c s="27">
        <v>0</v>
      </c>
      <c s="27">
        <f>ROUND(ROUND(H74,2)*ROUND(G74,3),2)</f>
      </c>
      <c r="O74">
        <f>(I74*21)/100</f>
      </c>
      <c t="s">
        <v>16</v>
      </c>
    </row>
    <row r="75" spans="1:5" ht="12.75">
      <c r="A75" s="28" t="s">
        <v>43</v>
      </c>
      <c r="E75" s="29" t="s">
        <v>40</v>
      </c>
    </row>
    <row r="76" spans="1:5" ht="51">
      <c r="A76" s="30" t="s">
        <v>45</v>
      </c>
      <c r="E76" s="31" t="s">
        <v>174</v>
      </c>
    </row>
    <row r="77" spans="1:5" ht="25.5">
      <c r="A77" t="s">
        <v>46</v>
      </c>
      <c r="E77" s="29" t="s">
        <v>175</v>
      </c>
    </row>
    <row r="78" spans="1:16" ht="12.75">
      <c r="A78" s="18" t="s">
        <v>38</v>
      </c>
      <c s="23" t="s">
        <v>176</v>
      </c>
      <c s="23" t="s">
        <v>177</v>
      </c>
      <c s="18" t="s">
        <v>40</v>
      </c>
      <c s="24" t="s">
        <v>178</v>
      </c>
      <c s="25" t="s">
        <v>102</v>
      </c>
      <c s="26">
        <v>313.38</v>
      </c>
      <c s="27">
        <v>0</v>
      </c>
      <c s="27">
        <f>ROUND(ROUND(H78,2)*ROUND(G78,3),2)</f>
      </c>
      <c r="O78">
        <f>(I78*21)/100</f>
      </c>
      <c t="s">
        <v>16</v>
      </c>
    </row>
    <row r="79" spans="1:5" ht="25.5">
      <c r="A79" s="28" t="s">
        <v>43</v>
      </c>
      <c r="E79" s="29" t="s">
        <v>179</v>
      </c>
    </row>
    <row r="80" spans="1:5" ht="38.25">
      <c r="A80" s="30" t="s">
        <v>45</v>
      </c>
      <c r="E80" s="31" t="s">
        <v>180</v>
      </c>
    </row>
    <row r="81" spans="1:5" ht="38.25">
      <c r="A81" t="s">
        <v>46</v>
      </c>
      <c r="E81" s="29" t="s">
        <v>181</v>
      </c>
    </row>
    <row r="82" spans="1:16" ht="12.75">
      <c r="A82" s="18" t="s">
        <v>38</v>
      </c>
      <c s="23" t="s">
        <v>182</v>
      </c>
      <c s="23" t="s">
        <v>183</v>
      </c>
      <c s="18" t="s">
        <v>40</v>
      </c>
      <c s="24" t="s">
        <v>184</v>
      </c>
      <c s="25" t="s">
        <v>102</v>
      </c>
      <c s="26">
        <v>313.38</v>
      </c>
      <c s="27">
        <v>0</v>
      </c>
      <c s="27">
        <f>ROUND(ROUND(H82,2)*ROUND(G82,3),2)</f>
      </c>
      <c r="O82">
        <f>(I82*21)/100</f>
      </c>
      <c t="s">
        <v>16</v>
      </c>
    </row>
    <row r="83" spans="1:5" ht="12.75">
      <c r="A83" s="28" t="s">
        <v>43</v>
      </c>
      <c r="E83" s="29" t="s">
        <v>40</v>
      </c>
    </row>
    <row r="84" spans="1:5" ht="25.5">
      <c r="A84" s="30" t="s">
        <v>45</v>
      </c>
      <c r="E84" s="31" t="s">
        <v>185</v>
      </c>
    </row>
    <row r="85" spans="1:5" ht="25.5">
      <c r="A85" t="s">
        <v>46</v>
      </c>
      <c r="E85" s="29" t="s">
        <v>186</v>
      </c>
    </row>
    <row r="86" spans="1:16" ht="25.5">
      <c r="A86" s="18" t="s">
        <v>38</v>
      </c>
      <c s="23" t="s">
        <v>187</v>
      </c>
      <c s="23" t="s">
        <v>188</v>
      </c>
      <c s="18" t="s">
        <v>40</v>
      </c>
      <c s="24" t="s">
        <v>189</v>
      </c>
      <c s="25" t="s">
        <v>114</v>
      </c>
      <c s="26">
        <v>81.081</v>
      </c>
      <c s="27">
        <v>0</v>
      </c>
      <c s="27">
        <f>ROUND(ROUND(H86,2)*ROUND(G86,3),2)</f>
      </c>
      <c r="O86">
        <f>(I86*21)/100</f>
      </c>
      <c t="s">
        <v>16</v>
      </c>
    </row>
    <row r="87" spans="1:5" ht="12.75">
      <c r="A87" s="28" t="s">
        <v>43</v>
      </c>
      <c r="E87" s="29" t="s">
        <v>40</v>
      </c>
    </row>
    <row r="88" spans="1:5" ht="12.75">
      <c r="A88" s="30" t="s">
        <v>45</v>
      </c>
      <c r="E88" s="31" t="s">
        <v>190</v>
      </c>
    </row>
    <row r="89" spans="1:5" ht="63.75">
      <c r="A89" t="s">
        <v>46</v>
      </c>
      <c r="E89" s="29" t="s">
        <v>191</v>
      </c>
    </row>
    <row r="90" spans="1:16" ht="12.75">
      <c r="A90" s="18" t="s">
        <v>38</v>
      </c>
      <c s="23" t="s">
        <v>192</v>
      </c>
      <c s="23" t="s">
        <v>193</v>
      </c>
      <c s="18" t="s">
        <v>40</v>
      </c>
      <c s="24" t="s">
        <v>194</v>
      </c>
      <c s="25" t="s">
        <v>114</v>
      </c>
      <c s="26">
        <v>33.784</v>
      </c>
      <c s="27">
        <v>0</v>
      </c>
      <c s="27">
        <f>ROUND(ROUND(H90,2)*ROUND(G90,3),2)</f>
      </c>
      <c r="O90">
        <f>(I90*21)/100</f>
      </c>
      <c t="s">
        <v>16</v>
      </c>
    </row>
    <row r="91" spans="1:5" ht="38.25">
      <c r="A91" s="28" t="s">
        <v>43</v>
      </c>
      <c r="E91" s="29" t="s">
        <v>195</v>
      </c>
    </row>
    <row r="92" spans="1:5" ht="25.5">
      <c r="A92" s="30" t="s">
        <v>45</v>
      </c>
      <c r="E92" s="31" t="s">
        <v>196</v>
      </c>
    </row>
    <row r="93" spans="1:5" ht="63.75">
      <c r="A93" t="s">
        <v>46</v>
      </c>
      <c r="E93" s="29" t="s">
        <v>191</v>
      </c>
    </row>
    <row r="94" spans="1:16" ht="12.75">
      <c r="A94" s="18" t="s">
        <v>38</v>
      </c>
      <c s="23" t="s">
        <v>197</v>
      </c>
      <c s="23" t="s">
        <v>198</v>
      </c>
      <c s="18" t="s">
        <v>40</v>
      </c>
      <c s="24" t="s">
        <v>199</v>
      </c>
      <c s="25" t="s">
        <v>200</v>
      </c>
      <c s="26">
        <v>1783.795</v>
      </c>
      <c s="27">
        <v>0</v>
      </c>
      <c s="27">
        <f>ROUND(ROUND(H94,2)*ROUND(G94,3),2)</f>
      </c>
      <c r="O94">
        <f>(I94*21)/100</f>
      </c>
      <c t="s">
        <v>16</v>
      </c>
    </row>
    <row r="95" spans="1:5" ht="25.5">
      <c r="A95" s="28" t="s">
        <v>43</v>
      </c>
      <c r="E95" s="29" t="s">
        <v>201</v>
      </c>
    </row>
    <row r="96" spans="1:5" ht="12.75">
      <c r="A96" s="30" t="s">
        <v>45</v>
      </c>
      <c r="E96" s="31" t="s">
        <v>202</v>
      </c>
    </row>
    <row r="97" spans="1:5" ht="25.5">
      <c r="A97" t="s">
        <v>46</v>
      </c>
      <c r="E97" s="29" t="s">
        <v>203</v>
      </c>
    </row>
    <row r="98" spans="1:16" ht="12.75">
      <c r="A98" s="18" t="s">
        <v>38</v>
      </c>
      <c s="23" t="s">
        <v>204</v>
      </c>
      <c s="23" t="s">
        <v>205</v>
      </c>
      <c s="18" t="s">
        <v>40</v>
      </c>
      <c s="24" t="s">
        <v>206</v>
      </c>
      <c s="25" t="s">
        <v>114</v>
      </c>
      <c s="26">
        <v>756.035</v>
      </c>
      <c s="27">
        <v>0</v>
      </c>
      <c s="27">
        <f>ROUND(ROUND(H98,2)*ROUND(G98,3),2)</f>
      </c>
      <c r="O98">
        <f>(I98*21)/100</f>
      </c>
      <c t="s">
        <v>16</v>
      </c>
    </row>
    <row r="99" spans="1:5" ht="12.75">
      <c r="A99" s="28" t="s">
        <v>43</v>
      </c>
      <c r="E99" s="29" t="s">
        <v>40</v>
      </c>
    </row>
    <row r="100" spans="1:5" ht="51">
      <c r="A100" s="30" t="s">
        <v>45</v>
      </c>
      <c r="E100" s="31" t="s">
        <v>207</v>
      </c>
    </row>
    <row r="101" spans="1:5" ht="318.75">
      <c r="A101" t="s">
        <v>46</v>
      </c>
      <c r="E101" s="29" t="s">
        <v>208</v>
      </c>
    </row>
    <row r="102" spans="1:16" ht="12.75">
      <c r="A102" s="18" t="s">
        <v>38</v>
      </c>
      <c s="23" t="s">
        <v>209</v>
      </c>
      <c s="23" t="s">
        <v>210</v>
      </c>
      <c s="18" t="s">
        <v>211</v>
      </c>
      <c s="24" t="s">
        <v>212</v>
      </c>
      <c s="25" t="s">
        <v>114</v>
      </c>
      <c s="26">
        <v>2.576</v>
      </c>
      <c s="27">
        <v>0</v>
      </c>
      <c s="27">
        <f>ROUND(ROUND(H102,2)*ROUND(G102,3),2)</f>
      </c>
      <c r="O102">
        <f>(I102*21)/100</f>
      </c>
      <c t="s">
        <v>16</v>
      </c>
    </row>
    <row r="103" spans="1:5" ht="12.75">
      <c r="A103" s="28" t="s">
        <v>43</v>
      </c>
      <c r="E103" s="29" t="s">
        <v>213</v>
      </c>
    </row>
    <row r="104" spans="1:5" ht="12.75">
      <c r="A104" s="30" t="s">
        <v>45</v>
      </c>
      <c r="E104" s="31" t="s">
        <v>214</v>
      </c>
    </row>
    <row r="105" spans="1:5" ht="318.75">
      <c r="A105" t="s">
        <v>46</v>
      </c>
      <c r="E105" s="29" t="s">
        <v>208</v>
      </c>
    </row>
    <row r="106" spans="1:16" ht="12.75">
      <c r="A106" s="18" t="s">
        <v>38</v>
      </c>
      <c s="23" t="s">
        <v>215</v>
      </c>
      <c s="23" t="s">
        <v>210</v>
      </c>
      <c s="18" t="s">
        <v>216</v>
      </c>
      <c s="24" t="s">
        <v>212</v>
      </c>
      <c s="25" t="s">
        <v>114</v>
      </c>
      <c s="26">
        <v>3.767</v>
      </c>
      <c s="27">
        <v>0</v>
      </c>
      <c s="27">
        <f>ROUND(ROUND(H106,2)*ROUND(G106,3),2)</f>
      </c>
      <c r="O106">
        <f>(I106*21)/100</f>
      </c>
      <c t="s">
        <v>16</v>
      </c>
    </row>
    <row r="107" spans="1:5" ht="12.75">
      <c r="A107" s="28" t="s">
        <v>43</v>
      </c>
      <c r="E107" s="29" t="s">
        <v>40</v>
      </c>
    </row>
    <row r="108" spans="1:5" ht="12.75">
      <c r="A108" s="30" t="s">
        <v>45</v>
      </c>
      <c r="E108" s="31" t="s">
        <v>217</v>
      </c>
    </row>
    <row r="109" spans="1:5" ht="318.75">
      <c r="A109" t="s">
        <v>46</v>
      </c>
      <c r="E109" s="29" t="s">
        <v>208</v>
      </c>
    </row>
    <row r="110" spans="1:16" ht="12.75">
      <c r="A110" s="18" t="s">
        <v>38</v>
      </c>
      <c s="23" t="s">
        <v>218</v>
      </c>
      <c s="23" t="s">
        <v>219</v>
      </c>
      <c s="18" t="s">
        <v>40</v>
      </c>
      <c s="24" t="s">
        <v>220</v>
      </c>
      <c s="25" t="s">
        <v>114</v>
      </c>
      <c s="26">
        <v>2.4</v>
      </c>
      <c s="27">
        <v>0</v>
      </c>
      <c s="27">
        <f>ROUND(ROUND(H110,2)*ROUND(G110,3),2)</f>
      </c>
      <c r="O110">
        <f>(I110*21)/100</f>
      </c>
      <c t="s">
        <v>16</v>
      </c>
    </row>
    <row r="111" spans="1:5" ht="12.75">
      <c r="A111" s="28" t="s">
        <v>43</v>
      </c>
      <c r="E111" s="29" t="s">
        <v>40</v>
      </c>
    </row>
    <row r="112" spans="1:5" ht="12.75">
      <c r="A112" s="30" t="s">
        <v>45</v>
      </c>
      <c r="E112" s="31" t="s">
        <v>221</v>
      </c>
    </row>
    <row r="113" spans="1:5" ht="318.75">
      <c r="A113" t="s">
        <v>46</v>
      </c>
      <c r="E113" s="29" t="s">
        <v>208</v>
      </c>
    </row>
    <row r="114" spans="1:18" ht="12.75" customHeight="1">
      <c r="A114" s="5" t="s">
        <v>36</v>
      </c>
      <c s="5"/>
      <c s="35" t="s">
        <v>16</v>
      </c>
      <c s="5"/>
      <c s="21" t="s">
        <v>222</v>
      </c>
      <c s="5"/>
      <c s="5"/>
      <c s="5"/>
      <c s="36">
        <f>0+Q114</f>
      </c>
      <c r="O114">
        <f>0+R114</f>
      </c>
      <c r="Q114">
        <f>0+I115+I119+I123+I127+I131+I135+I139+I143+I147+I151+I155+I159</f>
      </c>
      <c>
        <f>0+O115+O119+O123+O127+O131+O135+O139+O143+O147+O151+O155+O159</f>
      </c>
    </row>
    <row r="115" spans="1:16" ht="12.75">
      <c r="A115" s="18" t="s">
        <v>38</v>
      </c>
      <c s="23" t="s">
        <v>223</v>
      </c>
      <c s="23" t="s">
        <v>224</v>
      </c>
      <c s="18" t="s">
        <v>40</v>
      </c>
      <c s="24" t="s">
        <v>225</v>
      </c>
      <c s="25" t="s">
        <v>226</v>
      </c>
      <c s="26">
        <v>29.9</v>
      </c>
      <c s="27">
        <v>0</v>
      </c>
      <c s="27">
        <f>ROUND(ROUND(H115,2)*ROUND(G115,3),2)</f>
      </c>
      <c r="O115">
        <f>(I115*21)/100</f>
      </c>
      <c t="s">
        <v>16</v>
      </c>
    </row>
    <row r="116" spans="1:5" ht="12.75">
      <c r="A116" s="28" t="s">
        <v>43</v>
      </c>
      <c r="E116" s="29" t="s">
        <v>40</v>
      </c>
    </row>
    <row r="117" spans="1:5" ht="12.75">
      <c r="A117" s="30" t="s">
        <v>45</v>
      </c>
      <c r="E117" s="31" t="s">
        <v>227</v>
      </c>
    </row>
    <row r="118" spans="1:5" ht="165.75">
      <c r="A118" t="s">
        <v>46</v>
      </c>
      <c r="E118" s="29" t="s">
        <v>228</v>
      </c>
    </row>
    <row r="119" spans="1:16" ht="12.75">
      <c r="A119" s="18" t="s">
        <v>38</v>
      </c>
      <c s="23" t="s">
        <v>229</v>
      </c>
      <c s="23" t="s">
        <v>230</v>
      </c>
      <c s="18" t="s">
        <v>60</v>
      </c>
      <c s="24" t="s">
        <v>231</v>
      </c>
      <c s="25" t="s">
        <v>102</v>
      </c>
      <c s="26">
        <v>481</v>
      </c>
      <c s="27">
        <v>0</v>
      </c>
      <c s="27">
        <f>ROUND(ROUND(H119,2)*ROUND(G119,3),2)</f>
      </c>
      <c r="O119">
        <f>(I119*21)/100</f>
      </c>
      <c t="s">
        <v>16</v>
      </c>
    </row>
    <row r="120" spans="1:5" ht="12.75">
      <c r="A120" s="28" t="s">
        <v>43</v>
      </c>
      <c r="E120" s="29" t="s">
        <v>232</v>
      </c>
    </row>
    <row r="121" spans="1:5" ht="25.5">
      <c r="A121" s="30" t="s">
        <v>45</v>
      </c>
      <c r="E121" s="31" t="s">
        <v>233</v>
      </c>
    </row>
    <row r="122" spans="1:5" ht="51">
      <c r="A122" t="s">
        <v>46</v>
      </c>
      <c r="E122" s="29" t="s">
        <v>234</v>
      </c>
    </row>
    <row r="123" spans="1:16" ht="12.75">
      <c r="A123" s="18" t="s">
        <v>38</v>
      </c>
      <c s="23" t="s">
        <v>235</v>
      </c>
      <c s="23" t="s">
        <v>236</v>
      </c>
      <c s="18" t="s">
        <v>40</v>
      </c>
      <c s="24" t="s">
        <v>237</v>
      </c>
      <c s="25" t="s">
        <v>226</v>
      </c>
      <c s="26">
        <v>246</v>
      </c>
      <c s="27">
        <v>0</v>
      </c>
      <c s="27">
        <f>ROUND(ROUND(H123,2)*ROUND(G123,3),2)</f>
      </c>
      <c r="O123">
        <f>(I123*21)/100</f>
      </c>
      <c t="s">
        <v>16</v>
      </c>
    </row>
    <row r="124" spans="1:5" ht="12.75">
      <c r="A124" s="28" t="s">
        <v>43</v>
      </c>
      <c r="E124" s="29" t="s">
        <v>238</v>
      </c>
    </row>
    <row r="125" spans="1:5" ht="12.75">
      <c r="A125" s="30" t="s">
        <v>45</v>
      </c>
      <c r="E125" s="31" t="s">
        <v>239</v>
      </c>
    </row>
    <row r="126" spans="1:5" ht="51">
      <c r="A126" t="s">
        <v>46</v>
      </c>
      <c r="E126" s="29" t="s">
        <v>240</v>
      </c>
    </row>
    <row r="127" spans="1:16" ht="25.5">
      <c r="A127" s="18" t="s">
        <v>38</v>
      </c>
      <c s="23" t="s">
        <v>241</v>
      </c>
      <c s="23" t="s">
        <v>242</v>
      </c>
      <c s="18" t="s">
        <v>40</v>
      </c>
      <c s="24" t="s">
        <v>243</v>
      </c>
      <c s="25" t="s">
        <v>226</v>
      </c>
      <c s="26">
        <v>246</v>
      </c>
      <c s="27">
        <v>0</v>
      </c>
      <c s="27">
        <f>ROUND(ROUND(H127,2)*ROUND(G127,3),2)</f>
      </c>
      <c r="O127">
        <f>(I127*21)/100</f>
      </c>
      <c t="s">
        <v>16</v>
      </c>
    </row>
    <row r="128" spans="1:5" ht="12.75">
      <c r="A128" s="28" t="s">
        <v>43</v>
      </c>
      <c r="E128" s="29" t="s">
        <v>40</v>
      </c>
    </row>
    <row r="129" spans="1:5" ht="12.75">
      <c r="A129" s="30" t="s">
        <v>45</v>
      </c>
      <c r="E129" s="31" t="s">
        <v>244</v>
      </c>
    </row>
    <row r="130" spans="1:5" ht="63.75">
      <c r="A130" t="s">
        <v>46</v>
      </c>
      <c r="E130" s="29" t="s">
        <v>245</v>
      </c>
    </row>
    <row r="131" spans="1:16" ht="12.75">
      <c r="A131" s="18" t="s">
        <v>38</v>
      </c>
      <c s="23" t="s">
        <v>246</v>
      </c>
      <c s="23" t="s">
        <v>247</v>
      </c>
      <c s="18" t="s">
        <v>40</v>
      </c>
      <c s="24" t="s">
        <v>248</v>
      </c>
      <c s="25" t="s">
        <v>114</v>
      </c>
      <c s="26">
        <v>61.55</v>
      </c>
      <c s="27">
        <v>0</v>
      </c>
      <c s="27">
        <f>ROUND(ROUND(H131,2)*ROUND(G131,3),2)</f>
      </c>
      <c r="O131">
        <f>(I131*21)/100</f>
      </c>
      <c t="s">
        <v>16</v>
      </c>
    </row>
    <row r="132" spans="1:5" ht="12.75">
      <c r="A132" s="28" t="s">
        <v>43</v>
      </c>
      <c r="E132" s="29" t="s">
        <v>40</v>
      </c>
    </row>
    <row r="133" spans="1:5" ht="25.5">
      <c r="A133" s="30" t="s">
        <v>45</v>
      </c>
      <c r="E133" s="31" t="s">
        <v>249</v>
      </c>
    </row>
    <row r="134" spans="1:5" ht="38.25">
      <c r="A134" t="s">
        <v>46</v>
      </c>
      <c r="E134" s="29" t="s">
        <v>250</v>
      </c>
    </row>
    <row r="135" spans="1:16" ht="12.75">
      <c r="A135" s="18" t="s">
        <v>38</v>
      </c>
      <c s="23" t="s">
        <v>251</v>
      </c>
      <c s="23" t="s">
        <v>252</v>
      </c>
      <c s="18" t="s">
        <v>40</v>
      </c>
      <c s="24" t="s">
        <v>253</v>
      </c>
      <c s="25" t="s">
        <v>114</v>
      </c>
      <c s="26">
        <v>4.629</v>
      </c>
      <c s="27">
        <v>0</v>
      </c>
      <c s="27">
        <f>ROUND(ROUND(H135,2)*ROUND(G135,3),2)</f>
      </c>
      <c r="O135">
        <f>(I135*21)/100</f>
      </c>
      <c t="s">
        <v>16</v>
      </c>
    </row>
    <row r="136" spans="1:5" ht="12.75">
      <c r="A136" s="28" t="s">
        <v>43</v>
      </c>
      <c r="E136" s="29" t="s">
        <v>40</v>
      </c>
    </row>
    <row r="137" spans="1:5" ht="12.75">
      <c r="A137" s="30" t="s">
        <v>45</v>
      </c>
      <c r="E137" s="31" t="s">
        <v>254</v>
      </c>
    </row>
    <row r="138" spans="1:5" ht="369.75">
      <c r="A138" t="s">
        <v>46</v>
      </c>
      <c r="E138" s="29" t="s">
        <v>255</v>
      </c>
    </row>
    <row r="139" spans="1:16" ht="12.75">
      <c r="A139" s="18" t="s">
        <v>38</v>
      </c>
      <c s="23" t="s">
        <v>256</v>
      </c>
      <c s="23" t="s">
        <v>257</v>
      </c>
      <c s="18" t="s">
        <v>40</v>
      </c>
      <c s="24" t="s">
        <v>258</v>
      </c>
      <c s="25" t="s">
        <v>114</v>
      </c>
      <c s="26">
        <v>15.144</v>
      </c>
      <c s="27">
        <v>0</v>
      </c>
      <c s="27">
        <f>ROUND(ROUND(H139,2)*ROUND(G139,3),2)</f>
      </c>
      <c r="O139">
        <f>(I139*21)/100</f>
      </c>
      <c t="s">
        <v>16</v>
      </c>
    </row>
    <row r="140" spans="1:5" ht="12.75">
      <c r="A140" s="28" t="s">
        <v>43</v>
      </c>
      <c r="E140" s="29" t="s">
        <v>40</v>
      </c>
    </row>
    <row r="141" spans="1:5" ht="12.75">
      <c r="A141" s="30" t="s">
        <v>45</v>
      </c>
      <c r="E141" s="31" t="s">
        <v>259</v>
      </c>
    </row>
    <row r="142" spans="1:5" ht="369.75">
      <c r="A142" t="s">
        <v>46</v>
      </c>
      <c r="E142" s="29" t="s">
        <v>255</v>
      </c>
    </row>
    <row r="143" spans="1:16" ht="12.75">
      <c r="A143" s="18" t="s">
        <v>38</v>
      </c>
      <c s="23" t="s">
        <v>260</v>
      </c>
      <c s="23" t="s">
        <v>261</v>
      </c>
      <c s="18" t="s">
        <v>40</v>
      </c>
      <c s="24" t="s">
        <v>262</v>
      </c>
      <c s="25" t="s">
        <v>114</v>
      </c>
      <c s="26">
        <v>8.668</v>
      </c>
      <c s="27">
        <v>0</v>
      </c>
      <c s="27">
        <f>ROUND(ROUND(H143,2)*ROUND(G143,3),2)</f>
      </c>
      <c r="O143">
        <f>(I143*21)/100</f>
      </c>
      <c t="s">
        <v>16</v>
      </c>
    </row>
    <row r="144" spans="1:5" ht="12.75">
      <c r="A144" s="28" t="s">
        <v>43</v>
      </c>
      <c r="E144" s="29" t="s">
        <v>40</v>
      </c>
    </row>
    <row r="145" spans="1:5" ht="12.75">
      <c r="A145" s="30" t="s">
        <v>45</v>
      </c>
      <c r="E145" s="31" t="s">
        <v>263</v>
      </c>
    </row>
    <row r="146" spans="1:5" ht="369.75">
      <c r="A146" t="s">
        <v>46</v>
      </c>
      <c r="E146" s="29" t="s">
        <v>255</v>
      </c>
    </row>
    <row r="147" spans="1:16" ht="12.75">
      <c r="A147" s="18" t="s">
        <v>38</v>
      </c>
      <c s="23" t="s">
        <v>264</v>
      </c>
      <c s="23" t="s">
        <v>265</v>
      </c>
      <c s="18" t="s">
        <v>40</v>
      </c>
      <c s="24" t="s">
        <v>266</v>
      </c>
      <c s="25" t="s">
        <v>90</v>
      </c>
      <c s="26">
        <v>3.117</v>
      </c>
      <c s="27">
        <v>0</v>
      </c>
      <c s="27">
        <f>ROUND(ROUND(H147,2)*ROUND(G147,3),2)</f>
      </c>
      <c r="O147">
        <f>(I147*21)/100</f>
      </c>
      <c t="s">
        <v>16</v>
      </c>
    </row>
    <row r="148" spans="1:5" ht="12.75">
      <c r="A148" s="28" t="s">
        <v>43</v>
      </c>
      <c r="E148" s="29" t="s">
        <v>40</v>
      </c>
    </row>
    <row r="149" spans="1:5" ht="38.25">
      <c r="A149" s="30" t="s">
        <v>45</v>
      </c>
      <c r="E149" s="31" t="s">
        <v>267</v>
      </c>
    </row>
    <row r="150" spans="1:5" ht="267.75">
      <c r="A150" t="s">
        <v>46</v>
      </c>
      <c r="E150" s="29" t="s">
        <v>268</v>
      </c>
    </row>
    <row r="151" spans="1:16" ht="12.75">
      <c r="A151" s="18" t="s">
        <v>38</v>
      </c>
      <c s="23" t="s">
        <v>269</v>
      </c>
      <c s="23" t="s">
        <v>270</v>
      </c>
      <c s="18" t="s">
        <v>40</v>
      </c>
      <c s="24" t="s">
        <v>271</v>
      </c>
      <c s="25" t="s">
        <v>102</v>
      </c>
      <c s="26">
        <v>737.8</v>
      </c>
      <c s="27">
        <v>0</v>
      </c>
      <c s="27">
        <f>ROUND(ROUND(H151,2)*ROUND(G151,3),2)</f>
      </c>
      <c r="O151">
        <f>(I151*21)/100</f>
      </c>
      <c t="s">
        <v>16</v>
      </c>
    </row>
    <row r="152" spans="1:5" ht="12.75">
      <c r="A152" s="28" t="s">
        <v>43</v>
      </c>
      <c r="E152" s="29" t="s">
        <v>272</v>
      </c>
    </row>
    <row r="153" spans="1:5" ht="25.5">
      <c r="A153" s="30" t="s">
        <v>45</v>
      </c>
      <c r="E153" s="31" t="s">
        <v>273</v>
      </c>
    </row>
    <row r="154" spans="1:5" ht="102">
      <c r="A154" t="s">
        <v>46</v>
      </c>
      <c r="E154" s="29" t="s">
        <v>274</v>
      </c>
    </row>
    <row r="155" spans="1:16" ht="12.75">
      <c r="A155" s="18" t="s">
        <v>38</v>
      </c>
      <c s="23" t="s">
        <v>275</v>
      </c>
      <c s="23" t="s">
        <v>276</v>
      </c>
      <c s="18" t="s">
        <v>40</v>
      </c>
      <c s="24" t="s">
        <v>277</v>
      </c>
      <c s="25" t="s">
        <v>102</v>
      </c>
      <c s="26">
        <v>44.85</v>
      </c>
      <c s="27">
        <v>0</v>
      </c>
      <c s="27">
        <f>ROUND(ROUND(H155,2)*ROUND(G155,3),2)</f>
      </c>
      <c r="O155">
        <f>(I155*21)/100</f>
      </c>
      <c t="s">
        <v>16</v>
      </c>
    </row>
    <row r="156" spans="1:5" ht="12.75">
      <c r="A156" s="28" t="s">
        <v>43</v>
      </c>
      <c r="E156" s="29" t="s">
        <v>278</v>
      </c>
    </row>
    <row r="157" spans="1:5" ht="12.75">
      <c r="A157" s="30" t="s">
        <v>45</v>
      </c>
      <c r="E157" s="31" t="s">
        <v>279</v>
      </c>
    </row>
    <row r="158" spans="1:5" ht="102">
      <c r="A158" t="s">
        <v>46</v>
      </c>
      <c r="E158" s="29" t="s">
        <v>280</v>
      </c>
    </row>
    <row r="159" spans="1:16" ht="12.75">
      <c r="A159" s="18" t="s">
        <v>38</v>
      </c>
      <c s="23" t="s">
        <v>281</v>
      </c>
      <c s="23" t="s">
        <v>282</v>
      </c>
      <c s="18" t="s">
        <v>40</v>
      </c>
      <c s="24" t="s">
        <v>283</v>
      </c>
      <c s="25" t="s">
        <v>102</v>
      </c>
      <c s="26">
        <v>368.25</v>
      </c>
      <c s="27">
        <v>0</v>
      </c>
      <c s="27">
        <f>ROUND(ROUND(H159,2)*ROUND(G159,3),2)</f>
      </c>
      <c r="O159">
        <f>(I159*21)/100</f>
      </c>
      <c t="s">
        <v>16</v>
      </c>
    </row>
    <row r="160" spans="1:5" ht="12.75">
      <c r="A160" s="28" t="s">
        <v>43</v>
      </c>
      <c r="E160" s="29" t="s">
        <v>284</v>
      </c>
    </row>
    <row r="161" spans="1:5" ht="25.5">
      <c r="A161" s="30" t="s">
        <v>45</v>
      </c>
      <c r="E161" s="31" t="s">
        <v>285</v>
      </c>
    </row>
    <row r="162" spans="1:5" ht="102">
      <c r="A162" t="s">
        <v>46</v>
      </c>
      <c r="E162" s="29" t="s">
        <v>280</v>
      </c>
    </row>
    <row r="163" spans="1:18" ht="12.75" customHeight="1">
      <c r="A163" s="5" t="s">
        <v>36</v>
      </c>
      <c s="5"/>
      <c s="35" t="s">
        <v>15</v>
      </c>
      <c s="5"/>
      <c s="21" t="s">
        <v>286</v>
      </c>
      <c s="5"/>
      <c s="5"/>
      <c s="5"/>
      <c s="36">
        <f>0+Q163</f>
      </c>
      <c r="O163">
        <f>0+R163</f>
      </c>
      <c r="Q163">
        <f>0+I164</f>
      </c>
      <c>
        <f>0+O164</f>
      </c>
    </row>
    <row r="164" spans="1:16" ht="25.5">
      <c r="A164" s="18" t="s">
        <v>38</v>
      </c>
      <c s="23" t="s">
        <v>287</v>
      </c>
      <c s="23" t="s">
        <v>288</v>
      </c>
      <c s="18" t="s">
        <v>40</v>
      </c>
      <c s="24" t="s">
        <v>289</v>
      </c>
      <c s="25" t="s">
        <v>102</v>
      </c>
      <c s="26">
        <v>50.17</v>
      </c>
      <c s="27">
        <v>0</v>
      </c>
      <c s="27">
        <f>ROUND(ROUND(H164,2)*ROUND(G164,3),2)</f>
      </c>
      <c r="O164">
        <f>(I164*21)/100</f>
      </c>
      <c t="s">
        <v>16</v>
      </c>
    </row>
    <row r="165" spans="1:5" ht="25.5">
      <c r="A165" s="28" t="s">
        <v>43</v>
      </c>
      <c r="E165" s="29" t="s">
        <v>290</v>
      </c>
    </row>
    <row r="166" spans="1:5" ht="12.75">
      <c r="A166" s="30" t="s">
        <v>45</v>
      </c>
      <c r="E166" s="31" t="s">
        <v>291</v>
      </c>
    </row>
    <row r="167" spans="1:5" ht="114.75">
      <c r="A167" t="s">
        <v>46</v>
      </c>
      <c r="E167" s="29" t="s">
        <v>292</v>
      </c>
    </row>
    <row r="168" spans="1:18" ht="12.75" customHeight="1">
      <c r="A168" s="5" t="s">
        <v>36</v>
      </c>
      <c s="5"/>
      <c s="35" t="s">
        <v>26</v>
      </c>
      <c s="5"/>
      <c s="21" t="s">
        <v>293</v>
      </c>
      <c s="5"/>
      <c s="5"/>
      <c s="5"/>
      <c s="36">
        <f>0+Q168</f>
      </c>
      <c r="O168">
        <f>0+R168</f>
      </c>
      <c r="Q168">
        <f>0+I169+I173+I177+I181+I185+I189+I193</f>
      </c>
      <c>
        <f>0+O169+O173+O177+O181+O185+O189+O193</f>
      </c>
    </row>
    <row r="169" spans="1:16" ht="12.75">
      <c r="A169" s="18" t="s">
        <v>38</v>
      </c>
      <c s="23" t="s">
        <v>294</v>
      </c>
      <c s="23" t="s">
        <v>295</v>
      </c>
      <c s="18" t="s">
        <v>40</v>
      </c>
      <c s="24" t="s">
        <v>296</v>
      </c>
      <c s="25" t="s">
        <v>114</v>
      </c>
      <c s="26">
        <v>8.382</v>
      </c>
      <c s="27">
        <v>0</v>
      </c>
      <c s="27">
        <f>ROUND(ROUND(H169,2)*ROUND(G169,3),2)</f>
      </c>
      <c r="O169">
        <f>(I169*21)/100</f>
      </c>
      <c t="s">
        <v>16</v>
      </c>
    </row>
    <row r="170" spans="1:5" ht="12.75">
      <c r="A170" s="28" t="s">
        <v>43</v>
      </c>
      <c r="E170" s="29" t="s">
        <v>40</v>
      </c>
    </row>
    <row r="171" spans="1:5" ht="51">
      <c r="A171" s="30" t="s">
        <v>45</v>
      </c>
      <c r="E171" s="31" t="s">
        <v>297</v>
      </c>
    </row>
    <row r="172" spans="1:5" ht="369.75">
      <c r="A172" t="s">
        <v>46</v>
      </c>
      <c r="E172" s="29" t="s">
        <v>298</v>
      </c>
    </row>
    <row r="173" spans="1:16" ht="12.75">
      <c r="A173" s="18" t="s">
        <v>38</v>
      </c>
      <c s="23" t="s">
        <v>299</v>
      </c>
      <c s="23" t="s">
        <v>300</v>
      </c>
      <c s="18" t="s">
        <v>40</v>
      </c>
      <c s="24" t="s">
        <v>301</v>
      </c>
      <c s="25" t="s">
        <v>114</v>
      </c>
      <c s="26">
        <v>0.285</v>
      </c>
      <c s="27">
        <v>0</v>
      </c>
      <c s="27">
        <f>ROUND(ROUND(H173,2)*ROUND(G173,3),2)</f>
      </c>
      <c r="O173">
        <f>(I173*21)/100</f>
      </c>
      <c t="s">
        <v>16</v>
      </c>
    </row>
    <row r="174" spans="1:5" ht="12.75">
      <c r="A174" s="28" t="s">
        <v>43</v>
      </c>
      <c r="E174" s="29" t="s">
        <v>40</v>
      </c>
    </row>
    <row r="175" spans="1:5" ht="12.75">
      <c r="A175" s="30" t="s">
        <v>45</v>
      </c>
      <c r="E175" s="31" t="s">
        <v>302</v>
      </c>
    </row>
    <row r="176" spans="1:5" ht="369.75">
      <c r="A176" t="s">
        <v>46</v>
      </c>
      <c r="E176" s="29" t="s">
        <v>298</v>
      </c>
    </row>
    <row r="177" spans="1:16" ht="12.75">
      <c r="A177" s="18" t="s">
        <v>38</v>
      </c>
      <c s="23" t="s">
        <v>303</v>
      </c>
      <c s="23" t="s">
        <v>304</v>
      </c>
      <c s="18" t="s">
        <v>40</v>
      </c>
      <c s="24" t="s">
        <v>305</v>
      </c>
      <c s="25" t="s">
        <v>114</v>
      </c>
      <c s="26">
        <v>17.1</v>
      </c>
      <c s="27">
        <v>0</v>
      </c>
      <c s="27">
        <f>ROUND(ROUND(H177,2)*ROUND(G177,3),2)</f>
      </c>
      <c r="O177">
        <f>(I177*21)/100</f>
      </c>
      <c t="s">
        <v>16</v>
      </c>
    </row>
    <row r="178" spans="1:5" ht="12.75">
      <c r="A178" s="28" t="s">
        <v>43</v>
      </c>
      <c r="E178" s="29" t="s">
        <v>306</v>
      </c>
    </row>
    <row r="179" spans="1:5" ht="12.75">
      <c r="A179" s="30" t="s">
        <v>45</v>
      </c>
      <c r="E179" s="31" t="s">
        <v>307</v>
      </c>
    </row>
    <row r="180" spans="1:5" ht="38.25">
      <c r="A180" t="s">
        <v>46</v>
      </c>
      <c r="E180" s="29" t="s">
        <v>250</v>
      </c>
    </row>
    <row r="181" spans="1:16" ht="12.75">
      <c r="A181" s="18" t="s">
        <v>38</v>
      </c>
      <c s="23" t="s">
        <v>308</v>
      </c>
      <c s="23" t="s">
        <v>309</v>
      </c>
      <c s="18" t="s">
        <v>40</v>
      </c>
      <c s="24" t="s">
        <v>310</v>
      </c>
      <c s="25" t="s">
        <v>114</v>
      </c>
      <c s="26">
        <v>0.816</v>
      </c>
      <c s="27">
        <v>0</v>
      </c>
      <c s="27">
        <f>ROUND(ROUND(H181,2)*ROUND(G181,3),2)</f>
      </c>
      <c r="O181">
        <f>(I181*21)/100</f>
      </c>
      <c t="s">
        <v>16</v>
      </c>
    </row>
    <row r="182" spans="1:5" ht="12.75">
      <c r="A182" s="28" t="s">
        <v>43</v>
      </c>
      <c r="E182" s="29" t="s">
        <v>40</v>
      </c>
    </row>
    <row r="183" spans="1:5" ht="12.75">
      <c r="A183" s="30" t="s">
        <v>45</v>
      </c>
      <c r="E183" s="31" t="s">
        <v>311</v>
      </c>
    </row>
    <row r="184" spans="1:5" ht="293.25">
      <c r="A184" t="s">
        <v>46</v>
      </c>
      <c r="E184" s="29" t="s">
        <v>312</v>
      </c>
    </row>
    <row r="185" spans="1:16" ht="12.75">
      <c r="A185" s="18" t="s">
        <v>38</v>
      </c>
      <c s="23" t="s">
        <v>313</v>
      </c>
      <c s="23" t="s">
        <v>314</v>
      </c>
      <c s="18" t="s">
        <v>40</v>
      </c>
      <c s="24" t="s">
        <v>315</v>
      </c>
      <c s="25" t="s">
        <v>114</v>
      </c>
      <c s="26">
        <v>0.46</v>
      </c>
      <c s="27">
        <v>0</v>
      </c>
      <c s="27">
        <f>ROUND(ROUND(H185,2)*ROUND(G185,3),2)</f>
      </c>
      <c r="O185">
        <f>(I185*21)/100</f>
      </c>
      <c t="s">
        <v>16</v>
      </c>
    </row>
    <row r="186" spans="1:5" ht="12.75">
      <c r="A186" s="28" t="s">
        <v>43</v>
      </c>
      <c r="E186" s="29" t="s">
        <v>316</v>
      </c>
    </row>
    <row r="187" spans="1:5" ht="12.75">
      <c r="A187" s="30" t="s">
        <v>45</v>
      </c>
      <c r="E187" s="31" t="s">
        <v>317</v>
      </c>
    </row>
    <row r="188" spans="1:5" ht="51">
      <c r="A188" t="s">
        <v>46</v>
      </c>
      <c r="E188" s="29" t="s">
        <v>318</v>
      </c>
    </row>
    <row r="189" spans="1:16" ht="12.75">
      <c r="A189" s="18" t="s">
        <v>38</v>
      </c>
      <c s="23" t="s">
        <v>319</v>
      </c>
      <c s="23" t="s">
        <v>320</v>
      </c>
      <c s="18" t="s">
        <v>40</v>
      </c>
      <c s="24" t="s">
        <v>321</v>
      </c>
      <c s="25" t="s">
        <v>114</v>
      </c>
      <c s="26">
        <v>20.52</v>
      </c>
      <c s="27">
        <v>0</v>
      </c>
      <c s="27">
        <f>ROUND(ROUND(H189,2)*ROUND(G189,3),2)</f>
      </c>
      <c r="O189">
        <f>(I189*21)/100</f>
      </c>
      <c t="s">
        <v>16</v>
      </c>
    </row>
    <row r="190" spans="1:5" ht="12.75">
      <c r="A190" s="28" t="s">
        <v>43</v>
      </c>
      <c r="E190" s="29" t="s">
        <v>322</v>
      </c>
    </row>
    <row r="191" spans="1:5" ht="12.75">
      <c r="A191" s="30" t="s">
        <v>45</v>
      </c>
      <c r="E191" s="31" t="s">
        <v>116</v>
      </c>
    </row>
    <row r="192" spans="1:5" ht="267.75">
      <c r="A192" t="s">
        <v>46</v>
      </c>
      <c r="E192" s="29" t="s">
        <v>323</v>
      </c>
    </row>
    <row r="193" spans="1:16" ht="12.75">
      <c r="A193" s="18" t="s">
        <v>38</v>
      </c>
      <c s="23" t="s">
        <v>324</v>
      </c>
      <c s="23" t="s">
        <v>325</v>
      </c>
      <c s="18" t="s">
        <v>40</v>
      </c>
      <c s="24" t="s">
        <v>326</v>
      </c>
      <c s="25" t="s">
        <v>114</v>
      </c>
      <c s="26">
        <v>0.36</v>
      </c>
      <c s="27">
        <v>0</v>
      </c>
      <c s="27">
        <f>ROUND(ROUND(H193,2)*ROUND(G193,3),2)</f>
      </c>
      <c r="O193">
        <f>(I193*21)/100</f>
      </c>
      <c t="s">
        <v>16</v>
      </c>
    </row>
    <row r="194" spans="1:5" ht="12.75">
      <c r="A194" s="28" t="s">
        <v>43</v>
      </c>
      <c r="E194" s="29" t="s">
        <v>40</v>
      </c>
    </row>
    <row r="195" spans="1:5" ht="12.75">
      <c r="A195" s="30" t="s">
        <v>45</v>
      </c>
      <c r="E195" s="31" t="s">
        <v>327</v>
      </c>
    </row>
    <row r="196" spans="1:5" ht="102">
      <c r="A196" t="s">
        <v>46</v>
      </c>
      <c r="E196" s="29" t="s">
        <v>328</v>
      </c>
    </row>
    <row r="197" spans="1:18" ht="12.75" customHeight="1">
      <c r="A197" s="5" t="s">
        <v>36</v>
      </c>
      <c s="5"/>
      <c s="35" t="s">
        <v>28</v>
      </c>
      <c s="5"/>
      <c s="21" t="s">
        <v>329</v>
      </c>
      <c s="5"/>
      <c s="5"/>
      <c s="5"/>
      <c s="36">
        <f>0+Q197</f>
      </c>
      <c r="O197">
        <f>0+R197</f>
      </c>
      <c r="Q197">
        <f>0+I198+I202+I206+I210+I214+I218+I222+I226+I230+I234</f>
      </c>
      <c>
        <f>0+O198+O202+O206+O210+O214+O218+O222+O226+O230+O234</f>
      </c>
    </row>
    <row r="198" spans="1:16" ht="12.75">
      <c r="A198" s="18" t="s">
        <v>38</v>
      </c>
      <c s="23" t="s">
        <v>330</v>
      </c>
      <c s="23" t="s">
        <v>331</v>
      </c>
      <c s="18" t="s">
        <v>40</v>
      </c>
      <c s="24" t="s">
        <v>332</v>
      </c>
      <c s="25" t="s">
        <v>102</v>
      </c>
      <c s="26">
        <v>481</v>
      </c>
      <c s="27">
        <v>0</v>
      </c>
      <c s="27">
        <f>ROUND(ROUND(H198,2)*ROUND(G198,3),2)</f>
      </c>
      <c r="O198">
        <f>(I198*21)/100</f>
      </c>
      <c t="s">
        <v>16</v>
      </c>
    </row>
    <row r="199" spans="1:5" ht="12.75">
      <c r="A199" s="28" t="s">
        <v>43</v>
      </c>
      <c r="E199" s="29" t="s">
        <v>333</v>
      </c>
    </row>
    <row r="200" spans="1:5" ht="25.5">
      <c r="A200" s="30" t="s">
        <v>45</v>
      </c>
      <c r="E200" s="31" t="s">
        <v>334</v>
      </c>
    </row>
    <row r="201" spans="1:5" ht="51">
      <c r="A201" t="s">
        <v>46</v>
      </c>
      <c r="E201" s="29" t="s">
        <v>335</v>
      </c>
    </row>
    <row r="202" spans="1:16" ht="12.75">
      <c r="A202" s="18" t="s">
        <v>38</v>
      </c>
      <c s="23" t="s">
        <v>336</v>
      </c>
      <c s="23" t="s">
        <v>337</v>
      </c>
      <c s="18" t="s">
        <v>40</v>
      </c>
      <c s="24" t="s">
        <v>338</v>
      </c>
      <c s="25" t="s">
        <v>102</v>
      </c>
      <c s="26">
        <v>428.5</v>
      </c>
      <c s="27">
        <v>0</v>
      </c>
      <c s="27">
        <f>ROUND(ROUND(H202,2)*ROUND(G202,3),2)</f>
      </c>
      <c r="O202">
        <f>(I202*21)/100</f>
      </c>
      <c t="s">
        <v>16</v>
      </c>
    </row>
    <row r="203" spans="1:5" ht="12.75">
      <c r="A203" s="28" t="s">
        <v>43</v>
      </c>
      <c r="E203" s="29" t="s">
        <v>339</v>
      </c>
    </row>
    <row r="204" spans="1:5" ht="25.5">
      <c r="A204" s="30" t="s">
        <v>45</v>
      </c>
      <c r="E204" s="31" t="s">
        <v>340</v>
      </c>
    </row>
    <row r="205" spans="1:5" ht="51">
      <c r="A205" t="s">
        <v>46</v>
      </c>
      <c r="E205" s="29" t="s">
        <v>335</v>
      </c>
    </row>
    <row r="206" spans="1:16" ht="12.75">
      <c r="A206" s="18" t="s">
        <v>38</v>
      </c>
      <c s="23" t="s">
        <v>341</v>
      </c>
      <c s="23" t="s">
        <v>342</v>
      </c>
      <c s="18" t="s">
        <v>40</v>
      </c>
      <c s="24" t="s">
        <v>343</v>
      </c>
      <c s="25" t="s">
        <v>102</v>
      </c>
      <c s="26">
        <v>146.439</v>
      </c>
      <c s="27">
        <v>0</v>
      </c>
      <c s="27">
        <f>ROUND(ROUND(H206,2)*ROUND(G206,3),2)</f>
      </c>
      <c r="O206">
        <f>(I206*21)/100</f>
      </c>
      <c t="s">
        <v>16</v>
      </c>
    </row>
    <row r="207" spans="1:5" ht="12.75">
      <c r="A207" s="28" t="s">
        <v>43</v>
      </c>
      <c r="E207" s="29" t="s">
        <v>344</v>
      </c>
    </row>
    <row r="208" spans="1:5" ht="12.75">
      <c r="A208" s="30" t="s">
        <v>45</v>
      </c>
      <c r="E208" s="31" t="s">
        <v>345</v>
      </c>
    </row>
    <row r="209" spans="1:5" ht="38.25">
      <c r="A209" t="s">
        <v>46</v>
      </c>
      <c r="E209" s="29" t="s">
        <v>346</v>
      </c>
    </row>
    <row r="210" spans="1:16" ht="12.75">
      <c r="A210" s="18" t="s">
        <v>38</v>
      </c>
      <c s="23" t="s">
        <v>347</v>
      </c>
      <c s="23" t="s">
        <v>348</v>
      </c>
      <c s="18" t="s">
        <v>40</v>
      </c>
      <c s="24" t="s">
        <v>349</v>
      </c>
      <c s="25" t="s">
        <v>102</v>
      </c>
      <c s="26">
        <v>380.8</v>
      </c>
      <c s="27">
        <v>0</v>
      </c>
      <c s="27">
        <f>ROUND(ROUND(H210,2)*ROUND(G210,3),2)</f>
      </c>
      <c r="O210">
        <f>(I210*21)/100</f>
      </c>
      <c t="s">
        <v>16</v>
      </c>
    </row>
    <row r="211" spans="1:5" ht="12.75">
      <c r="A211" s="28" t="s">
        <v>43</v>
      </c>
      <c r="E211" s="29" t="s">
        <v>350</v>
      </c>
    </row>
    <row r="212" spans="1:5" ht="25.5">
      <c r="A212" s="30" t="s">
        <v>45</v>
      </c>
      <c r="E212" s="31" t="s">
        <v>351</v>
      </c>
    </row>
    <row r="213" spans="1:5" ht="51">
      <c r="A213" t="s">
        <v>46</v>
      </c>
      <c r="E213" s="29" t="s">
        <v>352</v>
      </c>
    </row>
    <row r="214" spans="1:16" ht="12.75">
      <c r="A214" s="18" t="s">
        <v>38</v>
      </c>
      <c s="23" t="s">
        <v>353</v>
      </c>
      <c s="23" t="s">
        <v>354</v>
      </c>
      <c s="18" t="s">
        <v>22</v>
      </c>
      <c s="24" t="s">
        <v>355</v>
      </c>
      <c s="25" t="s">
        <v>102</v>
      </c>
      <c s="26">
        <v>360.2</v>
      </c>
      <c s="27">
        <v>0</v>
      </c>
      <c s="27">
        <f>ROUND(ROUND(H214,2)*ROUND(G214,3),2)</f>
      </c>
      <c r="O214">
        <f>(I214*21)/100</f>
      </c>
      <c t="s">
        <v>16</v>
      </c>
    </row>
    <row r="215" spans="1:5" ht="12.75">
      <c r="A215" s="28" t="s">
        <v>43</v>
      </c>
      <c r="E215" s="29" t="s">
        <v>356</v>
      </c>
    </row>
    <row r="216" spans="1:5" ht="25.5">
      <c r="A216" s="30" t="s">
        <v>45</v>
      </c>
      <c r="E216" s="31" t="s">
        <v>357</v>
      </c>
    </row>
    <row r="217" spans="1:5" ht="51">
      <c r="A217" t="s">
        <v>46</v>
      </c>
      <c r="E217" s="29" t="s">
        <v>352</v>
      </c>
    </row>
    <row r="218" spans="1:16" ht="12.75">
      <c r="A218" s="18" t="s">
        <v>38</v>
      </c>
      <c s="23" t="s">
        <v>358</v>
      </c>
      <c s="23" t="s">
        <v>354</v>
      </c>
      <c s="18" t="s">
        <v>16</v>
      </c>
      <c s="24" t="s">
        <v>355</v>
      </c>
      <c s="25" t="s">
        <v>102</v>
      </c>
      <c s="26">
        <v>348.2</v>
      </c>
      <c s="27">
        <v>0</v>
      </c>
      <c s="27">
        <f>ROUND(ROUND(H218,2)*ROUND(G218,3),2)</f>
      </c>
      <c r="O218">
        <f>(I218*21)/100</f>
      </c>
      <c t="s">
        <v>16</v>
      </c>
    </row>
    <row r="219" spans="1:5" ht="12.75">
      <c r="A219" s="28" t="s">
        <v>43</v>
      </c>
      <c r="E219" s="29" t="s">
        <v>359</v>
      </c>
    </row>
    <row r="220" spans="1:5" ht="25.5">
      <c r="A220" s="30" t="s">
        <v>45</v>
      </c>
      <c r="E220" s="31" t="s">
        <v>360</v>
      </c>
    </row>
    <row r="221" spans="1:5" ht="51">
      <c r="A221" t="s">
        <v>46</v>
      </c>
      <c r="E221" s="29" t="s">
        <v>352</v>
      </c>
    </row>
    <row r="222" spans="1:16" ht="12.75">
      <c r="A222" s="18" t="s">
        <v>38</v>
      </c>
      <c s="23" t="s">
        <v>361</v>
      </c>
      <c s="23" t="s">
        <v>362</v>
      </c>
      <c s="18" t="s">
        <v>40</v>
      </c>
      <c s="24" t="s">
        <v>363</v>
      </c>
      <c s="25" t="s">
        <v>102</v>
      </c>
      <c s="26">
        <v>348.2</v>
      </c>
      <c s="27">
        <v>0</v>
      </c>
      <c s="27">
        <f>ROUND(ROUND(H222,2)*ROUND(G222,3),2)</f>
      </c>
      <c r="O222">
        <f>(I222*21)/100</f>
      </c>
      <c t="s">
        <v>16</v>
      </c>
    </row>
    <row r="223" spans="1:5" ht="12.75">
      <c r="A223" s="28" t="s">
        <v>43</v>
      </c>
      <c r="E223" s="29" t="s">
        <v>364</v>
      </c>
    </row>
    <row r="224" spans="1:5" ht="12.75">
      <c r="A224" s="30" t="s">
        <v>45</v>
      </c>
      <c r="E224" s="31" t="s">
        <v>365</v>
      </c>
    </row>
    <row r="225" spans="1:5" ht="140.25">
      <c r="A225" t="s">
        <v>46</v>
      </c>
      <c r="E225" s="29" t="s">
        <v>366</v>
      </c>
    </row>
    <row r="226" spans="1:16" ht="12.75">
      <c r="A226" s="18" t="s">
        <v>38</v>
      </c>
      <c s="23" t="s">
        <v>367</v>
      </c>
      <c s="23" t="s">
        <v>368</v>
      </c>
      <c s="18" t="s">
        <v>40</v>
      </c>
      <c s="24" t="s">
        <v>369</v>
      </c>
      <c s="25" t="s">
        <v>102</v>
      </c>
      <c s="26">
        <v>360.2</v>
      </c>
      <c s="27">
        <v>0</v>
      </c>
      <c s="27">
        <f>ROUND(ROUND(H226,2)*ROUND(G226,3),2)</f>
      </c>
      <c r="O226">
        <f>(I226*21)/100</f>
      </c>
      <c t="s">
        <v>16</v>
      </c>
    </row>
    <row r="227" spans="1:5" ht="12.75">
      <c r="A227" s="28" t="s">
        <v>43</v>
      </c>
      <c r="E227" s="29" t="s">
        <v>370</v>
      </c>
    </row>
    <row r="228" spans="1:5" ht="12.75">
      <c r="A228" s="30" t="s">
        <v>45</v>
      </c>
      <c r="E228" s="31" t="s">
        <v>371</v>
      </c>
    </row>
    <row r="229" spans="1:5" ht="140.25">
      <c r="A229" t="s">
        <v>46</v>
      </c>
      <c r="E229" s="29" t="s">
        <v>366</v>
      </c>
    </row>
    <row r="230" spans="1:16" ht="12.75">
      <c r="A230" s="18" t="s">
        <v>38</v>
      </c>
      <c s="23" t="s">
        <v>372</v>
      </c>
      <c s="23" t="s">
        <v>373</v>
      </c>
      <c s="18" t="s">
        <v>40</v>
      </c>
      <c s="24" t="s">
        <v>374</v>
      </c>
      <c s="25" t="s">
        <v>102</v>
      </c>
      <c s="26">
        <v>380.8</v>
      </c>
      <c s="27">
        <v>0</v>
      </c>
      <c s="27">
        <f>ROUND(ROUND(H230,2)*ROUND(G230,3),2)</f>
      </c>
      <c r="O230">
        <f>(I230*21)/100</f>
      </c>
      <c t="s">
        <v>16</v>
      </c>
    </row>
    <row r="231" spans="1:5" ht="12.75">
      <c r="A231" s="28" t="s">
        <v>43</v>
      </c>
      <c r="E231" s="29" t="s">
        <v>375</v>
      </c>
    </row>
    <row r="232" spans="1:5" ht="12.75">
      <c r="A232" s="30" t="s">
        <v>45</v>
      </c>
      <c r="E232" s="31" t="s">
        <v>376</v>
      </c>
    </row>
    <row r="233" spans="1:5" ht="140.25">
      <c r="A233" t="s">
        <v>46</v>
      </c>
      <c r="E233" s="29" t="s">
        <v>366</v>
      </c>
    </row>
    <row r="234" spans="1:16" ht="12.75">
      <c r="A234" s="18" t="s">
        <v>38</v>
      </c>
      <c s="23" t="s">
        <v>377</v>
      </c>
      <c s="23" t="s">
        <v>378</v>
      </c>
      <c s="18" t="s">
        <v>40</v>
      </c>
      <c s="24" t="s">
        <v>379</v>
      </c>
      <c s="25" t="s">
        <v>226</v>
      </c>
      <c s="26">
        <v>9.656</v>
      </c>
      <c s="27">
        <v>0</v>
      </c>
      <c s="27">
        <f>ROUND(ROUND(H234,2)*ROUND(G234,3),2)</f>
      </c>
      <c r="O234">
        <f>(I234*21)/100</f>
      </c>
      <c t="s">
        <v>16</v>
      </c>
    </row>
    <row r="235" spans="1:5" ht="12.75">
      <c r="A235" s="28" t="s">
        <v>43</v>
      </c>
      <c r="E235" s="29" t="s">
        <v>40</v>
      </c>
    </row>
    <row r="236" spans="1:5" ht="12.75">
      <c r="A236" s="30" t="s">
        <v>45</v>
      </c>
      <c r="E236" s="31" t="s">
        <v>380</v>
      </c>
    </row>
    <row r="237" spans="1:5" ht="38.25">
      <c r="A237" t="s">
        <v>46</v>
      </c>
      <c r="E237" s="29" t="s">
        <v>381</v>
      </c>
    </row>
    <row r="238" spans="1:18" ht="12.75" customHeight="1">
      <c r="A238" s="5" t="s">
        <v>36</v>
      </c>
      <c s="5"/>
      <c s="35" t="s">
        <v>118</v>
      </c>
      <c s="5"/>
      <c s="21" t="s">
        <v>382</v>
      </c>
      <c s="5"/>
      <c s="5"/>
      <c s="5"/>
      <c s="36">
        <f>0+Q238</f>
      </c>
      <c r="O238">
        <f>0+R238</f>
      </c>
      <c r="Q238">
        <f>0+I239+I243+I247+I251</f>
      </c>
      <c>
        <f>0+O239+O243+O247+O251</f>
      </c>
    </row>
    <row r="239" spans="1:16" ht="12.75">
      <c r="A239" s="18" t="s">
        <v>38</v>
      </c>
      <c s="23" t="s">
        <v>383</v>
      </c>
      <c s="23" t="s">
        <v>384</v>
      </c>
      <c s="18" t="s">
        <v>40</v>
      </c>
      <c s="24" t="s">
        <v>385</v>
      </c>
      <c s="25" t="s">
        <v>226</v>
      </c>
      <c s="26">
        <v>32</v>
      </c>
      <c s="27">
        <v>0</v>
      </c>
      <c s="27">
        <f>ROUND(ROUND(H239,2)*ROUND(G239,3),2)</f>
      </c>
      <c r="O239">
        <f>(I239*21)/100</f>
      </c>
      <c t="s">
        <v>16</v>
      </c>
    </row>
    <row r="240" spans="1:5" ht="12.75">
      <c r="A240" s="28" t="s">
        <v>43</v>
      </c>
      <c r="E240" s="29" t="s">
        <v>90</v>
      </c>
    </row>
    <row r="241" spans="1:5" ht="12.75">
      <c r="A241" s="30" t="s">
        <v>45</v>
      </c>
      <c r="E241" s="31" t="s">
        <v>386</v>
      </c>
    </row>
    <row r="242" spans="1:5" ht="102">
      <c r="A242" t="s">
        <v>46</v>
      </c>
      <c r="E242" s="29" t="s">
        <v>387</v>
      </c>
    </row>
    <row r="243" spans="1:16" ht="12.75">
      <c r="A243" s="18" t="s">
        <v>38</v>
      </c>
      <c s="23" t="s">
        <v>388</v>
      </c>
      <c s="23" t="s">
        <v>389</v>
      </c>
      <c s="18" t="s">
        <v>40</v>
      </c>
      <c s="24" t="s">
        <v>390</v>
      </c>
      <c s="25" t="s">
        <v>226</v>
      </c>
      <c s="26">
        <v>32</v>
      </c>
      <c s="27">
        <v>0</v>
      </c>
      <c s="27">
        <f>ROUND(ROUND(H243,2)*ROUND(G243,3),2)</f>
      </c>
      <c r="O243">
        <f>(I243*21)/100</f>
      </c>
      <c t="s">
        <v>16</v>
      </c>
    </row>
    <row r="244" spans="1:5" ht="12.75">
      <c r="A244" s="28" t="s">
        <v>43</v>
      </c>
      <c r="E244" s="29" t="s">
        <v>40</v>
      </c>
    </row>
    <row r="245" spans="1:5" ht="12.75">
      <c r="A245" s="30" t="s">
        <v>45</v>
      </c>
      <c r="E245" s="31" t="s">
        <v>386</v>
      </c>
    </row>
    <row r="246" spans="1:5" ht="140.25">
      <c r="A246" t="s">
        <v>46</v>
      </c>
      <c r="E246" s="29" t="s">
        <v>391</v>
      </c>
    </row>
    <row r="247" spans="1:16" ht="12.75">
      <c r="A247" s="18" t="s">
        <v>38</v>
      </c>
      <c s="23" t="s">
        <v>392</v>
      </c>
      <c s="23" t="s">
        <v>393</v>
      </c>
      <c s="18" t="s">
        <v>40</v>
      </c>
      <c s="24" t="s">
        <v>394</v>
      </c>
      <c s="25" t="s">
        <v>226</v>
      </c>
      <c s="26">
        <v>32</v>
      </c>
      <c s="27">
        <v>0</v>
      </c>
      <c s="27">
        <f>ROUND(ROUND(H247,2)*ROUND(G247,3),2)</f>
      </c>
      <c r="O247">
        <f>(I247*21)/100</f>
      </c>
      <c t="s">
        <v>16</v>
      </c>
    </row>
    <row r="248" spans="1:5" ht="12.75">
      <c r="A248" s="28" t="s">
        <v>43</v>
      </c>
      <c r="E248" s="29" t="s">
        <v>395</v>
      </c>
    </row>
    <row r="249" spans="1:5" ht="12.75">
      <c r="A249" s="30" t="s">
        <v>45</v>
      </c>
      <c r="E249" s="31" t="s">
        <v>386</v>
      </c>
    </row>
    <row r="250" spans="1:5" ht="127.5">
      <c r="A250" t="s">
        <v>46</v>
      </c>
      <c r="E250" s="29" t="s">
        <v>396</v>
      </c>
    </row>
    <row r="251" spans="1:16" ht="12.75">
      <c r="A251" s="18" t="s">
        <v>38</v>
      </c>
      <c s="23" t="s">
        <v>397</v>
      </c>
      <c s="23" t="s">
        <v>398</v>
      </c>
      <c s="18" t="s">
        <v>40</v>
      </c>
      <c s="24" t="s">
        <v>399</v>
      </c>
      <c s="25" t="s">
        <v>102</v>
      </c>
      <c s="26">
        <v>53.283</v>
      </c>
      <c s="27">
        <v>0</v>
      </c>
      <c s="27">
        <f>ROUND(ROUND(H251,2)*ROUND(G251,3),2)</f>
      </c>
      <c r="O251">
        <f>(I251*21)/100</f>
      </c>
      <c t="s">
        <v>16</v>
      </c>
    </row>
    <row r="252" spans="1:5" ht="12.75">
      <c r="A252" s="28" t="s">
        <v>43</v>
      </c>
      <c r="E252" s="29" t="s">
        <v>400</v>
      </c>
    </row>
    <row r="253" spans="1:5" ht="25.5">
      <c r="A253" s="30" t="s">
        <v>45</v>
      </c>
      <c r="E253" s="31" t="s">
        <v>401</v>
      </c>
    </row>
    <row r="254" spans="1:5" ht="38.25">
      <c r="A254" t="s">
        <v>46</v>
      </c>
      <c r="E254" s="29" t="s">
        <v>402</v>
      </c>
    </row>
    <row r="255" spans="1:18" ht="12.75" customHeight="1">
      <c r="A255" s="5" t="s">
        <v>36</v>
      </c>
      <c s="5"/>
      <c s="35" t="s">
        <v>403</v>
      </c>
      <c s="5"/>
      <c s="21" t="s">
        <v>404</v>
      </c>
      <c s="5"/>
      <c s="5"/>
      <c s="5"/>
      <c s="36">
        <f>0+Q255</f>
      </c>
      <c r="O255">
        <f>0+R255</f>
      </c>
      <c r="Q255">
        <f>0+I256+I260+I264+I268+I272</f>
      </c>
      <c>
        <f>0+O256+O260+O264+O268+O272</f>
      </c>
    </row>
    <row r="256" spans="1:16" ht="12.75">
      <c r="A256" s="18" t="s">
        <v>38</v>
      </c>
      <c s="23" t="s">
        <v>405</v>
      </c>
      <c s="23" t="s">
        <v>406</v>
      </c>
      <c s="18" t="s">
        <v>40</v>
      </c>
      <c s="24" t="s">
        <v>407</v>
      </c>
      <c s="25" t="s">
        <v>226</v>
      </c>
      <c s="26">
        <v>18.6</v>
      </c>
      <c s="27">
        <v>0</v>
      </c>
      <c s="27">
        <f>ROUND(ROUND(H256,2)*ROUND(G256,3),2)</f>
      </c>
      <c r="O256">
        <f>(I256*21)/100</f>
      </c>
      <c t="s">
        <v>16</v>
      </c>
    </row>
    <row r="257" spans="1:5" ht="12.75">
      <c r="A257" s="28" t="s">
        <v>43</v>
      </c>
      <c r="E257" s="29" t="s">
        <v>408</v>
      </c>
    </row>
    <row r="258" spans="1:5" ht="12.75">
      <c r="A258" s="30" t="s">
        <v>45</v>
      </c>
      <c r="E258" s="31" t="s">
        <v>409</v>
      </c>
    </row>
    <row r="259" spans="1:5" ht="255">
      <c r="A259" t="s">
        <v>46</v>
      </c>
      <c r="E259" s="29" t="s">
        <v>410</v>
      </c>
    </row>
    <row r="260" spans="1:16" ht="12.75">
      <c r="A260" s="18" t="s">
        <v>38</v>
      </c>
      <c s="23" t="s">
        <v>411</v>
      </c>
      <c s="23" t="s">
        <v>412</v>
      </c>
      <c s="18" t="s">
        <v>40</v>
      </c>
      <c s="24" t="s">
        <v>413</v>
      </c>
      <c s="25" t="s">
        <v>226</v>
      </c>
      <c s="26">
        <v>32</v>
      </c>
      <c s="27">
        <v>0</v>
      </c>
      <c s="27">
        <f>ROUND(ROUND(H260,2)*ROUND(G260,3),2)</f>
      </c>
      <c r="O260">
        <f>(I260*21)/100</f>
      </c>
      <c t="s">
        <v>16</v>
      </c>
    </row>
    <row r="261" spans="1:5" ht="12.75">
      <c r="A261" s="28" t="s">
        <v>43</v>
      </c>
      <c r="E261" s="29" t="s">
        <v>414</v>
      </c>
    </row>
    <row r="262" spans="1:5" ht="12.75">
      <c r="A262" s="30" t="s">
        <v>45</v>
      </c>
      <c r="E262" s="31" t="s">
        <v>386</v>
      </c>
    </row>
    <row r="263" spans="1:5" ht="242.25">
      <c r="A263" t="s">
        <v>46</v>
      </c>
      <c r="E263" s="29" t="s">
        <v>415</v>
      </c>
    </row>
    <row r="264" spans="1:16" ht="12.75">
      <c r="A264" s="18" t="s">
        <v>38</v>
      </c>
      <c s="23" t="s">
        <v>416</v>
      </c>
      <c s="23" t="s">
        <v>417</v>
      </c>
      <c s="18" t="s">
        <v>40</v>
      </c>
      <c s="24" t="s">
        <v>418</v>
      </c>
      <c s="25" t="s">
        <v>108</v>
      </c>
      <c s="26">
        <v>2</v>
      </c>
      <c s="27">
        <v>0</v>
      </c>
      <c s="27">
        <f>ROUND(ROUND(H264,2)*ROUND(G264,3),2)</f>
      </c>
      <c r="O264">
        <f>(I264*21)/100</f>
      </c>
      <c t="s">
        <v>16</v>
      </c>
    </row>
    <row r="265" spans="1:5" ht="12.75">
      <c r="A265" s="28" t="s">
        <v>43</v>
      </c>
      <c r="E265" s="29" t="s">
        <v>40</v>
      </c>
    </row>
    <row r="266" spans="1:5" ht="12.75">
      <c r="A266" s="30" t="s">
        <v>45</v>
      </c>
      <c r="E266" s="31" t="s">
        <v>419</v>
      </c>
    </row>
    <row r="267" spans="1:5" ht="89.25">
      <c r="A267" t="s">
        <v>46</v>
      </c>
      <c r="E267" s="29" t="s">
        <v>420</v>
      </c>
    </row>
    <row r="268" spans="1:16" ht="12.75">
      <c r="A268" s="18" t="s">
        <v>38</v>
      </c>
      <c s="23" t="s">
        <v>421</v>
      </c>
      <c s="23" t="s">
        <v>422</v>
      </c>
      <c s="18" t="s">
        <v>40</v>
      </c>
      <c s="24" t="s">
        <v>423</v>
      </c>
      <c s="25" t="s">
        <v>108</v>
      </c>
      <c s="26">
        <v>2</v>
      </c>
      <c s="27">
        <v>0</v>
      </c>
      <c s="27">
        <f>ROUND(ROUND(H268,2)*ROUND(G268,3),2)</f>
      </c>
      <c r="O268">
        <f>(I268*21)/100</f>
      </c>
      <c t="s">
        <v>16</v>
      </c>
    </row>
    <row r="269" spans="1:5" ht="12.75">
      <c r="A269" s="28" t="s">
        <v>43</v>
      </c>
      <c r="E269" s="29" t="s">
        <v>40</v>
      </c>
    </row>
    <row r="270" spans="1:5" ht="12.75">
      <c r="A270" s="30" t="s">
        <v>45</v>
      </c>
      <c r="E270" s="31" t="s">
        <v>419</v>
      </c>
    </row>
    <row r="271" spans="1:5" ht="153">
      <c r="A271" t="s">
        <v>46</v>
      </c>
      <c r="E271" s="29" t="s">
        <v>424</v>
      </c>
    </row>
    <row r="272" spans="1:16" ht="12.75">
      <c r="A272" s="18" t="s">
        <v>38</v>
      </c>
      <c s="23" t="s">
        <v>425</v>
      </c>
      <c s="23" t="s">
        <v>426</v>
      </c>
      <c s="18" t="s">
        <v>40</v>
      </c>
      <c s="24" t="s">
        <v>427</v>
      </c>
      <c s="25" t="s">
        <v>114</v>
      </c>
      <c s="26">
        <v>7.338</v>
      </c>
      <c s="27">
        <v>0</v>
      </c>
      <c s="27">
        <f>ROUND(ROUND(H272,2)*ROUND(G272,3),2)</f>
      </c>
      <c r="O272">
        <f>(I272*21)/100</f>
      </c>
      <c t="s">
        <v>16</v>
      </c>
    </row>
    <row r="273" spans="1:5" ht="12.75">
      <c r="A273" s="28" t="s">
        <v>43</v>
      </c>
      <c r="E273" s="29" t="s">
        <v>40</v>
      </c>
    </row>
    <row r="274" spans="1:5" ht="51">
      <c r="A274" s="30" t="s">
        <v>45</v>
      </c>
      <c r="E274" s="31" t="s">
        <v>428</v>
      </c>
    </row>
    <row r="275" spans="1:5" ht="369.75">
      <c r="A275" t="s">
        <v>46</v>
      </c>
      <c r="E275" s="29" t="s">
        <v>298</v>
      </c>
    </row>
    <row r="276" spans="1:18" ht="12.75" customHeight="1">
      <c r="A276" s="5" t="s">
        <v>36</v>
      </c>
      <c s="5"/>
      <c s="35" t="s">
        <v>33</v>
      </c>
      <c s="5"/>
      <c s="21" t="s">
        <v>429</v>
      </c>
      <c s="5"/>
      <c s="5"/>
      <c s="5"/>
      <c s="36">
        <f>0+Q276</f>
      </c>
      <c r="O276">
        <f>0+R276</f>
      </c>
      <c r="Q276">
        <f>0+I277+I281+I285+I289+I293+I297+I301+I305+I309+I313</f>
      </c>
      <c>
        <f>0+O277+O281+O285+O289+O293+O297+O301+O305+O309+O313</f>
      </c>
    </row>
    <row r="277" spans="1:16" ht="25.5">
      <c r="A277" s="18" t="s">
        <v>38</v>
      </c>
      <c s="23" t="s">
        <v>430</v>
      </c>
      <c s="23" t="s">
        <v>431</v>
      </c>
      <c s="18" t="s">
        <v>40</v>
      </c>
      <c s="24" t="s">
        <v>432</v>
      </c>
      <c s="25" t="s">
        <v>226</v>
      </c>
      <c s="26">
        <v>47.2</v>
      </c>
      <c s="27">
        <v>0</v>
      </c>
      <c s="27">
        <f>ROUND(ROUND(H277,2)*ROUND(G277,3),2)</f>
      </c>
      <c r="O277">
        <f>(I277*21)/100</f>
      </c>
      <c t="s">
        <v>16</v>
      </c>
    </row>
    <row r="278" spans="1:5" ht="12.75">
      <c r="A278" s="28" t="s">
        <v>43</v>
      </c>
      <c r="E278" s="29" t="s">
        <v>40</v>
      </c>
    </row>
    <row r="279" spans="1:5" ht="12.75">
      <c r="A279" s="30" t="s">
        <v>45</v>
      </c>
      <c r="E279" s="31" t="s">
        <v>433</v>
      </c>
    </row>
    <row r="280" spans="1:5" ht="127.5">
      <c r="A280" t="s">
        <v>46</v>
      </c>
      <c r="E280" s="29" t="s">
        <v>434</v>
      </c>
    </row>
    <row r="281" spans="1:16" ht="12.75">
      <c r="A281" s="18" t="s">
        <v>38</v>
      </c>
      <c s="23" t="s">
        <v>435</v>
      </c>
      <c s="23" t="s">
        <v>436</v>
      </c>
      <c s="18" t="s">
        <v>40</v>
      </c>
      <c s="24" t="s">
        <v>437</v>
      </c>
      <c s="25" t="s">
        <v>226</v>
      </c>
      <c s="26">
        <v>23.1</v>
      </c>
      <c s="27">
        <v>0</v>
      </c>
      <c s="27">
        <f>ROUND(ROUND(H281,2)*ROUND(G281,3),2)</f>
      </c>
      <c r="O281">
        <f>(I281*21)/100</f>
      </c>
      <c t="s">
        <v>16</v>
      </c>
    </row>
    <row r="282" spans="1:5" ht="12.75">
      <c r="A282" s="28" t="s">
        <v>43</v>
      </c>
      <c r="E282" s="29" t="s">
        <v>40</v>
      </c>
    </row>
    <row r="283" spans="1:5" ht="12.75">
      <c r="A283" s="30" t="s">
        <v>45</v>
      </c>
      <c r="E283" s="31" t="s">
        <v>438</v>
      </c>
    </row>
    <row r="284" spans="1:5" ht="114.75">
      <c r="A284" t="s">
        <v>46</v>
      </c>
      <c r="E284" s="29" t="s">
        <v>439</v>
      </c>
    </row>
    <row r="285" spans="1:16" ht="12.75">
      <c r="A285" s="18" t="s">
        <v>38</v>
      </c>
      <c s="23" t="s">
        <v>440</v>
      </c>
      <c s="23" t="s">
        <v>441</v>
      </c>
      <c s="18" t="s">
        <v>40</v>
      </c>
      <c s="24" t="s">
        <v>442</v>
      </c>
      <c s="25" t="s">
        <v>108</v>
      </c>
      <c s="26">
        <v>2</v>
      </c>
      <c s="27">
        <v>0</v>
      </c>
      <c s="27">
        <f>ROUND(ROUND(H285,2)*ROUND(G285,3),2)</f>
      </c>
      <c r="O285">
        <f>(I285*21)/100</f>
      </c>
      <c t="s">
        <v>16</v>
      </c>
    </row>
    <row r="286" spans="1:5" ht="12.75">
      <c r="A286" s="28" t="s">
        <v>43</v>
      </c>
      <c r="E286" s="29" t="s">
        <v>40</v>
      </c>
    </row>
    <row r="287" spans="1:5" ht="12.75">
      <c r="A287" s="30" t="s">
        <v>45</v>
      </c>
      <c r="E287" s="31" t="s">
        <v>443</v>
      </c>
    </row>
    <row r="288" spans="1:5" ht="51">
      <c r="A288" t="s">
        <v>46</v>
      </c>
      <c r="E288" s="29" t="s">
        <v>444</v>
      </c>
    </row>
    <row r="289" spans="1:16" ht="25.5">
      <c r="A289" s="18" t="s">
        <v>38</v>
      </c>
      <c s="23" t="s">
        <v>445</v>
      </c>
      <c s="23" t="s">
        <v>446</v>
      </c>
      <c s="18" t="s">
        <v>40</v>
      </c>
      <c s="24" t="s">
        <v>447</v>
      </c>
      <c s="25" t="s">
        <v>108</v>
      </c>
      <c s="26">
        <v>8</v>
      </c>
      <c s="27">
        <v>0</v>
      </c>
      <c s="27">
        <f>ROUND(ROUND(H289,2)*ROUND(G289,3),2)</f>
      </c>
      <c r="O289">
        <f>(I289*21)/100</f>
      </c>
      <c t="s">
        <v>16</v>
      </c>
    </row>
    <row r="290" spans="1:5" ht="12.75">
      <c r="A290" s="28" t="s">
        <v>43</v>
      </c>
      <c r="E290" s="29" t="s">
        <v>40</v>
      </c>
    </row>
    <row r="291" spans="1:5" ht="12.75">
      <c r="A291" s="30" t="s">
        <v>45</v>
      </c>
      <c r="E291" s="31" t="s">
        <v>448</v>
      </c>
    </row>
    <row r="292" spans="1:5" ht="51">
      <c r="A292" t="s">
        <v>46</v>
      </c>
      <c r="E292" s="29" t="s">
        <v>444</v>
      </c>
    </row>
    <row r="293" spans="1:16" ht="12.75">
      <c r="A293" s="18" t="s">
        <v>38</v>
      </c>
      <c s="23" t="s">
        <v>449</v>
      </c>
      <c s="23" t="s">
        <v>450</v>
      </c>
      <c s="18" t="s">
        <v>40</v>
      </c>
      <c s="24" t="s">
        <v>451</v>
      </c>
      <c s="25" t="s">
        <v>108</v>
      </c>
      <c s="26">
        <v>15</v>
      </c>
      <c s="27">
        <v>0</v>
      </c>
      <c s="27">
        <f>ROUND(ROUND(H293,2)*ROUND(G293,3),2)</f>
      </c>
      <c r="O293">
        <f>(I293*21)/100</f>
      </c>
      <c t="s">
        <v>16</v>
      </c>
    </row>
    <row r="294" spans="1:5" ht="12.75">
      <c r="A294" s="28" t="s">
        <v>43</v>
      </c>
      <c r="E294" s="29" t="s">
        <v>40</v>
      </c>
    </row>
    <row r="295" spans="1:5" ht="12.75">
      <c r="A295" s="30" t="s">
        <v>45</v>
      </c>
      <c r="E295" s="31" t="s">
        <v>452</v>
      </c>
    </row>
    <row r="296" spans="1:5" ht="12.75">
      <c r="A296" t="s">
        <v>46</v>
      </c>
      <c r="E296" s="29" t="s">
        <v>453</v>
      </c>
    </row>
    <row r="297" spans="1:16" ht="12.75">
      <c r="A297" s="18" t="s">
        <v>38</v>
      </c>
      <c s="23" t="s">
        <v>454</v>
      </c>
      <c s="23" t="s">
        <v>455</v>
      </c>
      <c s="18" t="s">
        <v>40</v>
      </c>
      <c s="24" t="s">
        <v>456</v>
      </c>
      <c s="25" t="s">
        <v>102</v>
      </c>
      <c s="26">
        <v>17.75</v>
      </c>
      <c s="27">
        <v>0</v>
      </c>
      <c s="27">
        <f>ROUND(ROUND(H297,2)*ROUND(G297,3),2)</f>
      </c>
      <c r="O297">
        <f>(I297*21)/100</f>
      </c>
      <c t="s">
        <v>16</v>
      </c>
    </row>
    <row r="298" spans="1:5" ht="12.75">
      <c r="A298" s="28" t="s">
        <v>43</v>
      </c>
      <c r="E298" s="29" t="s">
        <v>40</v>
      </c>
    </row>
    <row r="299" spans="1:5" ht="12.75">
      <c r="A299" s="30" t="s">
        <v>45</v>
      </c>
      <c r="E299" s="31" t="s">
        <v>457</v>
      </c>
    </row>
    <row r="300" spans="1:5" ht="38.25">
      <c r="A300" t="s">
        <v>46</v>
      </c>
      <c r="E300" s="29" t="s">
        <v>458</v>
      </c>
    </row>
    <row r="301" spans="1:16" ht="12.75">
      <c r="A301" s="18" t="s">
        <v>38</v>
      </c>
      <c s="23" t="s">
        <v>459</v>
      </c>
      <c s="23" t="s">
        <v>460</v>
      </c>
      <c s="18" t="s">
        <v>40</v>
      </c>
      <c s="24" t="s">
        <v>461</v>
      </c>
      <c s="25" t="s">
        <v>226</v>
      </c>
      <c s="26">
        <v>19.312</v>
      </c>
      <c s="27">
        <v>0</v>
      </c>
      <c s="27">
        <f>ROUND(ROUND(H301,2)*ROUND(G301,3),2)</f>
      </c>
      <c r="O301">
        <f>(I301*21)/100</f>
      </c>
      <c t="s">
        <v>16</v>
      </c>
    </row>
    <row r="302" spans="1:5" ht="12.75">
      <c r="A302" s="28" t="s">
        <v>43</v>
      </c>
      <c r="E302" s="29" t="s">
        <v>40</v>
      </c>
    </row>
    <row r="303" spans="1:5" ht="38.25">
      <c r="A303" s="30" t="s">
        <v>45</v>
      </c>
      <c r="E303" s="31" t="s">
        <v>462</v>
      </c>
    </row>
    <row r="304" spans="1:5" ht="25.5">
      <c r="A304" t="s">
        <v>46</v>
      </c>
      <c r="E304" s="29" t="s">
        <v>463</v>
      </c>
    </row>
    <row r="305" spans="1:16" ht="12.75">
      <c r="A305" s="18" t="s">
        <v>38</v>
      </c>
      <c s="23" t="s">
        <v>464</v>
      </c>
      <c s="23" t="s">
        <v>465</v>
      </c>
      <c s="18" t="s">
        <v>40</v>
      </c>
      <c s="24" t="s">
        <v>466</v>
      </c>
      <c s="25" t="s">
        <v>226</v>
      </c>
      <c s="26">
        <v>42.08</v>
      </c>
      <c s="27">
        <v>0</v>
      </c>
      <c s="27">
        <f>ROUND(ROUND(H305,2)*ROUND(G305,3),2)</f>
      </c>
      <c r="O305">
        <f>(I305*21)/100</f>
      </c>
      <c t="s">
        <v>16</v>
      </c>
    </row>
    <row r="306" spans="1:5" ht="12.75">
      <c r="A306" s="28" t="s">
        <v>43</v>
      </c>
      <c r="E306" s="29" t="s">
        <v>467</v>
      </c>
    </row>
    <row r="307" spans="1:5" ht="12.75">
      <c r="A307" s="30" t="s">
        <v>45</v>
      </c>
      <c r="E307" s="31" t="s">
        <v>468</v>
      </c>
    </row>
    <row r="308" spans="1:5" ht="38.25">
      <c r="A308" t="s">
        <v>46</v>
      </c>
      <c r="E308" s="29" t="s">
        <v>469</v>
      </c>
    </row>
    <row r="309" spans="1:16" ht="12.75">
      <c r="A309" s="18" t="s">
        <v>38</v>
      </c>
      <c s="23" t="s">
        <v>470</v>
      </c>
      <c s="23" t="s">
        <v>471</v>
      </c>
      <c s="18" t="s">
        <v>40</v>
      </c>
      <c s="24" t="s">
        <v>472</v>
      </c>
      <c s="25" t="s">
        <v>226</v>
      </c>
      <c s="26">
        <v>35.5</v>
      </c>
      <c s="27">
        <v>0</v>
      </c>
      <c s="27">
        <f>ROUND(ROUND(H309,2)*ROUND(G309,3),2)</f>
      </c>
      <c r="O309">
        <f>(I309*21)/100</f>
      </c>
      <c t="s">
        <v>16</v>
      </c>
    </row>
    <row r="310" spans="1:5" ht="12.75">
      <c r="A310" s="28" t="s">
        <v>43</v>
      </c>
      <c r="E310" s="29" t="s">
        <v>473</v>
      </c>
    </row>
    <row r="311" spans="1:5" ht="12.75">
      <c r="A311" s="30" t="s">
        <v>45</v>
      </c>
      <c r="E311" s="31" t="s">
        <v>474</v>
      </c>
    </row>
    <row r="312" spans="1:5" ht="89.25">
      <c r="A312" t="s">
        <v>46</v>
      </c>
      <c r="E312" s="29" t="s">
        <v>475</v>
      </c>
    </row>
    <row r="313" spans="1:16" ht="12.75">
      <c r="A313" s="18" t="s">
        <v>38</v>
      </c>
      <c s="23" t="s">
        <v>476</v>
      </c>
      <c s="23" t="s">
        <v>477</v>
      </c>
      <c s="18" t="s">
        <v>40</v>
      </c>
      <c s="24" t="s">
        <v>478</v>
      </c>
      <c s="25" t="s">
        <v>102</v>
      </c>
      <c s="26">
        <v>16</v>
      </c>
      <c s="27">
        <v>0</v>
      </c>
      <c s="27">
        <f>ROUND(ROUND(H313,2)*ROUND(G313,3),2)</f>
      </c>
      <c r="O313">
        <f>(I313*21)/100</f>
      </c>
      <c t="s">
        <v>16</v>
      </c>
    </row>
    <row r="314" spans="1:5" ht="12.75">
      <c r="A314" s="28" t="s">
        <v>43</v>
      </c>
      <c r="E314" s="29" t="s">
        <v>40</v>
      </c>
    </row>
    <row r="315" spans="1:5" ht="25.5">
      <c r="A315" s="30" t="s">
        <v>45</v>
      </c>
      <c r="E315" s="31" t="s">
        <v>479</v>
      </c>
    </row>
    <row r="316" spans="1:5" ht="25.5">
      <c r="A316" t="s">
        <v>46</v>
      </c>
      <c r="E316" s="29" t="s">
        <v>480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