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120" windowWidth="14940" windowHeight="9228" activeTab="4"/>
  </bookViews>
  <sheets>
    <sheet name="Rekapitulace" sheetId="3" r:id="rId1"/>
    <sheet name="000 - ON" sheetId="1" r:id="rId2"/>
    <sheet name="000 - VN" sheetId="5" r:id="rId3"/>
    <sheet name="SO 101" sheetId="2" r:id="rId4"/>
    <sheet name="SO 102" sheetId="4" r:id="rId5"/>
  </sheets>
  <definedNames/>
  <calcPr calcId="162913"/>
</workbook>
</file>

<file path=xl/sharedStrings.xml><?xml version="1.0" encoding="utf-8"?>
<sst xmlns="http://schemas.openxmlformats.org/spreadsheetml/2006/main" count="338" uniqueCount="126">
  <si>
    <t>ASPE10</t>
  </si>
  <si>
    <t>S</t>
  </si>
  <si>
    <t>Firma: Firma</t>
  </si>
  <si>
    <t>Příloha k formuláři pro ocenění nabídky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</si>
  <si>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</si>
  <si>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</si>
  <si>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</si>
  <si>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</si>
  <si>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</si>
  <si>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</si>
  <si>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</si>
  <si>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</si>
  <si>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</si>
  <si>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</si>
  <si>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</si>
  <si>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</si>
  <si>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</si>
  <si>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</si>
  <si>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</si>
  <si>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</si>
  <si>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</si>
  <si>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</si>
  <si>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</si>
  <si>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</si>
  <si>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</si>
  <si>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</si>
  <si>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</si>
  <si>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</si>
  <si>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</si>
  <si>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</si>
  <si>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</si>
  <si>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</si>
  <si>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</si>
  <si>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</si>
  <si>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</si>
  <si>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</si>
  <si>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</si>
  <si>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</si>
  <si>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VV</t>
  </si>
  <si>
    <t>1=1,000 [A]</t>
  </si>
  <si>
    <t>TS</t>
  </si>
  <si>
    <t>zahrnuje veškeré náklady spojené s objednatelem požadovanými zařízeními</t>
  </si>
  <si>
    <t>Zajištění provedení a výstupů veškerých zkoušek a revizí - popsáno v obchodních podmínkách, technických podmínkách a normách ČSN</t>
  </si>
  <si>
    <t>SO 101</t>
  </si>
  <si>
    <t>Zemní práce</t>
  </si>
  <si>
    <t>M3</t>
  </si>
  <si>
    <t>M2</t>
  </si>
  <si>
    <t>Komunikace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</si>
  <si>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</si>
  <si>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</si>
  <si>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zřízení obrusné vrstvy, dilatační spáry s těsněním asfaltovou zálivkou modif. v režii zhotovitele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</si>
  <si>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</si>
  <si>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Ostatní konstrukce a práce</t>
  </si>
  <si>
    <t>položka zahrnuje:  
- dodání a pokládku nátěrového materiálu (měří se pouze natíraná plocha)  
- předznačení a reflexní úpravu</t>
  </si>
  <si>
    <t>M</t>
  </si>
  <si>
    <t>931326</t>
  </si>
  <si>
    <t>TĚSNĚNÍ DILATAČ SPAR ASF ZÁLIVKOU MODIFIK PRŮŘ DO 800MM2</t>
  </si>
  <si>
    <t>těsnění dilatačních spar asfaltovou zálivkou</t>
  </si>
  <si>
    <t>položka zahrnuje dodávku a osazení předepsaného materiálu, očištění ploch spáry před úpravou, očištění okolí spáry po úpravě  
nezahrnuje těsnící profil</t>
  </si>
  <si>
    <t>Ostatní a vedlejší náklady</t>
  </si>
  <si>
    <t xml:space="preserve"> </t>
  </si>
  <si>
    <t>mezi obrusnou a odfrézovaným povrchem - z kation. asfalt. emulze PS-C, 0.4kg/m2 po vyštěpení</t>
  </si>
  <si>
    <t>574C05</t>
  </si>
  <si>
    <t xml:space="preserve">ASFALTOVÝ BETON PRO LOŽNÍ VRSTVY ACL 16  </t>
  </si>
  <si>
    <t>OČIŠTĚNÍ ASFALT VOZOVEK ZAMETENÍM</t>
  </si>
  <si>
    <t>položka zahrnuje očištění předepsaným způsobem včetně odklizení vzniklého odpadu</t>
  </si>
  <si>
    <t>VÝŠKOVÁ ÚPRAVA MŘÍŽÍ</t>
  </si>
  <si>
    <t>KS</t>
  </si>
  <si>
    <t>Potrubí</t>
  </si>
  <si>
    <t>919111</t>
  </si>
  <si>
    <t>ŘEZÁNÍ ASFALTOVÉHO KRYTU VOZOVEK TL DO 50MM</t>
  </si>
  <si>
    <t>položka zahrnuje řezání vozovkové vrstvy v předepsané tloušťce, včetně spotřeby vody</t>
  </si>
  <si>
    <t>FRÉZOVÁNÍ ZPEVNĚNÝCH PLOCH ASFALTOVÝCH</t>
  </si>
  <si>
    <t xml:space="preserve">Položka zahrnuje veškerou manipulaci s vybouranou sutí a s vybouranými hmotami </t>
  </si>
  <si>
    <t>ASFALTOVÝ BETON PRO OBRUSNÉ VRSTVY ACO 11+ TL. 50MM</t>
  </si>
  <si>
    <t>574A44</t>
  </si>
  <si>
    <t>I. Stavební náklady</t>
  </si>
  <si>
    <t>Objekt</t>
  </si>
  <si>
    <t>Popis</t>
  </si>
  <si>
    <t>KR s DPH</t>
  </si>
  <si>
    <t>Stavební náklady - celkem</t>
  </si>
  <si>
    <t>II. Ostatní a vedlejší náklady</t>
  </si>
  <si>
    <t>Ostatní a vedlejší náklady - celkem</t>
  </si>
  <si>
    <t>Rekapitulace stavby</t>
  </si>
  <si>
    <t>Finanční náklady projektu celkem</t>
  </si>
  <si>
    <t xml:space="preserve">CELKEM VŠICHNI INVESTOŘI </t>
  </si>
  <si>
    <t xml:space="preserve">Celkem 50,040  
 </t>
  </si>
  <si>
    <t xml:space="preserve"> Celkem: 2 678,600</t>
  </si>
  <si>
    <t xml:space="preserve">- vrstva ACL 16 pro ložnou vrstvu:  
Celkem: 80,360 </t>
  </si>
  <si>
    <t>výšková úprava mříží uličních vpustí; celkem 10,000</t>
  </si>
  <si>
    <t>výšková úprava poklopů kanalizačních šachet; celkem 1,000</t>
  </si>
  <si>
    <t xml:space="preserve">VÝŠKOVÁ ÚPRAVA POKLOPŮ   </t>
  </si>
  <si>
    <t>Celkem: 121,600</t>
  </si>
  <si>
    <t>- těsnění dilatačních spar asfaltovou zálivkou: celkem 496,600</t>
  </si>
  <si>
    <t>Celkem: 2 678,600</t>
  </si>
  <si>
    <t>- vodorovné dopravní značení barvou: 
 Celkem: 93,750</t>
  </si>
  <si>
    <t>SO 102</t>
  </si>
  <si>
    <t xml:space="preserve">Celkem 1,160  
 </t>
  </si>
  <si>
    <t xml:space="preserve"> Celkem: 5 324,000</t>
  </si>
  <si>
    <t>- vrstva ACO 11+ pro obrusnou vrstvu: 
 Celkem:5 324,000</t>
  </si>
  <si>
    <t xml:space="preserve">- vrstva ACL 16 pro ložnou vrstvu:  
Celkem: 212,960 </t>
  </si>
  <si>
    <t>Celkem: 67,600</t>
  </si>
  <si>
    <t>- těsnění dilatačních spar asfaltovou zálivkou: celkem 977,600</t>
  </si>
  <si>
    <t>- vodorovné dopravní značení barvou: 
 Celkem: 227,500</t>
  </si>
  <si>
    <t>III/3744, 37414 Drválovice - Vanovice</t>
  </si>
  <si>
    <t>Objekt:</t>
  </si>
  <si>
    <t>Ostatní náklady</t>
  </si>
  <si>
    <t>Vedlejší</t>
  </si>
  <si>
    <t>Jednotková cena</t>
  </si>
  <si>
    <t>00008</t>
  </si>
  <si>
    <t>R</t>
  </si>
  <si>
    <t>Zajištění přístupů a příjezdů k sousedním nemovitostem  - popsáno v obchodních podmínkách, v zákoně č. 13/1997 Sb., a vyhlášce č. 104/1997</t>
  </si>
  <si>
    <t>00014</t>
  </si>
  <si>
    <t>Vedlejší náklady</t>
  </si>
  <si>
    <t xml:space="preserve">Ostatní náklady </t>
  </si>
  <si>
    <t>- vrstva ACO 11+ pro obrusnou vrstvu: 
 Celkem: 2 678,600</t>
  </si>
  <si>
    <t>Celkem: 5 324,000</t>
  </si>
  <si>
    <t>III/37414 Drválovice průtah</t>
  </si>
  <si>
    <t>III/3744 Drválovice - Vanovice</t>
  </si>
  <si>
    <t xml:space="preserve">Přechodná úprava dopravního značení a objízdných tras, včetně údržby a úprav během stavebních prací v souladu s TP66 - II. vydání "Zásady pro označování pracovních míst na PK" a s platnými předpisy pro navrhování DZ na PK, vč. vyhlášky č. 294/2015 Sb.  
Stávající svislé dopravní značky se pro potřeby PDZ zachovají a dle potřeby zakryjí, úpraví nebo doplní. Přechodné SDZ (značky, směrové desky, závory, semaforová souprava, světla) se umístí na nosičích a podkladních deskách včetně nutných přesunů dle jednotlivých fází (etap) výstavby, nájem, montáže, demontáže, včetně všech potřebných povolení k uzavírce. Včetně zajištění stanovení dočasného dopravního značení, umístění a údržbu. Vše v režii zhotovitele. </t>
  </si>
  <si>
    <t>VOD DOPRAV ZNAČ BARVOU HLADKÉ- DODÁVKA A POKLÁDKA</t>
  </si>
  <si>
    <t>VOD DOPRAV ZNAČ BARVOU HLADKÉ - DODÁVKA A POKLÁDKA</t>
  </si>
  <si>
    <t>Nabídkový
rozpočet          bez DPH</t>
  </si>
  <si>
    <t>Nabídkový rozpočet - rekapitulace</t>
  </si>
  <si>
    <t>Nabídkový rozpočet           včetně DPH</t>
  </si>
  <si>
    <t>použije se v rámci stavby na dosypání krajnic, včetně odvozu a uložení na mezideponii pro zpětné použití na stavbě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</si>
</sst>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5" fillId="0" borderId="7" xfId="0" applyFont="1" applyBorder="1" applyAlignment="1" quotePrefix="1">
      <alignment horizontal="left" vertical="center" wrapText="1"/>
    </xf>
    <xf numFmtId="49" fontId="4" fillId="0" borderId="0" xfId="20" applyNumberFormat="1" applyFont="1" applyAlignment="1">
      <alignment vertical="center"/>
      <protection/>
    </xf>
    <xf numFmtId="49" fontId="0" fillId="0" borderId="0" xfId="20" applyNumberFormat="1" applyFont="1" applyAlignment="1">
      <alignment vertical="center"/>
      <protection/>
    </xf>
    <xf numFmtId="49" fontId="4" fillId="0" borderId="8" xfId="20" applyNumberFormat="1" applyFont="1" applyBorder="1" applyAlignment="1">
      <alignment vertical="center"/>
      <protection/>
    </xf>
    <xf numFmtId="49" fontId="4" fillId="0" borderId="9" xfId="20" applyNumberFormat="1" applyFont="1" applyBorder="1" applyAlignment="1">
      <alignment vertical="center"/>
      <protection/>
    </xf>
    <xf numFmtId="49" fontId="4" fillId="0" borderId="10" xfId="20" applyNumberFormat="1" applyFont="1" applyBorder="1" applyAlignment="1">
      <alignment vertical="center"/>
      <protection/>
    </xf>
    <xf numFmtId="49" fontId="4" fillId="0" borderId="1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vertical="center"/>
      <protection/>
    </xf>
    <xf numFmtId="4" fontId="4" fillId="0" borderId="1" xfId="20" applyNumberFormat="1" applyFont="1" applyBorder="1" applyAlignment="1">
      <alignment vertical="center"/>
      <protection/>
    </xf>
    <xf numFmtId="49" fontId="4" fillId="0" borderId="11" xfId="20" applyNumberFormat="1" applyFont="1" applyBorder="1" applyAlignment="1">
      <alignment vertical="center"/>
      <protection/>
    </xf>
    <xf numFmtId="4" fontId="4" fillId="0" borderId="11" xfId="20" applyNumberFormat="1" applyFont="1" applyBorder="1" applyAlignment="1">
      <alignment vertical="center" wrapText="1"/>
      <protection/>
    </xf>
    <xf numFmtId="4" fontId="4" fillId="0" borderId="11" xfId="20" applyNumberFormat="1" applyFont="1" applyBorder="1" applyAlignment="1">
      <alignment vertical="center"/>
      <protection/>
    </xf>
    <xf numFmtId="4" fontId="4" fillId="4" borderId="12" xfId="20" applyNumberFormat="1" applyFont="1" applyFill="1" applyBorder="1" applyAlignment="1">
      <alignment vertical="center"/>
      <protection/>
    </xf>
    <xf numFmtId="49" fontId="4" fillId="0" borderId="13" xfId="20" applyNumberFormat="1" applyFont="1" applyBorder="1" applyAlignment="1">
      <alignment vertical="center"/>
      <protection/>
    </xf>
    <xf numFmtId="49" fontId="4" fillId="0" borderId="14" xfId="20" applyNumberFormat="1" applyFont="1" applyBorder="1" applyAlignment="1">
      <alignment vertical="center"/>
      <protection/>
    </xf>
    <xf numFmtId="49" fontId="4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horizontal="center" vertical="center" wrapText="1"/>
      <protection/>
    </xf>
    <xf numFmtId="4" fontId="4" fillId="0" borderId="1" xfId="20" applyNumberFormat="1" applyFont="1" applyBorder="1" applyAlignment="1">
      <alignment vertical="center" wrapText="1"/>
      <protection/>
    </xf>
    <xf numFmtId="49" fontId="4" fillId="0" borderId="6" xfId="20" applyNumberFormat="1" applyFont="1" applyBorder="1" applyAlignment="1">
      <alignment vertical="center"/>
      <protection/>
    </xf>
    <xf numFmtId="4" fontId="4" fillId="0" borderId="6" xfId="20" applyNumberFormat="1" applyFont="1" applyBorder="1" applyAlignment="1">
      <alignment vertical="center"/>
      <protection/>
    </xf>
    <xf numFmtId="4" fontId="4" fillId="4" borderId="17" xfId="20" applyNumberFormat="1" applyFont="1" applyFill="1" applyBorder="1" applyAlignment="1">
      <alignment vertical="center"/>
      <protection/>
    </xf>
    <xf numFmtId="4" fontId="4" fillId="4" borderId="9" xfId="20" applyNumberFormat="1" applyFont="1" applyFill="1" applyBorder="1" applyAlignment="1">
      <alignment vertical="center"/>
      <protection/>
    </xf>
    <xf numFmtId="0" fontId="0" fillId="0" borderId="6" xfId="0" applyBorder="1" applyAlignment="1">
      <alignment horizontal="left" vertical="center" wrapText="1"/>
    </xf>
    <xf numFmtId="49" fontId="7" fillId="0" borderId="0" xfId="20" applyNumberFormat="1" applyFont="1" applyAlignment="1">
      <alignment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5" borderId="3" xfId="0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3" xfId="0" applyFont="1" applyFill="1" applyBorder="1"/>
    <xf numFmtId="0" fontId="0" fillId="2" borderId="2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" fontId="4" fillId="0" borderId="6" xfId="20" applyNumberFormat="1" applyFont="1" applyBorder="1" applyAlignment="1">
      <alignment vertical="center" wrapText="1"/>
      <protection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9" fontId="6" fillId="0" borderId="0" xfId="20" applyNumberFormat="1" applyFont="1" applyAlignment="1">
      <alignment horizontal="center" vertical="center" wrapText="1"/>
      <protection/>
    </xf>
    <xf numFmtId="49" fontId="4" fillId="0" borderId="18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4" fillId="0" borderId="19" xfId="20" applyNumberFormat="1" applyFont="1" applyBorder="1" applyAlignment="1">
      <alignment horizontal="center" vertical="center" wrapText="1"/>
      <protection/>
    </xf>
    <xf numFmtId="0" fontId="0" fillId="0" borderId="20" xfId="20" applyFont="1" applyBorder="1" applyAlignment="1">
      <alignment horizontal="center" vertical="center" wrapText="1"/>
      <protection/>
    </xf>
    <xf numFmtId="49" fontId="4" fillId="0" borderId="21" xfId="20" applyNumberFormat="1" applyFont="1" applyBorder="1" applyAlignment="1">
      <alignment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495300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495300</xdr:colOff>
      <xdr:row>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workbookViewId="0" topLeftCell="A1">
      <selection activeCell="B2" sqref="B2"/>
    </sheetView>
  </sheetViews>
  <sheetFormatPr defaultColWidth="9.140625" defaultRowHeight="12.75"/>
  <cols>
    <col min="1" max="1" width="7.00390625" style="0" customWidth="1"/>
    <col min="2" max="2" width="40.57421875" style="0" customWidth="1"/>
    <col min="3" max="3" width="16.140625" style="0" customWidth="1"/>
    <col min="4" max="4" width="16.57421875" style="0" customWidth="1"/>
  </cols>
  <sheetData>
    <row r="1" spans="1:4" ht="18" customHeight="1">
      <c r="A1" s="47"/>
      <c r="B1" s="100" t="s">
        <v>104</v>
      </c>
      <c r="C1" s="100"/>
      <c r="D1" s="100"/>
    </row>
    <row r="2" spans="1:4" ht="26.25" customHeight="1" thickBot="1">
      <c r="A2" s="48"/>
      <c r="B2" s="70" t="s">
        <v>123</v>
      </c>
      <c r="C2" s="48"/>
      <c r="D2" s="48"/>
    </row>
    <row r="3" spans="1:4" ht="20.1" customHeight="1" thickBot="1">
      <c r="A3" s="101" t="s">
        <v>76</v>
      </c>
      <c r="B3" s="102"/>
      <c r="C3" s="103" t="s">
        <v>122</v>
      </c>
      <c r="D3" s="103" t="s">
        <v>124</v>
      </c>
    </row>
    <row r="4" spans="1:4" ht="20.1" customHeight="1" thickBot="1">
      <c r="A4" s="49" t="s">
        <v>77</v>
      </c>
      <c r="B4" s="50" t="s">
        <v>78</v>
      </c>
      <c r="C4" s="104"/>
      <c r="D4" s="104" t="s">
        <v>79</v>
      </c>
    </row>
    <row r="5" spans="1:4" ht="20.1" customHeight="1">
      <c r="A5" s="51"/>
      <c r="B5" s="52"/>
      <c r="C5" s="53"/>
      <c r="D5" s="53"/>
    </row>
    <row r="6" spans="1:4" ht="20.1" customHeight="1">
      <c r="A6" s="54" t="s">
        <v>43</v>
      </c>
      <c r="B6" s="55" t="s">
        <v>117</v>
      </c>
      <c r="C6" s="55"/>
      <c r="D6" s="55"/>
    </row>
    <row r="7" spans="1:4" ht="20.1" customHeight="1">
      <c r="A7" s="54" t="s">
        <v>96</v>
      </c>
      <c r="B7" s="55" t="s">
        <v>118</v>
      </c>
      <c r="C7" s="55"/>
      <c r="D7" s="55"/>
    </row>
    <row r="8" spans="1:4" ht="20.1" customHeight="1" thickBot="1">
      <c r="A8" s="56"/>
      <c r="B8" s="57"/>
      <c r="C8" s="58"/>
      <c r="D8" s="58"/>
    </row>
    <row r="9" spans="1:4" ht="20.1" customHeight="1" thickBot="1">
      <c r="A9" s="101" t="s">
        <v>80</v>
      </c>
      <c r="B9" s="102"/>
      <c r="C9" s="59"/>
      <c r="D9" s="59"/>
    </row>
    <row r="10" spans="1:4" ht="20.1" customHeight="1">
      <c r="A10" s="47"/>
      <c r="B10" s="47"/>
      <c r="C10" s="47"/>
      <c r="D10" s="47"/>
    </row>
    <row r="11" spans="1:4" ht="20.1" customHeight="1" thickBot="1">
      <c r="A11" s="47"/>
      <c r="B11" s="47"/>
      <c r="C11" s="47"/>
      <c r="D11" s="47"/>
    </row>
    <row r="12" spans="1:4" ht="20.1" customHeight="1" thickBot="1">
      <c r="A12" s="105" t="s">
        <v>81</v>
      </c>
      <c r="B12" s="106"/>
      <c r="C12" s="103" t="s">
        <v>122</v>
      </c>
      <c r="D12" s="103" t="s">
        <v>124</v>
      </c>
    </row>
    <row r="13" spans="1:4" ht="20.1" customHeight="1" thickBot="1">
      <c r="A13" s="49" t="s">
        <v>77</v>
      </c>
      <c r="B13" s="60" t="s">
        <v>78</v>
      </c>
      <c r="C13" s="104"/>
      <c r="D13" s="104" t="s">
        <v>79</v>
      </c>
    </row>
    <row r="14" spans="1:4" ht="20.1" customHeight="1">
      <c r="A14" s="61"/>
      <c r="B14" s="62"/>
      <c r="C14" s="63"/>
      <c r="D14" s="63"/>
    </row>
    <row r="15" spans="1:4" ht="20.1" customHeight="1">
      <c r="A15" s="54" t="s">
        <v>12</v>
      </c>
      <c r="B15" s="64" t="s">
        <v>114</v>
      </c>
      <c r="C15" s="55"/>
      <c r="D15" s="55"/>
    </row>
    <row r="16" spans="1:4" ht="20.1" customHeight="1">
      <c r="A16" s="65" t="s">
        <v>12</v>
      </c>
      <c r="B16" s="97" t="s">
        <v>113</v>
      </c>
      <c r="C16" s="66"/>
      <c r="D16" s="55"/>
    </row>
    <row r="17" spans="1:4" ht="20.1" customHeight="1" thickBot="1">
      <c r="A17" s="65"/>
      <c r="B17" s="65"/>
      <c r="C17" s="66"/>
      <c r="D17" s="66"/>
    </row>
    <row r="18" spans="1:4" ht="20.1" customHeight="1" thickBot="1">
      <c r="A18" s="101" t="s">
        <v>82</v>
      </c>
      <c r="B18" s="102"/>
      <c r="C18" s="67"/>
      <c r="D18" s="68"/>
    </row>
    <row r="19" spans="1:4" ht="20.1" customHeight="1">
      <c r="A19" s="48"/>
      <c r="B19" s="48"/>
      <c r="C19" s="48"/>
      <c r="D19" s="48"/>
    </row>
    <row r="20" spans="1:4" ht="20.1" customHeight="1" thickBot="1">
      <c r="A20" s="48"/>
      <c r="B20" s="48"/>
      <c r="C20" s="48"/>
      <c r="D20" s="48"/>
    </row>
    <row r="21" spans="1:4" ht="20.1" customHeight="1">
      <c r="A21" s="105" t="s">
        <v>83</v>
      </c>
      <c r="B21" s="106"/>
      <c r="C21" s="103" t="s">
        <v>122</v>
      </c>
      <c r="D21" s="103" t="s">
        <v>124</v>
      </c>
    </row>
    <row r="22" spans="1:4" ht="20.1" customHeight="1" thickBot="1">
      <c r="A22" s="107"/>
      <c r="B22" s="108"/>
      <c r="C22" s="104"/>
      <c r="D22" s="104" t="s">
        <v>79</v>
      </c>
    </row>
    <row r="23" spans="1:4" ht="20.1" customHeight="1" thickBot="1">
      <c r="A23" s="101" t="s">
        <v>84</v>
      </c>
      <c r="B23" s="102" t="s">
        <v>85</v>
      </c>
      <c r="C23" s="67"/>
      <c r="D23" s="68"/>
    </row>
  </sheetData>
  <mergeCells count="13">
    <mergeCell ref="A23:B23"/>
    <mergeCell ref="A12:B12"/>
    <mergeCell ref="C12:C13"/>
    <mergeCell ref="D12:D13"/>
    <mergeCell ref="A18:B18"/>
    <mergeCell ref="A21:B22"/>
    <mergeCell ref="C21:C22"/>
    <mergeCell ref="D21:D22"/>
    <mergeCell ref="B1:D1"/>
    <mergeCell ref="A3:B3"/>
    <mergeCell ref="C3:C4"/>
    <mergeCell ref="D3:D4"/>
    <mergeCell ref="A9:B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B1">
      <pane ySplit="8" topLeftCell="A9" activePane="bottomLeft" state="frozen"/>
      <selection pane="bottomLeft" activeCell="I13" sqref="I1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10</v>
      </c>
    </row>
    <row r="2" spans="2:16" ht="24.9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0+O9</f>
        <v>#REF!</v>
      </c>
      <c r="P2" t="s">
        <v>10</v>
      </c>
    </row>
    <row r="3" spans="1:16" ht="15" customHeight="1">
      <c r="A3" t="s">
        <v>1</v>
      </c>
      <c r="B3" s="6" t="s">
        <v>4</v>
      </c>
      <c r="C3" s="110" t="s">
        <v>60</v>
      </c>
      <c r="D3" s="111"/>
      <c r="E3" s="77" t="s">
        <v>104</v>
      </c>
      <c r="F3" s="1"/>
      <c r="G3" s="4"/>
      <c r="H3" s="3" t="s">
        <v>12</v>
      </c>
      <c r="I3" s="98">
        <f>0+I9</f>
        <v>0</v>
      </c>
      <c r="O3" t="s">
        <v>7</v>
      </c>
      <c r="P3" t="s">
        <v>11</v>
      </c>
    </row>
    <row r="4" spans="2:9" ht="15" customHeight="1">
      <c r="B4" s="6" t="s">
        <v>105</v>
      </c>
      <c r="C4" s="112" t="s">
        <v>12</v>
      </c>
      <c r="D4" s="113"/>
      <c r="E4" s="75" t="s">
        <v>59</v>
      </c>
      <c r="F4" s="72"/>
      <c r="G4" s="74"/>
      <c r="H4" s="80"/>
      <c r="I4" s="81"/>
    </row>
    <row r="5" spans="1:16" ht="15" customHeight="1">
      <c r="A5" t="s">
        <v>5</v>
      </c>
      <c r="B5" s="8" t="s">
        <v>6</v>
      </c>
      <c r="C5" s="78"/>
      <c r="D5" s="78"/>
      <c r="E5" s="79" t="s">
        <v>106</v>
      </c>
      <c r="F5" s="5"/>
      <c r="G5" s="5"/>
      <c r="H5" s="73"/>
      <c r="I5" s="73"/>
      <c r="O5" t="s">
        <v>8</v>
      </c>
      <c r="P5" t="s">
        <v>11</v>
      </c>
    </row>
    <row r="6" spans="1:16" ht="12.75" customHeight="1">
      <c r="A6" s="109" t="s">
        <v>13</v>
      </c>
      <c r="B6" s="109" t="s">
        <v>15</v>
      </c>
      <c r="C6" s="109" t="s">
        <v>17</v>
      </c>
      <c r="D6" s="109" t="s">
        <v>18</v>
      </c>
      <c r="E6" s="109" t="s">
        <v>19</v>
      </c>
      <c r="F6" s="109" t="s">
        <v>21</v>
      </c>
      <c r="G6" s="109" t="s">
        <v>23</v>
      </c>
      <c r="H6" s="109" t="s">
        <v>25</v>
      </c>
      <c r="I6" s="109"/>
      <c r="O6" t="s">
        <v>9</v>
      </c>
      <c r="P6" t="s">
        <v>11</v>
      </c>
    </row>
    <row r="7" spans="1:9" ht="12.75" customHeight="1">
      <c r="A7" s="109"/>
      <c r="B7" s="109"/>
      <c r="C7" s="109"/>
      <c r="D7" s="109"/>
      <c r="E7" s="109"/>
      <c r="F7" s="109"/>
      <c r="G7" s="109"/>
      <c r="H7" s="7" t="s">
        <v>26</v>
      </c>
      <c r="I7" s="7" t="s">
        <v>28</v>
      </c>
    </row>
    <row r="8" spans="1:9" ht="12.75" customHeight="1">
      <c r="A8" s="7" t="s">
        <v>14</v>
      </c>
      <c r="B8" s="7" t="s">
        <v>16</v>
      </c>
      <c r="C8" s="7" t="s">
        <v>11</v>
      </c>
      <c r="D8" s="7" t="s">
        <v>10</v>
      </c>
      <c r="E8" s="7" t="s">
        <v>20</v>
      </c>
      <c r="F8" s="7" t="s">
        <v>22</v>
      </c>
      <c r="G8" s="7" t="s">
        <v>24</v>
      </c>
      <c r="H8" s="7" t="s">
        <v>27</v>
      </c>
      <c r="I8" s="7" t="s">
        <v>29</v>
      </c>
    </row>
    <row r="9" spans="1:18" ht="12.75" customHeight="1">
      <c r="A9" s="10" t="s">
        <v>30</v>
      </c>
      <c r="B9" s="10"/>
      <c r="C9" s="12" t="s">
        <v>14</v>
      </c>
      <c r="D9" s="10"/>
      <c r="E9" s="13" t="s">
        <v>31</v>
      </c>
      <c r="F9" s="10"/>
      <c r="G9" s="10"/>
      <c r="H9" s="10"/>
      <c r="I9" s="14">
        <f>I10</f>
        <v>0</v>
      </c>
      <c r="O9" t="e">
        <f>0+R9</f>
        <v>#REF!</v>
      </c>
      <c r="Q9" t="e">
        <f>0+I10+#REF!+#REF!+#REF!+#REF!+#REF!+#REF!+#REF!+#REF!+#REF!</f>
        <v>#REF!</v>
      </c>
      <c r="R9" t="e">
        <f>0+O10+#REF!+#REF!+#REF!+#REF!+#REF!+#REF!+#REF!+#REF!+#REF!</f>
        <v>#REF!</v>
      </c>
    </row>
    <row r="10" spans="1:16" ht="13.2">
      <c r="A10" s="11" t="s">
        <v>32</v>
      </c>
      <c r="B10" s="15" t="s">
        <v>16</v>
      </c>
      <c r="C10" s="15" t="s">
        <v>33</v>
      </c>
      <c r="D10" s="11" t="s">
        <v>34</v>
      </c>
      <c r="E10" s="16" t="s">
        <v>35</v>
      </c>
      <c r="F10" s="17" t="s">
        <v>36</v>
      </c>
      <c r="G10" s="18">
        <v>1</v>
      </c>
      <c r="H10" s="19"/>
      <c r="I10" s="19">
        <f>ROUND(ROUND(H10,2)*ROUND(G10,3),2)</f>
        <v>0</v>
      </c>
      <c r="O10">
        <f>(I10*21)/100</f>
        <v>0</v>
      </c>
      <c r="P10" t="s">
        <v>11</v>
      </c>
    </row>
    <row r="11" spans="1:5" ht="135" customHeight="1">
      <c r="A11" s="20" t="s">
        <v>37</v>
      </c>
      <c r="E11" s="21" t="s">
        <v>119</v>
      </c>
    </row>
    <row r="12" spans="1:5" ht="13.2">
      <c r="A12" s="22" t="s">
        <v>38</v>
      </c>
      <c r="E12" s="23" t="s">
        <v>39</v>
      </c>
    </row>
    <row r="13" spans="1:5" ht="13.2">
      <c r="A13" t="s">
        <v>40</v>
      </c>
      <c r="E13" s="21" t="s">
        <v>41</v>
      </c>
    </row>
  </sheetData>
  <mergeCells count="10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D24" sqref="D24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9.7109375" style="0" customWidth="1"/>
    <col min="4" max="4" width="70.7109375" style="0" customWidth="1"/>
    <col min="5" max="5" width="11.7109375" style="0" customWidth="1"/>
    <col min="6" max="8" width="16.7109375" style="0" customWidth="1"/>
  </cols>
  <sheetData>
    <row r="1" spans="1:8" ht="12.75">
      <c r="A1" s="82"/>
      <c r="B1" s="82"/>
      <c r="C1" s="82"/>
      <c r="D1" s="82"/>
      <c r="E1" s="82"/>
      <c r="F1" s="82"/>
      <c r="G1" s="82"/>
      <c r="H1" s="82"/>
    </row>
    <row r="2" spans="1:8" ht="25.5" customHeight="1">
      <c r="A2" s="82"/>
      <c r="B2" s="82"/>
      <c r="C2" s="82"/>
      <c r="D2" s="2" t="s">
        <v>3</v>
      </c>
      <c r="E2" s="82"/>
      <c r="F2" s="82"/>
      <c r="G2" s="85"/>
      <c r="H2" s="85"/>
    </row>
    <row r="3" spans="1:8" ht="15">
      <c r="A3" s="83" t="s">
        <v>4</v>
      </c>
      <c r="B3" s="115" t="s">
        <v>60</v>
      </c>
      <c r="C3" s="116"/>
      <c r="D3" s="84" t="s">
        <v>104</v>
      </c>
      <c r="E3" s="82"/>
      <c r="F3" s="86"/>
      <c r="G3" s="87" t="s">
        <v>107</v>
      </c>
      <c r="H3" s="99">
        <f>0+H9</f>
        <v>0</v>
      </c>
    </row>
    <row r="4" spans="1:8" ht="13.8">
      <c r="A4" s="83" t="s">
        <v>105</v>
      </c>
      <c r="B4" s="115" t="s">
        <v>12</v>
      </c>
      <c r="C4" s="116"/>
      <c r="D4" s="84" t="s">
        <v>59</v>
      </c>
      <c r="E4" s="82"/>
      <c r="F4" s="82"/>
      <c r="G4" s="88"/>
      <c r="H4" s="88"/>
    </row>
    <row r="5" spans="1:8" ht="13.8">
      <c r="A5" s="89" t="s">
        <v>6</v>
      </c>
      <c r="B5" s="117" t="s">
        <v>60</v>
      </c>
      <c r="C5" s="118"/>
      <c r="D5" s="90" t="s">
        <v>113</v>
      </c>
      <c r="E5" s="85"/>
      <c r="F5" s="85"/>
      <c r="G5" s="85"/>
      <c r="H5" s="85"/>
    </row>
    <row r="6" spans="1:8" ht="12.75">
      <c r="A6" s="114" t="s">
        <v>15</v>
      </c>
      <c r="B6" s="114" t="s">
        <v>17</v>
      </c>
      <c r="C6" s="114" t="s">
        <v>18</v>
      </c>
      <c r="D6" s="114" t="s">
        <v>19</v>
      </c>
      <c r="E6" s="114" t="s">
        <v>21</v>
      </c>
      <c r="F6" s="114" t="s">
        <v>23</v>
      </c>
      <c r="G6" s="114" t="s">
        <v>108</v>
      </c>
      <c r="H6" s="114"/>
    </row>
    <row r="7" spans="1:8" ht="12.75">
      <c r="A7" s="114"/>
      <c r="B7" s="114"/>
      <c r="C7" s="114"/>
      <c r="D7" s="114"/>
      <c r="E7" s="114"/>
      <c r="F7" s="114"/>
      <c r="G7" s="91" t="s">
        <v>26</v>
      </c>
      <c r="H7" s="91" t="s">
        <v>28</v>
      </c>
    </row>
    <row r="8" spans="1:8" ht="12.75">
      <c r="A8" s="91" t="s">
        <v>16</v>
      </c>
      <c r="B8" s="91" t="s">
        <v>11</v>
      </c>
      <c r="C8" s="91" t="s">
        <v>10</v>
      </c>
      <c r="D8" s="91" t="s">
        <v>20</v>
      </c>
      <c r="E8" s="91" t="s">
        <v>22</v>
      </c>
      <c r="F8" s="91" t="s">
        <v>24</v>
      </c>
      <c r="G8" s="91" t="s">
        <v>27</v>
      </c>
      <c r="H8" s="91" t="s">
        <v>29</v>
      </c>
    </row>
    <row r="9" spans="1:8" ht="12.75">
      <c r="A9" s="92"/>
      <c r="B9" s="93" t="s">
        <v>14</v>
      </c>
      <c r="C9" s="92"/>
      <c r="D9" s="94" t="s">
        <v>31</v>
      </c>
      <c r="E9" s="92"/>
      <c r="F9" s="92"/>
      <c r="G9" s="92"/>
      <c r="H9" s="95">
        <f>H10+H14</f>
        <v>0</v>
      </c>
    </row>
    <row r="10" spans="1:8" ht="26.4">
      <c r="A10" s="36">
        <v>1</v>
      </c>
      <c r="B10" s="36" t="s">
        <v>109</v>
      </c>
      <c r="C10" s="37" t="s">
        <v>110</v>
      </c>
      <c r="D10" s="38" t="s">
        <v>111</v>
      </c>
      <c r="E10" s="39" t="s">
        <v>36</v>
      </c>
      <c r="F10" s="40">
        <v>1</v>
      </c>
      <c r="G10" s="41"/>
      <c r="H10" s="41">
        <f>ROUND(ROUND(G10,2)*ROUND(F10,3),2)</f>
        <v>0</v>
      </c>
    </row>
    <row r="11" spans="1:8" ht="12.75">
      <c r="A11" s="42"/>
      <c r="B11" s="42"/>
      <c r="C11" s="42"/>
      <c r="D11" s="43" t="s">
        <v>34</v>
      </c>
      <c r="E11" s="42"/>
      <c r="F11" s="42"/>
      <c r="G11" s="42"/>
      <c r="H11" s="42"/>
    </row>
    <row r="12" spans="1:8" ht="12.75">
      <c r="A12" s="42"/>
      <c r="B12" s="42"/>
      <c r="C12" s="42"/>
      <c r="D12" s="96" t="s">
        <v>34</v>
      </c>
      <c r="E12" s="42"/>
      <c r="F12" s="42"/>
      <c r="G12" s="42"/>
      <c r="H12" s="42"/>
    </row>
    <row r="13" spans="1:8" ht="12.75">
      <c r="A13" s="42"/>
      <c r="B13" s="42"/>
      <c r="C13" s="42"/>
      <c r="D13" s="43" t="s">
        <v>34</v>
      </c>
      <c r="E13" s="42"/>
      <c r="F13" s="42"/>
      <c r="G13" s="42"/>
      <c r="H13" s="42"/>
    </row>
    <row r="14" spans="1:8" ht="26.4">
      <c r="A14" s="36">
        <v>2</v>
      </c>
      <c r="B14" s="36" t="s">
        <v>112</v>
      </c>
      <c r="C14" s="37" t="s">
        <v>110</v>
      </c>
      <c r="D14" s="38" t="s">
        <v>42</v>
      </c>
      <c r="E14" s="39" t="s">
        <v>36</v>
      </c>
      <c r="F14" s="40">
        <v>1</v>
      </c>
      <c r="G14" s="41"/>
      <c r="H14" s="41">
        <f>F14*G14</f>
        <v>0</v>
      </c>
    </row>
    <row r="15" spans="1:8" ht="12.75">
      <c r="A15" s="42"/>
      <c r="B15" s="42"/>
      <c r="C15" s="42"/>
      <c r="D15" s="43" t="s">
        <v>34</v>
      </c>
      <c r="E15" s="42"/>
      <c r="F15" s="42"/>
      <c r="G15" s="42"/>
      <c r="H15" s="42"/>
    </row>
    <row r="16" spans="1:8" ht="12.75">
      <c r="A16" s="42"/>
      <c r="B16" s="42"/>
      <c r="C16" s="42"/>
      <c r="D16" s="96" t="s">
        <v>34</v>
      </c>
      <c r="E16" s="42"/>
      <c r="F16" s="42"/>
      <c r="G16" s="42"/>
      <c r="H16" s="42"/>
    </row>
    <row r="17" spans="1:8" ht="12.75">
      <c r="A17" s="42"/>
      <c r="B17" s="42"/>
      <c r="C17" s="42"/>
      <c r="D17" s="43" t="s">
        <v>34</v>
      </c>
      <c r="E17" s="42"/>
      <c r="F17" s="42"/>
      <c r="G17" s="42"/>
      <c r="H17" s="42"/>
    </row>
  </sheetData>
  <mergeCells count="10">
    <mergeCell ref="A6:A7"/>
    <mergeCell ref="B6:B7"/>
    <mergeCell ref="C6:C7"/>
    <mergeCell ref="D6:D7"/>
    <mergeCell ref="E6:E7"/>
    <mergeCell ref="F6:F7"/>
    <mergeCell ref="G6:H6"/>
    <mergeCell ref="B3:C3"/>
    <mergeCell ref="B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 topLeftCell="B1">
      <pane ySplit="7" topLeftCell="A8" activePane="bottomLeft" state="frozen"/>
      <selection pane="bottomLeft" activeCell="E10" sqref="E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10</v>
      </c>
    </row>
    <row r="2" spans="2:15" ht="24.9" customHeight="1">
      <c r="B2" s="1"/>
      <c r="C2" s="1"/>
      <c r="D2" s="1"/>
      <c r="E2" s="2" t="s">
        <v>3</v>
      </c>
      <c r="F2" s="1"/>
      <c r="G2" s="1"/>
      <c r="H2" s="5"/>
      <c r="I2" s="5"/>
      <c r="N2" t="e">
        <f>0+#REF!+#REF!+N13+#REF!+N30</f>
        <v>#REF!</v>
      </c>
      <c r="O2" t="s">
        <v>10</v>
      </c>
    </row>
    <row r="3" spans="1:15" ht="15" customHeight="1">
      <c r="A3" t="s">
        <v>1</v>
      </c>
      <c r="B3" s="6" t="s">
        <v>4</v>
      </c>
      <c r="C3" s="110" t="s">
        <v>60</v>
      </c>
      <c r="D3" s="111"/>
      <c r="E3" s="77" t="s">
        <v>104</v>
      </c>
      <c r="F3" s="1"/>
      <c r="G3" s="4"/>
      <c r="H3" s="3" t="s">
        <v>43</v>
      </c>
      <c r="I3" s="98">
        <f>I8+I13+I30+I25</f>
        <v>0</v>
      </c>
      <c r="N3" t="s">
        <v>7</v>
      </c>
      <c r="O3" t="s">
        <v>11</v>
      </c>
    </row>
    <row r="4" spans="1:15" ht="15" customHeight="1">
      <c r="A4" t="s">
        <v>5</v>
      </c>
      <c r="B4" s="8" t="s">
        <v>6</v>
      </c>
      <c r="C4" s="119" t="s">
        <v>43</v>
      </c>
      <c r="D4" s="120"/>
      <c r="E4" s="9" t="s">
        <v>117</v>
      </c>
      <c r="F4" s="5"/>
      <c r="G4" s="5"/>
      <c r="H4" s="10"/>
      <c r="I4" s="10"/>
      <c r="N4" t="s">
        <v>8</v>
      </c>
      <c r="O4" t="s">
        <v>11</v>
      </c>
    </row>
    <row r="5" spans="1:15" ht="12.75" customHeight="1">
      <c r="A5" s="109" t="s">
        <v>13</v>
      </c>
      <c r="B5" s="109" t="s">
        <v>15</v>
      </c>
      <c r="C5" s="109" t="s">
        <v>17</v>
      </c>
      <c r="D5" s="109" t="s">
        <v>18</v>
      </c>
      <c r="E5" s="109" t="s">
        <v>19</v>
      </c>
      <c r="F5" s="109" t="s">
        <v>21</v>
      </c>
      <c r="G5" s="109" t="s">
        <v>23</v>
      </c>
      <c r="H5" s="109" t="s">
        <v>25</v>
      </c>
      <c r="I5" s="109"/>
      <c r="N5" t="s">
        <v>9</v>
      </c>
      <c r="O5" t="s">
        <v>11</v>
      </c>
    </row>
    <row r="6" spans="1:9" ht="12.75" customHeight="1">
      <c r="A6" s="109"/>
      <c r="B6" s="109"/>
      <c r="C6" s="109"/>
      <c r="D6" s="109"/>
      <c r="E6" s="109"/>
      <c r="F6" s="109"/>
      <c r="G6" s="109"/>
      <c r="H6" s="7" t="s">
        <v>26</v>
      </c>
      <c r="I6" s="7" t="s">
        <v>28</v>
      </c>
    </row>
    <row r="7" spans="1:9" ht="12.75" customHeight="1">
      <c r="A7" s="7" t="s">
        <v>14</v>
      </c>
      <c r="B7" s="7" t="s">
        <v>16</v>
      </c>
      <c r="C7" s="7" t="s">
        <v>11</v>
      </c>
      <c r="D7" s="7" t="s">
        <v>10</v>
      </c>
      <c r="E7" s="7" t="s">
        <v>20</v>
      </c>
      <c r="F7" s="7" t="s">
        <v>22</v>
      </c>
      <c r="G7" s="7" t="s">
        <v>24</v>
      </c>
      <c r="H7" s="7" t="s">
        <v>27</v>
      </c>
      <c r="I7" s="7" t="s">
        <v>29</v>
      </c>
    </row>
    <row r="8" spans="1:9" ht="12.75" customHeight="1">
      <c r="A8" s="7"/>
      <c r="B8" s="5"/>
      <c r="C8" s="24">
        <v>1</v>
      </c>
      <c r="D8" s="5"/>
      <c r="E8" s="27" t="s">
        <v>44</v>
      </c>
      <c r="F8" s="5"/>
      <c r="G8" s="5"/>
      <c r="H8" s="5"/>
      <c r="I8" s="25">
        <f>SUM(I9:I12)</f>
        <v>0</v>
      </c>
    </row>
    <row r="9" spans="1:15" ht="13.2">
      <c r="A9" s="11" t="s">
        <v>32</v>
      </c>
      <c r="B9" s="15">
        <v>1</v>
      </c>
      <c r="C9" s="15">
        <v>11372</v>
      </c>
      <c r="D9" s="11" t="s">
        <v>34</v>
      </c>
      <c r="E9" s="30" t="s">
        <v>72</v>
      </c>
      <c r="F9" s="17" t="s">
        <v>45</v>
      </c>
      <c r="G9" s="18">
        <v>50.04</v>
      </c>
      <c r="H9" s="19"/>
      <c r="I9" s="19">
        <f>ROUND(ROUND(H9,2)*ROUND(G9,3),2)</f>
        <v>0</v>
      </c>
      <c r="N9">
        <f>(I9*21)/100</f>
        <v>0</v>
      </c>
      <c r="O9" t="s">
        <v>11</v>
      </c>
    </row>
    <row r="10" spans="1:5" ht="26.4">
      <c r="A10" s="20" t="s">
        <v>37</v>
      </c>
      <c r="E10" s="28" t="s">
        <v>125</v>
      </c>
    </row>
    <row r="11" spans="1:5" ht="26.4">
      <c r="A11" s="22" t="s">
        <v>38</v>
      </c>
      <c r="E11" s="26" t="s">
        <v>86</v>
      </c>
    </row>
    <row r="12" spans="1:5" ht="13.2">
      <c r="A12" t="s">
        <v>40</v>
      </c>
      <c r="E12" s="28" t="s">
        <v>73</v>
      </c>
    </row>
    <row r="13" spans="1:17" ht="12.75" customHeight="1">
      <c r="A13" s="5" t="s">
        <v>30</v>
      </c>
      <c r="B13" s="5"/>
      <c r="C13" s="24" t="s">
        <v>22</v>
      </c>
      <c r="D13" s="5"/>
      <c r="E13" s="13" t="s">
        <v>47</v>
      </c>
      <c r="F13" s="5"/>
      <c r="G13" s="5"/>
      <c r="H13" s="5"/>
      <c r="I13" s="25">
        <f>SUM(I14:I24)</f>
        <v>0</v>
      </c>
      <c r="N13" t="e">
        <f>0+Q13</f>
        <v>#REF!</v>
      </c>
      <c r="P13" t="e">
        <f>0+#REF!+#REF!+I14+#REF!+#REF!+I18+#REF!</f>
        <v>#REF!</v>
      </c>
      <c r="Q13" t="e">
        <f>0+#REF!+#REF!+N14+#REF!+#REF!+N18+#REF!</f>
        <v>#REF!</v>
      </c>
    </row>
    <row r="14" spans="1:15" ht="13.2">
      <c r="A14" s="11" t="s">
        <v>32</v>
      </c>
      <c r="B14" s="15">
        <v>2</v>
      </c>
      <c r="C14" s="15">
        <v>572213</v>
      </c>
      <c r="D14" s="11" t="s">
        <v>34</v>
      </c>
      <c r="E14" s="16" t="s">
        <v>48</v>
      </c>
      <c r="F14" s="17" t="s">
        <v>46</v>
      </c>
      <c r="G14" s="18">
        <v>2678.6</v>
      </c>
      <c r="H14" s="19"/>
      <c r="I14" s="19">
        <f>ROUND(ROUND(H14,2)*ROUND(G14,3),2)</f>
        <v>0</v>
      </c>
      <c r="N14">
        <f>(I14*21)/100</f>
        <v>0</v>
      </c>
      <c r="O14" t="s">
        <v>11</v>
      </c>
    </row>
    <row r="15" spans="1:5" ht="26.4">
      <c r="A15" s="20" t="s">
        <v>37</v>
      </c>
      <c r="E15" s="28" t="s">
        <v>61</v>
      </c>
    </row>
    <row r="16" spans="1:5" ht="13.2">
      <c r="A16" s="22" t="s">
        <v>38</v>
      </c>
      <c r="E16" s="26" t="s">
        <v>87</v>
      </c>
    </row>
    <row r="17" spans="1:5" ht="52.8">
      <c r="A17" t="s">
        <v>40</v>
      </c>
      <c r="E17" s="21" t="s">
        <v>49</v>
      </c>
    </row>
    <row r="18" spans="1:15" ht="13.2">
      <c r="A18" s="11" t="s">
        <v>32</v>
      </c>
      <c r="B18" s="15">
        <v>3</v>
      </c>
      <c r="C18" s="29" t="s">
        <v>75</v>
      </c>
      <c r="D18" s="11" t="s">
        <v>34</v>
      </c>
      <c r="E18" s="30" t="s">
        <v>74</v>
      </c>
      <c r="F18" s="17" t="s">
        <v>46</v>
      </c>
      <c r="G18" s="18">
        <v>2678.6</v>
      </c>
      <c r="H18" s="19"/>
      <c r="I18" s="19">
        <f>ROUND(ROUND(H18,2)*ROUND(G18,3),2)</f>
        <v>0</v>
      </c>
      <c r="N18">
        <f>(I18*21)/100</f>
        <v>0</v>
      </c>
      <c r="O18" t="s">
        <v>11</v>
      </c>
    </row>
    <row r="19" spans="1:5" ht="26.4">
      <c r="A19" s="20" t="s">
        <v>37</v>
      </c>
      <c r="E19" s="21" t="s">
        <v>50</v>
      </c>
    </row>
    <row r="20" spans="1:5" ht="26.4">
      <c r="A20" s="22" t="s">
        <v>38</v>
      </c>
      <c r="E20" s="26" t="s">
        <v>115</v>
      </c>
    </row>
    <row r="21" spans="1:5" ht="145.2">
      <c r="A21" t="s">
        <v>40</v>
      </c>
      <c r="E21" s="21" t="s">
        <v>51</v>
      </c>
    </row>
    <row r="22" spans="2:9" ht="13.2">
      <c r="B22" s="15">
        <v>4</v>
      </c>
      <c r="C22" s="29" t="s">
        <v>62</v>
      </c>
      <c r="D22" s="11" t="s">
        <v>34</v>
      </c>
      <c r="E22" s="30" t="s">
        <v>63</v>
      </c>
      <c r="F22" s="17" t="s">
        <v>45</v>
      </c>
      <c r="G22" s="18">
        <v>80.36</v>
      </c>
      <c r="H22" s="19"/>
      <c r="I22" s="19">
        <f>ROUND(ROUND(H22,2)*ROUND(G22,3),2)</f>
        <v>0</v>
      </c>
    </row>
    <row r="23" ht="26.4">
      <c r="E23" s="26" t="s">
        <v>88</v>
      </c>
    </row>
    <row r="24" ht="145.2">
      <c r="E24" s="21" t="s">
        <v>51</v>
      </c>
    </row>
    <row r="25" spans="2:9" ht="13.2">
      <c r="B25" s="32"/>
      <c r="C25" s="24">
        <v>8</v>
      </c>
      <c r="D25" s="32"/>
      <c r="E25" s="13" t="s">
        <v>68</v>
      </c>
      <c r="F25" s="32"/>
      <c r="G25" s="32"/>
      <c r="H25" s="32"/>
      <c r="I25" s="25">
        <f>SUM(I26:I28)</f>
        <v>0</v>
      </c>
    </row>
    <row r="26" spans="2:9" ht="13.2">
      <c r="B26" s="15">
        <v>5</v>
      </c>
      <c r="C26" s="15">
        <v>89922</v>
      </c>
      <c r="D26" s="11" t="s">
        <v>34</v>
      </c>
      <c r="E26" s="30" t="s">
        <v>66</v>
      </c>
      <c r="F26" s="35" t="s">
        <v>67</v>
      </c>
      <c r="G26" s="18">
        <v>10</v>
      </c>
      <c r="H26" s="19"/>
      <c r="I26" s="19">
        <f>ROUND(ROUND(H26,2)*ROUND(G26,3),2)</f>
        <v>0</v>
      </c>
    </row>
    <row r="27" ht="13.2">
      <c r="E27" s="26" t="s">
        <v>89</v>
      </c>
    </row>
    <row r="28" spans="2:9" ht="13.2">
      <c r="B28" s="15">
        <v>6</v>
      </c>
      <c r="C28" s="15">
        <v>89921</v>
      </c>
      <c r="D28" s="11" t="s">
        <v>34</v>
      </c>
      <c r="E28" s="30" t="s">
        <v>91</v>
      </c>
      <c r="F28" s="35" t="s">
        <v>67</v>
      </c>
      <c r="G28" s="18">
        <v>1</v>
      </c>
      <c r="H28" s="19"/>
      <c r="I28" s="19">
        <f>ROUND(ROUND(H28,2)*ROUND(G28,3),2)</f>
        <v>0</v>
      </c>
    </row>
    <row r="29" ht="13.2">
      <c r="E29" s="26" t="s">
        <v>90</v>
      </c>
    </row>
    <row r="30" spans="1:17" ht="12.75" customHeight="1">
      <c r="A30" s="73" t="s">
        <v>30</v>
      </c>
      <c r="B30" s="5"/>
      <c r="C30" s="24" t="s">
        <v>27</v>
      </c>
      <c r="D30" s="5"/>
      <c r="E30" s="13" t="s">
        <v>52</v>
      </c>
      <c r="F30" s="5"/>
      <c r="G30" s="5"/>
      <c r="H30" s="5"/>
      <c r="I30" s="25">
        <f>SUM(I31:I41)</f>
        <v>0</v>
      </c>
      <c r="N30" t="e">
        <f>0+Q30</f>
        <v>#REF!</v>
      </c>
      <c r="P30" t="e">
        <f>0+#REF!+#REF!+#REF!+I32+#REF!+I37</f>
        <v>#REF!</v>
      </c>
      <c r="Q30" t="e">
        <f>0+#REF!+#REF!+#REF!+N32+#REF!+N37</f>
        <v>#REF!</v>
      </c>
    </row>
    <row r="31" spans="1:9" ht="12.75" customHeight="1">
      <c r="A31" s="33"/>
      <c r="B31" s="36">
        <v>7</v>
      </c>
      <c r="C31" s="36" t="s">
        <v>69</v>
      </c>
      <c r="D31" s="37" t="s">
        <v>34</v>
      </c>
      <c r="E31" s="38" t="s">
        <v>70</v>
      </c>
      <c r="F31" s="39" t="s">
        <v>54</v>
      </c>
      <c r="G31" s="40">
        <v>121.6</v>
      </c>
      <c r="H31" s="41"/>
      <c r="I31" s="41">
        <f>ROUND(ROUND(H31,2)*ROUND(G31,3),2)</f>
        <v>0</v>
      </c>
    </row>
    <row r="32" spans="1:15" ht="26.4">
      <c r="A32" s="11" t="s">
        <v>32</v>
      </c>
      <c r="B32" s="42"/>
      <c r="C32" s="42"/>
      <c r="D32" s="42"/>
      <c r="E32" s="43" t="s">
        <v>71</v>
      </c>
      <c r="F32" s="42"/>
      <c r="G32" s="42"/>
      <c r="H32" s="42"/>
      <c r="I32" s="42"/>
      <c r="N32">
        <f>(I32*21)/100</f>
        <v>0</v>
      </c>
      <c r="O32" t="s">
        <v>11</v>
      </c>
    </row>
    <row r="33" spans="1:9" ht="13.2">
      <c r="A33" s="44"/>
      <c r="B33" s="42"/>
      <c r="C33" s="42"/>
      <c r="D33" s="42"/>
      <c r="E33" s="45" t="s">
        <v>92</v>
      </c>
      <c r="F33" s="42"/>
      <c r="G33" s="42"/>
      <c r="H33" s="42"/>
      <c r="I33" s="42"/>
    </row>
    <row r="34" spans="1:9" ht="13.2">
      <c r="A34" s="44"/>
      <c r="B34" s="15">
        <v>8</v>
      </c>
      <c r="C34" s="15">
        <v>915111</v>
      </c>
      <c r="D34" s="11" t="s">
        <v>34</v>
      </c>
      <c r="E34" s="30" t="s">
        <v>120</v>
      </c>
      <c r="F34" s="17" t="s">
        <v>46</v>
      </c>
      <c r="G34" s="18">
        <v>93.75</v>
      </c>
      <c r="H34" s="19"/>
      <c r="I34" s="19">
        <f>ROUND(ROUND(H34,2)*ROUND(G34,3),2)</f>
        <v>0</v>
      </c>
    </row>
    <row r="35" spans="1:5" ht="26.4">
      <c r="A35" s="22" t="s">
        <v>38</v>
      </c>
      <c r="E35" s="46" t="s">
        <v>95</v>
      </c>
    </row>
    <row r="36" spans="1:5" ht="39.6">
      <c r="A36" t="s">
        <v>40</v>
      </c>
      <c r="E36" s="21" t="s">
        <v>53</v>
      </c>
    </row>
    <row r="37" spans="1:15" ht="13.2">
      <c r="A37" s="11" t="s">
        <v>32</v>
      </c>
      <c r="B37" s="15">
        <v>9</v>
      </c>
      <c r="C37" s="15" t="s">
        <v>55</v>
      </c>
      <c r="D37" s="11" t="s">
        <v>34</v>
      </c>
      <c r="E37" s="30" t="s">
        <v>56</v>
      </c>
      <c r="F37" s="17" t="s">
        <v>54</v>
      </c>
      <c r="G37" s="18">
        <v>496.6</v>
      </c>
      <c r="H37" s="19"/>
      <c r="I37" s="19">
        <f>ROUND(ROUND(H37,2)*ROUND(G37,3),2)</f>
        <v>0</v>
      </c>
      <c r="K37" s="34" t="s">
        <v>60</v>
      </c>
      <c r="N37">
        <f>(I37*21)/100</f>
        <v>0</v>
      </c>
      <c r="O37" t="s">
        <v>11</v>
      </c>
    </row>
    <row r="38" spans="1:5" ht="13.2">
      <c r="A38" s="20" t="s">
        <v>37</v>
      </c>
      <c r="E38" s="21" t="s">
        <v>57</v>
      </c>
    </row>
    <row r="39" spans="1:5" ht="13.2">
      <c r="A39" s="22" t="s">
        <v>38</v>
      </c>
      <c r="E39" s="26" t="s">
        <v>93</v>
      </c>
    </row>
    <row r="40" spans="1:5" ht="39.6">
      <c r="A40" t="s">
        <v>40</v>
      </c>
      <c r="E40" s="21" t="s">
        <v>58</v>
      </c>
    </row>
    <row r="41" spans="2:9" ht="12.75" customHeight="1">
      <c r="B41" s="15">
        <v>10</v>
      </c>
      <c r="C41" s="15">
        <v>93818</v>
      </c>
      <c r="D41" s="11" t="s">
        <v>34</v>
      </c>
      <c r="E41" s="16" t="s">
        <v>64</v>
      </c>
      <c r="F41" s="17" t="s">
        <v>46</v>
      </c>
      <c r="G41" s="18">
        <v>2678.6</v>
      </c>
      <c r="H41" s="19"/>
      <c r="I41" s="19">
        <f>ROUND(ROUND(H41,2)*ROUND(G41,3),2)</f>
        <v>0</v>
      </c>
    </row>
    <row r="42" ht="26.4">
      <c r="E42" s="69" t="s">
        <v>65</v>
      </c>
    </row>
    <row r="43" ht="12.75" customHeight="1">
      <c r="E43" s="46" t="s">
        <v>94</v>
      </c>
    </row>
    <row r="44" ht="12.75" customHeight="1">
      <c r="E44" s="31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 topLeftCell="A1">
      <selection activeCell="K9" sqref="K9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9.7109375" style="0" customWidth="1"/>
    <col min="4" max="4" width="70.7109375" style="0" customWidth="1"/>
    <col min="5" max="5" width="11.7109375" style="0" customWidth="1"/>
    <col min="6" max="8" width="16.7109375" style="0" customWidth="1"/>
  </cols>
  <sheetData>
    <row r="1" spans="1:8" ht="12.75">
      <c r="A1" s="72"/>
      <c r="B1" s="72"/>
      <c r="C1" s="72"/>
      <c r="D1" s="72" t="s">
        <v>2</v>
      </c>
      <c r="E1" s="72"/>
      <c r="F1" s="72"/>
      <c r="G1" s="72"/>
      <c r="H1" s="72"/>
    </row>
    <row r="2" spans="1:8" ht="29.25" customHeight="1">
      <c r="A2" s="72"/>
      <c r="B2" s="72"/>
      <c r="C2" s="72"/>
      <c r="D2" s="2" t="s">
        <v>3</v>
      </c>
      <c r="E2" s="72"/>
      <c r="F2" s="72"/>
      <c r="G2" s="73"/>
      <c r="H2" s="73"/>
    </row>
    <row r="3" spans="1:8" ht="15">
      <c r="A3" s="6" t="s">
        <v>4</v>
      </c>
      <c r="B3" s="110" t="s">
        <v>60</v>
      </c>
      <c r="C3" s="111"/>
      <c r="D3" s="77" t="s">
        <v>104</v>
      </c>
      <c r="E3" s="72"/>
      <c r="F3" s="4"/>
      <c r="G3" s="76" t="s">
        <v>96</v>
      </c>
      <c r="H3" s="98">
        <f>H8+H13+H25</f>
        <v>0</v>
      </c>
    </row>
    <row r="4" spans="1:8" ht="13.8">
      <c r="A4" s="8" t="s">
        <v>6</v>
      </c>
      <c r="B4" s="119" t="s">
        <v>96</v>
      </c>
      <c r="C4" s="120"/>
      <c r="D4" s="9" t="s">
        <v>118</v>
      </c>
      <c r="E4" s="73"/>
      <c r="F4" s="73"/>
      <c r="G4" s="10"/>
      <c r="H4" s="10"/>
    </row>
    <row r="5" spans="1:8" ht="12.75">
      <c r="A5" s="109" t="s">
        <v>15</v>
      </c>
      <c r="B5" s="109" t="s">
        <v>17</v>
      </c>
      <c r="C5" s="109" t="s">
        <v>18</v>
      </c>
      <c r="D5" s="109" t="s">
        <v>19</v>
      </c>
      <c r="E5" s="109" t="s">
        <v>21</v>
      </c>
      <c r="F5" s="109" t="s">
        <v>23</v>
      </c>
      <c r="G5" s="109" t="s">
        <v>25</v>
      </c>
      <c r="H5" s="109"/>
    </row>
    <row r="6" spans="1:8" ht="12.75">
      <c r="A6" s="109"/>
      <c r="B6" s="109"/>
      <c r="C6" s="109"/>
      <c r="D6" s="109"/>
      <c r="E6" s="109"/>
      <c r="F6" s="109"/>
      <c r="G6" s="71" t="s">
        <v>26</v>
      </c>
      <c r="H6" s="71" t="s">
        <v>28</v>
      </c>
    </row>
    <row r="7" spans="1:8" ht="12.75">
      <c r="A7" s="71" t="s">
        <v>16</v>
      </c>
      <c r="B7" s="71" t="s">
        <v>11</v>
      </c>
      <c r="C7" s="71" t="s">
        <v>10</v>
      </c>
      <c r="D7" s="71" t="s">
        <v>20</v>
      </c>
      <c r="E7" s="71" t="s">
        <v>22</v>
      </c>
      <c r="F7" s="71" t="s">
        <v>24</v>
      </c>
      <c r="G7" s="71" t="s">
        <v>27</v>
      </c>
      <c r="H7" s="71" t="s">
        <v>29</v>
      </c>
    </row>
    <row r="8" spans="1:8" ht="12.75">
      <c r="A8" s="73"/>
      <c r="B8" s="24">
        <v>1</v>
      </c>
      <c r="C8" s="73"/>
      <c r="D8" s="27" t="s">
        <v>44</v>
      </c>
      <c r="E8" s="73"/>
      <c r="F8" s="73"/>
      <c r="G8" s="73"/>
      <c r="H8" s="25">
        <f>SUM(H9:H12)</f>
        <v>0</v>
      </c>
    </row>
    <row r="9" spans="1:8" ht="12.75">
      <c r="A9" s="15">
        <v>1</v>
      </c>
      <c r="B9" s="15">
        <v>11372</v>
      </c>
      <c r="C9" s="11" t="s">
        <v>34</v>
      </c>
      <c r="D9" s="30" t="s">
        <v>72</v>
      </c>
      <c r="E9" s="17" t="s">
        <v>45</v>
      </c>
      <c r="F9" s="18">
        <v>1.16</v>
      </c>
      <c r="G9" s="19"/>
      <c r="H9" s="19">
        <f>ROUND(ROUND(G9,2)*ROUND(F9,3),2)</f>
        <v>0</v>
      </c>
    </row>
    <row r="10" ht="26.4">
      <c r="D10" s="28" t="s">
        <v>125</v>
      </c>
    </row>
    <row r="11" ht="26.4">
      <c r="D11" s="26" t="s">
        <v>97</v>
      </c>
    </row>
    <row r="12" ht="12.75">
      <c r="D12" s="28" t="s">
        <v>73</v>
      </c>
    </row>
    <row r="13" spans="1:8" ht="12.75">
      <c r="A13" s="73"/>
      <c r="B13" s="24" t="s">
        <v>22</v>
      </c>
      <c r="C13" s="73"/>
      <c r="D13" s="13" t="s">
        <v>47</v>
      </c>
      <c r="E13" s="73"/>
      <c r="F13" s="73"/>
      <c r="G13" s="73"/>
      <c r="H13" s="25">
        <f>SUM(H14:H24)</f>
        <v>0</v>
      </c>
    </row>
    <row r="14" spans="1:8" ht="12.75">
      <c r="A14" s="15">
        <v>2</v>
      </c>
      <c r="B14" s="15">
        <v>572213</v>
      </c>
      <c r="C14" s="11" t="s">
        <v>34</v>
      </c>
      <c r="D14" s="16" t="s">
        <v>48</v>
      </c>
      <c r="E14" s="17" t="s">
        <v>46</v>
      </c>
      <c r="F14" s="18">
        <v>5324</v>
      </c>
      <c r="G14" s="19"/>
      <c r="H14" s="19">
        <f>ROUND(ROUND(G14,2)*ROUND(F14,3),2)</f>
        <v>0</v>
      </c>
    </row>
    <row r="15" ht="26.4">
      <c r="D15" s="28" t="s">
        <v>61</v>
      </c>
    </row>
    <row r="16" ht="12.75">
      <c r="D16" s="26" t="s">
        <v>98</v>
      </c>
    </row>
    <row r="17" ht="52.8">
      <c r="D17" s="21" t="s">
        <v>49</v>
      </c>
    </row>
    <row r="18" spans="1:8" ht="12.75">
      <c r="A18" s="15">
        <v>3</v>
      </c>
      <c r="B18" s="29" t="s">
        <v>75</v>
      </c>
      <c r="C18" s="11" t="s">
        <v>34</v>
      </c>
      <c r="D18" s="30" t="s">
        <v>74</v>
      </c>
      <c r="E18" s="17" t="s">
        <v>46</v>
      </c>
      <c r="F18" s="18">
        <v>5324</v>
      </c>
      <c r="G18" s="19"/>
      <c r="H18" s="19">
        <f>ROUND(ROUND(G18,2)*ROUND(F18,3),2)</f>
        <v>0</v>
      </c>
    </row>
    <row r="19" ht="26.4">
      <c r="D19" s="21" t="s">
        <v>50</v>
      </c>
    </row>
    <row r="20" ht="26.4">
      <c r="D20" s="26" t="s">
        <v>99</v>
      </c>
    </row>
    <row r="21" ht="145.2">
      <c r="D21" s="21" t="s">
        <v>51</v>
      </c>
    </row>
    <row r="22" spans="1:8" ht="12.75">
      <c r="A22" s="15">
        <v>4</v>
      </c>
      <c r="B22" s="29" t="s">
        <v>62</v>
      </c>
      <c r="C22" s="11" t="s">
        <v>34</v>
      </c>
      <c r="D22" s="30" t="s">
        <v>63</v>
      </c>
      <c r="E22" s="17" t="s">
        <v>45</v>
      </c>
      <c r="F22" s="18">
        <v>212.96</v>
      </c>
      <c r="G22" s="19"/>
      <c r="H22" s="19">
        <f>ROUND(ROUND(G22,2)*ROUND(F22,3),2)</f>
        <v>0</v>
      </c>
    </row>
    <row r="23" ht="26.4">
      <c r="D23" s="26" t="s">
        <v>100</v>
      </c>
    </row>
    <row r="24" ht="145.2">
      <c r="D24" s="21" t="s">
        <v>51</v>
      </c>
    </row>
    <row r="25" spans="1:8" ht="12.75">
      <c r="A25" s="73"/>
      <c r="B25" s="24" t="s">
        <v>27</v>
      </c>
      <c r="C25" s="73"/>
      <c r="D25" s="13" t="s">
        <v>52</v>
      </c>
      <c r="E25" s="73"/>
      <c r="F25" s="73"/>
      <c r="G25" s="73"/>
      <c r="H25" s="25">
        <f>SUM(H26:H36)</f>
        <v>0</v>
      </c>
    </row>
    <row r="26" spans="1:8" ht="12.75">
      <c r="A26" s="36">
        <v>5</v>
      </c>
      <c r="B26" s="36" t="s">
        <v>69</v>
      </c>
      <c r="C26" s="37" t="s">
        <v>34</v>
      </c>
      <c r="D26" s="38" t="s">
        <v>70</v>
      </c>
      <c r="E26" s="39" t="s">
        <v>54</v>
      </c>
      <c r="F26" s="40">
        <v>67.6</v>
      </c>
      <c r="G26" s="41"/>
      <c r="H26" s="41">
        <f>ROUND(ROUND(G26,2)*ROUND(F26,3),2)</f>
        <v>0</v>
      </c>
    </row>
    <row r="27" spans="1:8" ht="26.4">
      <c r="A27" s="42"/>
      <c r="B27" s="42"/>
      <c r="C27" s="42"/>
      <c r="D27" s="43" t="s">
        <v>71</v>
      </c>
      <c r="E27" s="42"/>
      <c r="F27" s="42"/>
      <c r="G27" s="42"/>
      <c r="H27" s="42"/>
    </row>
    <row r="28" spans="1:8" ht="12.75">
      <c r="A28" s="42"/>
      <c r="B28" s="42"/>
      <c r="C28" s="42"/>
      <c r="D28" s="45" t="s">
        <v>101</v>
      </c>
      <c r="E28" s="42"/>
      <c r="F28" s="42"/>
      <c r="G28" s="42"/>
      <c r="H28" s="42"/>
    </row>
    <row r="29" spans="1:8" ht="12.75">
      <c r="A29" s="15">
        <v>6</v>
      </c>
      <c r="B29" s="15">
        <v>915111</v>
      </c>
      <c r="C29" s="11" t="s">
        <v>34</v>
      </c>
      <c r="D29" s="30" t="s">
        <v>121</v>
      </c>
      <c r="E29" s="17" t="s">
        <v>46</v>
      </c>
      <c r="F29" s="18">
        <v>227.5</v>
      </c>
      <c r="G29" s="19"/>
      <c r="H29" s="19">
        <f>ROUND(ROUND(G29,2)*ROUND(F29,3),2)</f>
        <v>0</v>
      </c>
    </row>
    <row r="30" ht="26.4">
      <c r="D30" s="46" t="s">
        <v>103</v>
      </c>
    </row>
    <row r="31" ht="39.6">
      <c r="D31" s="21" t="s">
        <v>53</v>
      </c>
    </row>
    <row r="32" spans="1:8" ht="12.75">
      <c r="A32" s="15">
        <v>7</v>
      </c>
      <c r="B32" s="15" t="s">
        <v>55</v>
      </c>
      <c r="C32" s="11" t="s">
        <v>34</v>
      </c>
      <c r="D32" s="30" t="s">
        <v>56</v>
      </c>
      <c r="E32" s="17" t="s">
        <v>54</v>
      </c>
      <c r="F32" s="18">
        <v>977.6</v>
      </c>
      <c r="G32" s="19"/>
      <c r="H32" s="19">
        <f>ROUND(ROUND(G32,2)*ROUND(F32,3),2)</f>
        <v>0</v>
      </c>
    </row>
    <row r="33" ht="12.75">
      <c r="D33" s="21" t="s">
        <v>57</v>
      </c>
    </row>
    <row r="34" ht="12.75">
      <c r="D34" s="26" t="s">
        <v>102</v>
      </c>
    </row>
    <row r="35" ht="39.6">
      <c r="D35" s="21" t="s">
        <v>58</v>
      </c>
    </row>
    <row r="36" spans="1:8" ht="12.75">
      <c r="A36" s="15">
        <v>8</v>
      </c>
      <c r="B36" s="15">
        <v>93818</v>
      </c>
      <c r="C36" s="11" t="s">
        <v>34</v>
      </c>
      <c r="D36" s="16" t="s">
        <v>64</v>
      </c>
      <c r="E36" s="17" t="s">
        <v>46</v>
      </c>
      <c r="F36" s="18">
        <v>5324</v>
      </c>
      <c r="G36" s="19"/>
      <c r="H36" s="19">
        <f>ROUND(ROUND(G36,2)*ROUND(F36,3),2)</f>
        <v>0</v>
      </c>
    </row>
    <row r="37" ht="26.4">
      <c r="D37" s="69" t="s">
        <v>65</v>
      </c>
    </row>
    <row r="38" ht="12.75">
      <c r="D38" s="46" t="s">
        <v>116</v>
      </c>
    </row>
  </sheetData>
  <mergeCells count="9">
    <mergeCell ref="F5:F6"/>
    <mergeCell ref="G5:H5"/>
    <mergeCell ref="B3:C3"/>
    <mergeCell ref="B4:C4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Nováková Veronika</cp:lastModifiedBy>
  <cp:lastPrinted>2022-05-23T09:09:03Z</cp:lastPrinted>
  <dcterms:created xsi:type="dcterms:W3CDTF">2021-03-14T11:23:14Z</dcterms:created>
  <dcterms:modified xsi:type="dcterms:W3CDTF">2023-05-29T12:22:47Z</dcterms:modified>
  <cp:category/>
  <cp:version/>
  <cp:contentType/>
  <cp:contentStatus/>
</cp:coreProperties>
</file>