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23-HEX-06-11 - D.1.1-Ar..." sheetId="2" r:id="rId2"/>
    <sheet name="2023-HEX-06-VON - Vedlejš..." sheetId="3" r:id="rId3"/>
    <sheet name="Pokyny pro vyplnění" sheetId="4" r:id="rId4"/>
  </sheets>
  <definedNames>
    <definedName name="_xlnm._FilterDatabase" localSheetId="1" hidden="1">'2023-HEX-06-11 - D.1.1-Ar...'!$C$88:$K$390</definedName>
    <definedName name="_xlnm._FilterDatabase" localSheetId="2" hidden="1">'2023-HEX-06-VON - Vedlejš...'!$C$84:$K$114</definedName>
    <definedName name="_xlnm.Print_Titles" localSheetId="1">'2023-HEX-06-11 - D.1.1-Ar...'!$88:$88</definedName>
    <definedName name="_xlnm.Print_Titles" localSheetId="2">'2023-HEX-06-VON - Vedlejš...'!$84:$84</definedName>
    <definedName name="_xlnm.Print_Titles" localSheetId="0">'Rekapitulace stavby'!$52:$52</definedName>
    <definedName name="_xlnm.Print_Area" localSheetId="1">'2023-HEX-06-11 - D.1.1-Ar...'!$C$4:$J$39,'2023-HEX-06-11 - D.1.1-Ar...'!$C$45:$J$70,'2023-HEX-06-11 - D.1.1-Ar...'!$C$76:$K$390</definedName>
    <definedName name="_xlnm.Print_Area" localSheetId="2">'2023-HEX-06-VON - Vedlejš...'!$C$4:$J$39,'2023-HEX-06-VON - Vedlejš...'!$C$45:$J$66,'2023-HEX-06-VON - Vedlejš...'!$C$72:$K$114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 s="1"/>
  <c r="J35" i="3"/>
  <c r="AX56" i="1" s="1"/>
  <c r="BI112" i="3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T105" s="1"/>
  <c r="R106"/>
  <c r="R105"/>
  <c r="P106"/>
  <c r="P105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 s="1"/>
  <c r="R96"/>
  <c r="R95"/>
  <c r="P96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 s="1"/>
  <c r="J17"/>
  <c r="J12"/>
  <c r="J79" s="1"/>
  <c r="E7"/>
  <c r="E48"/>
  <c r="J37" i="2"/>
  <c r="J36"/>
  <c r="AY55" i="1" s="1"/>
  <c r="J35" i="2"/>
  <c r="AX55" i="1" s="1"/>
  <c r="BI389" i="2"/>
  <c r="BH389"/>
  <c r="BG389"/>
  <c r="BF389"/>
  <c r="T389"/>
  <c r="R389"/>
  <c r="P389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2"/>
  <c r="BH262"/>
  <c r="BG262"/>
  <c r="BF262"/>
  <c r="T262"/>
  <c r="R262"/>
  <c r="P262"/>
  <c r="BI255"/>
  <c r="BH255"/>
  <c r="BG255"/>
  <c r="BF255"/>
  <c r="T255"/>
  <c r="R255"/>
  <c r="P255"/>
  <c r="BI248"/>
  <c r="BH248"/>
  <c r="BG248"/>
  <c r="BF248"/>
  <c r="T248"/>
  <c r="R248"/>
  <c r="P248"/>
  <c r="BI241"/>
  <c r="BH241"/>
  <c r="BG241"/>
  <c r="BF241"/>
  <c r="T241"/>
  <c r="R241"/>
  <c r="P241"/>
  <c r="BI239"/>
  <c r="BH239"/>
  <c r="BG239"/>
  <c r="BF239"/>
  <c r="T239"/>
  <c r="R239"/>
  <c r="P239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199"/>
  <c r="BH199"/>
  <c r="BG199"/>
  <c r="BF199"/>
  <c r="T199"/>
  <c r="R199"/>
  <c r="P199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18"/>
  <c r="BH118"/>
  <c r="BG118"/>
  <c r="BF118"/>
  <c r="T118"/>
  <c r="R118"/>
  <c r="P118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 s="1"/>
  <c r="J17"/>
  <c r="J12"/>
  <c r="J83" s="1"/>
  <c r="E7"/>
  <c r="E48"/>
  <c r="L50" i="1"/>
  <c r="AM50"/>
  <c r="AM49"/>
  <c r="L49"/>
  <c r="AM47"/>
  <c r="L47"/>
  <c r="L45"/>
  <c r="L44"/>
  <c r="J96" i="2"/>
  <c r="J140"/>
  <c r="J232"/>
  <c r="J109"/>
  <c r="J291"/>
  <c r="J110" i="3"/>
  <c r="BK365" i="2"/>
  <c r="J113"/>
  <c r="J206"/>
  <c r="BK125"/>
  <c r="BK192"/>
  <c r="BK269"/>
  <c r="BK291"/>
  <c r="BK166"/>
  <c r="J304"/>
  <c r="BK224"/>
  <c r="J353"/>
  <c r="J310"/>
  <c r="J173"/>
  <c r="J134"/>
  <c r="J112" i="3"/>
  <c r="J129" i="2"/>
  <c r="BK136"/>
  <c r="BK92" i="3"/>
  <c r="BK206" i="2"/>
  <c r="BK346"/>
  <c r="J375"/>
  <c r="BK356"/>
  <c r="J351"/>
  <c r="J96" i="3"/>
  <c r="BK180" i="2"/>
  <c r="J365"/>
  <c r="BK371"/>
  <c r="BK366"/>
  <c r="J228"/>
  <c r="BK351"/>
  <c r="J100"/>
  <c r="BK387"/>
  <c r="BK104"/>
  <c r="BK281"/>
  <c r="BK344"/>
  <c r="J136"/>
  <c r="J90" i="3"/>
  <c r="J296" i="2"/>
  <c r="J314"/>
  <c r="BK88" i="3"/>
  <c r="J180" i="2"/>
  <c r="BK389"/>
  <c r="BK310"/>
  <c r="J356"/>
  <c r="J318"/>
  <c r="J248"/>
  <c r="J364"/>
  <c r="BK241"/>
  <c r="J216"/>
  <c r="BK112" i="3"/>
  <c r="BK304" i="2"/>
  <c r="J371"/>
  <c r="BK228"/>
  <c r="BK173"/>
  <c r="BK100" i="3"/>
  <c r="BK187" i="2"/>
  <c r="J104"/>
  <c r="BK353"/>
  <c r="J220"/>
  <c r="J194"/>
  <c r="J224"/>
  <c r="BK113"/>
  <c r="BK274"/>
  <c r="J339"/>
  <c r="J154"/>
  <c r="BK318"/>
  <c r="BK160"/>
  <c r="J92" i="3"/>
  <c r="J123" i="2"/>
  <c r="BK375"/>
  <c r="J269"/>
  <c r="BK96"/>
  <c r="BK102" i="3"/>
  <c r="BK232" i="2"/>
  <c r="J360"/>
  <c r="BK248"/>
  <c r="J366"/>
  <c r="BK255"/>
  <c r="BK314"/>
  <c r="J102" i="3"/>
  <c r="BK360" i="2"/>
  <c r="BK262"/>
  <c r="J100" i="3"/>
  <c r="BK298" i="2"/>
  <c r="BK106" i="3"/>
  <c r="J286" i="2"/>
  <c r="J147"/>
  <c r="BK339"/>
  <c r="BK100"/>
  <c r="BK140"/>
  <c r="BK117"/>
  <c r="J166"/>
  <c r="J192"/>
  <c r="BK147"/>
  <c r="BK134"/>
  <c r="BK216"/>
  <c r="BK324"/>
  <c r="J241"/>
  <c r="J346"/>
  <c r="J118"/>
  <c r="J125"/>
  <c r="BK118"/>
  <c r="BK199"/>
  <c r="BK296"/>
  <c r="J160"/>
  <c r="J143"/>
  <c r="BK279"/>
  <c r="BK96" i="3"/>
  <c r="J199" i="2"/>
  <c r="J335"/>
  <c r="J106" i="3"/>
  <c r="J329" i="2"/>
  <c r="BK379"/>
  <c r="J92"/>
  <c r="BK109"/>
  <c r="J368"/>
  <c r="BK364"/>
  <c r="BK335"/>
  <c r="J262"/>
  <c r="J211"/>
  <c r="BK154"/>
  <c r="J379"/>
  <c r="BK123"/>
  <c r="J324"/>
  <c r="J387"/>
  <c r="BK92"/>
  <c r="AS54" i="1"/>
  <c r="BK329" i="2"/>
  <c r="J239"/>
  <c r="BK286"/>
  <c r="J344"/>
  <c r="J88" i="3"/>
  <c r="BK368" i="2"/>
  <c r="BK211"/>
  <c r="J279"/>
  <c r="BK383"/>
  <c r="J298"/>
  <c r="BK194"/>
  <c r="BK220"/>
  <c r="J255"/>
  <c r="BK110" i="3"/>
  <c r="J281" i="2"/>
  <c r="BK143"/>
  <c r="BK239"/>
  <c r="J389"/>
  <c r="J274"/>
  <c r="J326"/>
  <c r="BK90" i="3"/>
  <c r="J117" i="2"/>
  <c r="BK129"/>
  <c r="BK326"/>
  <c r="J187"/>
  <c r="J383"/>
  <c r="P146" l="1"/>
  <c r="BK355"/>
  <c r="J355" s="1"/>
  <c r="J68" s="1"/>
  <c r="BK91"/>
  <c r="J91" s="1"/>
  <c r="J61" s="1"/>
  <c r="BK116"/>
  <c r="J116"/>
  <c r="J62" s="1"/>
  <c r="R116"/>
  <c r="P122"/>
  <c r="T328"/>
  <c r="P370"/>
  <c r="R91"/>
  <c r="P116"/>
  <c r="R122"/>
  <c r="BK328"/>
  <c r="J328" s="1"/>
  <c r="J67" s="1"/>
  <c r="BK370"/>
  <c r="J370" s="1"/>
  <c r="J69" s="1"/>
  <c r="BK87" i="3"/>
  <c r="P91" i="2"/>
  <c r="P90" s="1"/>
  <c r="T116"/>
  <c r="T122"/>
  <c r="P328"/>
  <c r="R370"/>
  <c r="P87" i="3"/>
  <c r="BK99"/>
  <c r="J99"/>
  <c r="J63" s="1"/>
  <c r="BK109"/>
  <c r="J109"/>
  <c r="J65" s="1"/>
  <c r="T91" i="2"/>
  <c r="T90" s="1"/>
  <c r="T89" s="1"/>
  <c r="BK122"/>
  <c r="J122"/>
  <c r="J63" s="1"/>
  <c r="P355"/>
  <c r="T87" i="3"/>
  <c r="P99"/>
  <c r="T146" i="2"/>
  <c r="T145" s="1"/>
  <c r="T355"/>
  <c r="P109" i="3"/>
  <c r="R146" i="2"/>
  <c r="R355"/>
  <c r="R87" i="3"/>
  <c r="T99"/>
  <c r="R109"/>
  <c r="BK146" i="2"/>
  <c r="J146" s="1"/>
  <c r="J66" s="1"/>
  <c r="R328"/>
  <c r="R145" s="1"/>
  <c r="T370"/>
  <c r="R99" i="3"/>
  <c r="T109"/>
  <c r="BK105"/>
  <c r="J105"/>
  <c r="J64" s="1"/>
  <c r="BK142" i="2"/>
  <c r="J142"/>
  <c r="J64" s="1"/>
  <c r="BK95" i="3"/>
  <c r="J95" s="1"/>
  <c r="J62" s="1"/>
  <c r="J52"/>
  <c r="BE90"/>
  <c r="BE112"/>
  <c r="E75"/>
  <c r="BE102"/>
  <c r="F82"/>
  <c r="BE88"/>
  <c r="BE92"/>
  <c r="BE96"/>
  <c r="BE110"/>
  <c r="BE106"/>
  <c r="BE100"/>
  <c r="F55" i="2"/>
  <c r="BE136"/>
  <c r="BE220"/>
  <c r="BE232"/>
  <c r="BE281"/>
  <c r="BE298"/>
  <c r="BE310"/>
  <c r="BE314"/>
  <c r="BE344"/>
  <c r="BE346"/>
  <c r="BE365"/>
  <c r="BE368"/>
  <c r="BE371"/>
  <c r="BE375"/>
  <c r="BE379"/>
  <c r="BE383"/>
  <c r="BE387"/>
  <c r="BE389"/>
  <c r="BE96"/>
  <c r="BE104"/>
  <c r="BE304"/>
  <c r="BE366"/>
  <c r="BE109"/>
  <c r="BE160"/>
  <c r="BE166"/>
  <c r="BE180"/>
  <c r="BE211"/>
  <c r="BE241"/>
  <c r="BE248"/>
  <c r="BE255"/>
  <c r="BE318"/>
  <c r="BE353"/>
  <c r="BE356"/>
  <c r="E79"/>
  <c r="BE100"/>
  <c r="BE118"/>
  <c r="BE123"/>
  <c r="BE274"/>
  <c r="BE291"/>
  <c r="BE296"/>
  <c r="BE339"/>
  <c r="BE364"/>
  <c r="J52"/>
  <c r="BE113"/>
  <c r="BE117"/>
  <c r="BE187"/>
  <c r="BE194"/>
  <c r="BE199"/>
  <c r="BE206"/>
  <c r="BE224"/>
  <c r="BE228"/>
  <c r="BE262"/>
  <c r="BE269"/>
  <c r="BE279"/>
  <c r="BE351"/>
  <c r="BE360"/>
  <c r="BE173"/>
  <c r="BE192"/>
  <c r="BE216"/>
  <c r="BE324"/>
  <c r="BE92"/>
  <c r="BE125"/>
  <c r="BE129"/>
  <c r="BE134"/>
  <c r="BE140"/>
  <c r="BE143"/>
  <c r="BE147"/>
  <c r="BE239"/>
  <c r="BE286"/>
  <c r="BE326"/>
  <c r="BE329"/>
  <c r="BE335"/>
  <c r="BE154"/>
  <c r="F37" i="3"/>
  <c r="BD56" i="1" s="1"/>
  <c r="F36" i="2"/>
  <c r="BC55" i="1"/>
  <c r="J34" i="3"/>
  <c r="AW56" i="1" s="1"/>
  <c r="F34" i="2"/>
  <c r="BA55" i="1" s="1"/>
  <c r="F34" i="3"/>
  <c r="BA56" i="1" s="1"/>
  <c r="F36" i="3"/>
  <c r="BC56" i="1"/>
  <c r="F37" i="2"/>
  <c r="BD55" i="1" s="1"/>
  <c r="F35" i="3"/>
  <c r="BB56" i="1" s="1"/>
  <c r="J34" i="2"/>
  <c r="AW55" i="1" s="1"/>
  <c r="F35" i="2"/>
  <c r="BB55" i="1"/>
  <c r="R90" i="2" l="1"/>
  <c r="R89" s="1"/>
  <c r="R86" i="3"/>
  <c r="R85" s="1"/>
  <c r="T86"/>
  <c r="T85" s="1"/>
  <c r="P86"/>
  <c r="P85" s="1"/>
  <c r="AU56" i="1" s="1"/>
  <c r="BK86" i="3"/>
  <c r="BK85" s="1"/>
  <c r="J85" s="1"/>
  <c r="J59" s="1"/>
  <c r="P145" i="2"/>
  <c r="P89" s="1"/>
  <c r="AU55" i="1" s="1"/>
  <c r="BK145" i="2"/>
  <c r="J145" s="1"/>
  <c r="J65" s="1"/>
  <c r="BK90"/>
  <c r="J90" s="1"/>
  <c r="J60" s="1"/>
  <c r="J87" i="3"/>
  <c r="J61" s="1"/>
  <c r="BC54" i="1"/>
  <c r="W32" s="1"/>
  <c r="BB54"/>
  <c r="AX54" s="1"/>
  <c r="F33" i="3"/>
  <c r="AZ56" i="1" s="1"/>
  <c r="F33" i="2"/>
  <c r="AZ55" i="1" s="1"/>
  <c r="J33" i="2"/>
  <c r="AV55" i="1" s="1"/>
  <c r="AT55" s="1"/>
  <c r="BD54"/>
  <c r="W33" s="1"/>
  <c r="J33" i="3"/>
  <c r="AV56" i="1" s="1"/>
  <c r="AT56" s="1"/>
  <c r="BA54"/>
  <c r="W30" s="1"/>
  <c r="BK89" i="2" l="1"/>
  <c r="J89" s="1"/>
  <c r="J86" i="3"/>
  <c r="J60" s="1"/>
  <c r="AU54" i="1"/>
  <c r="AY54"/>
  <c r="AZ54"/>
  <c r="W29"/>
  <c r="J30" i="3"/>
  <c r="AG56" i="1" s="1"/>
  <c r="AW54"/>
  <c r="AK30"/>
  <c r="W31"/>
  <c r="J30" i="2" l="1"/>
  <c r="AG55" i="1" s="1"/>
  <c r="AG54" s="1"/>
  <c r="AK26" s="1"/>
  <c r="AK35" s="1"/>
  <c r="J59" i="2"/>
  <c r="J39" i="3"/>
  <c r="AN56" i="1"/>
  <c r="AV54"/>
  <c r="AK29" s="1"/>
  <c r="J39" i="2" l="1"/>
  <c r="AN55" i="1"/>
  <c r="AT54"/>
  <c r="AN54" s="1"/>
</calcChain>
</file>

<file path=xl/sharedStrings.xml><?xml version="1.0" encoding="utf-8"?>
<sst xmlns="http://schemas.openxmlformats.org/spreadsheetml/2006/main" count="3888" uniqueCount="773">
  <si>
    <t>Export Komplet</t>
  </si>
  <si>
    <t>VZ</t>
  </si>
  <si>
    <t>2.0</t>
  </si>
  <si>
    <t>ZAMOK</t>
  </si>
  <si>
    <t>False</t>
  </si>
  <si>
    <t>{474a334e-0e63-4a91-9c00-c42244636a02}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</si>
  <si>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</si>
  <si>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</si>
  <si>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</si>
  <si>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</si>
  <si>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</si>
  <si>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</si>
  <si>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</si>
  <si>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</si>
  <si>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2023/HEX/06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</si>
  <si>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</si>
  <si>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</si>
  <si>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Gymnázium Matyáše Lercha-oprava částí horních zelených střech</t>
  </si>
  <si>
    <t>KSO:</t>
  </si>
  <si>
    <t>801 34</t>
  </si>
  <si>
    <t>CC-CZ:</t>
  </si>
  <si>
    <t/>
  </si>
  <si>
    <t>Místo:</t>
  </si>
  <si>
    <t xml:space="preserve"> </t>
  </si>
  <si>
    <t>Datum:</t>
  </si>
  <si>
    <t>25. 4. 2023</t>
  </si>
  <si>
    <t>Zadavatel:</t>
  </si>
  <si>
    <t>IČ:</t>
  </si>
  <si>
    <t>GML Brno</t>
  </si>
  <si>
    <t>DIČ:</t>
  </si>
  <si>
    <t>Uchazeč:</t>
  </si>
  <si>
    <t>Vyplň údaj</t>
  </si>
  <si>
    <t>Projektant:</t>
  </si>
  <si>
    <t>Hexaplan international s.r.o. Brno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</si>
  <si>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</si>
  <si>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</si>
  <si>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</si>
  <si>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</si>
  <si>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</si>
  <si>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</si>
  <si>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</si>
  <si>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</si>
  <si>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</si>
  <si>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</si>
  <si>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</si>
  <si>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</si>
  <si>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</si>
  <si>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</si>
  <si>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</si>
  <si>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</si>
  <si>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</si>
  <si>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</si>
  <si>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</si>
  <si>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</si>
  <si>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</si>
  <si>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</si>
  <si>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</si>
  <si>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</si>
  <si>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</si>
  <si>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</si>
  <si>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</si>
  <si>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</si>
  <si>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</si>
  <si>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</si>
  <si>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</si>
  <si>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</si>
  <si>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</si>
  <si>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</si>
  <si>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</si>
  <si>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</si>
  <si>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</si>
  <si>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</si>
  <si>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</si>
  <si>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</si>
  <si>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</si>
  <si>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</si>
  <si>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</si>
  <si>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</si>
  <si>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2023/HEX/06-11</t>
  </si>
  <si>
    <t>D.1.1-Architektonické a stavebně technické řešení</t>
  </si>
  <si>
    <t>STA</t>
  </si>
  <si>
    <t>1</t>
  </si>
  <si>
    <t>{4b8481d9-7cfd-4806-a62e-32c1a7b99be3}</t>
  </si>
  <si>
    <t>2</t>
  </si>
  <si>
    <t>2023/HEX/06-VON</t>
  </si>
  <si>
    <t>Vedlejší a ostatní náklady</t>
  </si>
  <si>
    <t>VON</t>
  </si>
  <si>
    <t>{7d71ad65-4b27-49e0-a599-b14c56f5df7f}</t>
  </si>
  <si>
    <t>KRYCÍ LIST SOUPISU PRACÍ</t>
  </si>
  <si>
    <t>Objekt:</t>
  </si>
  <si>
    <t>2023/HEX/06-11 - D.1.1-Architektonické a stavebně technické řešení</t>
  </si>
  <si>
    <t>Nedílnou součástí výkazu výměr je projektová dokumentace zpracovaná firmou Hexaplan International spol.s r.o. v dubnu 2023. Pro sestavení SOUPISU PRACÍ v podrobnostech vymezených vyhláškou č. 169/2016 Sb. byla použita cenová soustava URS, která obsahuje veškeré údaje nezbytné pro soupis prací.   UCHAZEČ O VEŘEJNOU ZAKÁZKU JE POVINEN PŘI OCEŇOVÁNÍ SOUTĚŽNÍHO SOUPISU STAVEBNÍCH PRACÍ, DODÁVEK A SLUŽEB S VÝKAZEM VÝMĚR PROVÉST KONTROLU FUNKCE ARITMETICKÝCH VZORCŮ JEDNOTLIVÝCH SOUPISŮ VE VAZBĚ NA JEDNOTLIVÉ ODDÍLY, REKAPITULACE A KRYCÍ LIST.   Technické a materiálové specifikace jednotlivých navržených materiálů, prvků a výrobků jsou uvedeny v samostatných částech této projektové dokumentace jako je VÝKRESOVÁ ČÁST, VÝPIS PRVKŮ PSV, SKLADBY KONSTRUKCÍ A TECHNICKÁ ZPRÁVA.                                                                                                                                 Na základě těchto podkladů bude provedeno ocenění výše uvedených prací, dodávek a služeb. U veškerých dodávek budou v ceně zahrnuty náklady na doplňkový kotevní a spojovací materiál, zhotovení případné výrobní dokumentace nebo pořízení fyzických vzorků materiálů a vzorníků barev. Kde není výslovně uvedeno, bude pracovní postup a technologie provádění stanovena oprávněnou osobou zhotovitele. Dále je potřeba při stanovení ceny dle vykázané výměry započítat všechny předpokládané doplňkové prvky a činnosti s touto položkou související tak, aby cena byla kompletní a prvek funkční. TYTO PŘÍLOHY JSOU NEDÍLNOU SOUČÁSTÍ SOUTĚŽNÍHO SOUPISU STAVEBNÍCH PRACÍ, DODÁVEK A SLUŽEB S VÝKAZEM VÝMĚR. Ve všech položkách jsou započítány náklady na dopravu.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</si>
  <si>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</si>
  <si>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</si>
  <si>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</si>
  <si>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</si>
  <si>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</si>
  <si>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</si>
  <si>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</si>
  <si>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</si>
  <si>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</si>
  <si>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</si>
  <si>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</si>
  <si>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</si>
  <si>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</si>
  <si>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</si>
  <si>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</si>
  <si>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</si>
  <si>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</si>
  <si>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</si>
  <si>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</si>
  <si>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</si>
  <si>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</si>
  <si>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</si>
  <si>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</si>
  <si>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</si>
  <si>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</si>
  <si>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</si>
  <si>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</si>
  <si>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</si>
  <si>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</si>
  <si>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</si>
  <si>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</si>
  <si>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</si>
  <si>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</si>
  <si>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</si>
  <si>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vnitřních ploch před znečištěním včetně pozdějšího odkrytí podlah fólií přilepenou lepící páskou</t>
  </si>
  <si>
    <t>m2</t>
  </si>
  <si>
    <t>CS ÚRS 2023 01</t>
  </si>
  <si>
    <t>4</t>
  </si>
  <si>
    <t>591762411</t>
  </si>
  <si>
    <t>Online PSC</t>
  </si>
  <si>
    <t>https://podminky.urs.cz/item/CS_URS_2023_01/619991001</t>
  </si>
  <si>
    <t>VV</t>
  </si>
  <si>
    <t>"přístupové  plochy"150</t>
  </si>
  <si>
    <t>Mezisoučet</t>
  </si>
  <si>
    <t>3</t>
  </si>
  <si>
    <t>619991011</t>
  </si>
  <si>
    <t>Zakrytí vnitřních ploch před znečištěním včetně pozdějšího odkrytí konstrukcí a prvků obalením fólií a přelepením páskou</t>
  </si>
  <si>
    <t>-2142006065</t>
  </si>
  <si>
    <t>https://podminky.urs.cz/item/CS_URS_2023_01/619991011</t>
  </si>
  <si>
    <t>"ochrana stác.vnitř.zařízení (pro vstup na střechu)"100</t>
  </si>
  <si>
    <t>619996117</t>
  </si>
  <si>
    <t>Ochrana stavebních konstrukcí a samostatných prvků včetně pozdějšího odstranění obedněním z OSB desek podlahy</t>
  </si>
  <si>
    <t>1351315736</t>
  </si>
  <si>
    <t>https://podminky.urs.cz/item/CS_URS_2023_01/619996117</t>
  </si>
  <si>
    <t>"exponované plochy"20</t>
  </si>
  <si>
    <t>619996145</t>
  </si>
  <si>
    <t>Ochrana stavebních konstrukcí a samostatných prvků včetně pozdějšího odstranění obalením geotextilií samostatných konstrukcí a prvků</t>
  </si>
  <si>
    <t>-1232549823</t>
  </si>
  <si>
    <t>https://podminky.urs.cz/item/CS_URS_2023_01/619996145</t>
  </si>
  <si>
    <t>"ostatní"50</t>
  </si>
  <si>
    <t>5</t>
  </si>
  <si>
    <t>629991001</t>
  </si>
  <si>
    <t>Zakrytí vnějších ploch před znečištěním včetně pozdějšího odkrytí ploch podélných rovných (např. chodníků) fólií položenou volně</t>
  </si>
  <si>
    <t>2126626495</t>
  </si>
  <si>
    <t>https://podminky.urs.cz/item/CS_URS_2023_01/629991001</t>
  </si>
  <si>
    <t>"ochrana stáv.vnějších ploch"300</t>
  </si>
  <si>
    <t>632902-01</t>
  </si>
  <si>
    <t>Příprava bet.podkladu horního líce stropní k-ce (alt.zákl.desky) pro provádění nového nového souvrství podlah nebo střechy(očištění,vyrovnání,odmaštění)</t>
  </si>
  <si>
    <t>vlastní</t>
  </si>
  <si>
    <t>-1594536707</t>
  </si>
  <si>
    <t>"v místě vpustí"(0,75*0,75)*12</t>
  </si>
  <si>
    <t>9</t>
  </si>
  <si>
    <t>Ostatní konstrukce a práce, bourání</t>
  </si>
  <si>
    <t>7</t>
  </si>
  <si>
    <t>95-01</t>
  </si>
  <si>
    <t>Zednická výpomoc vč. zpětného zapravení,odvozu,likvidace a poplatku za suť</t>
  </si>
  <si>
    <t>hod</t>
  </si>
  <si>
    <t>1716418125</t>
  </si>
  <si>
    <t>8</t>
  </si>
  <si>
    <t>952901111</t>
  </si>
  <si>
    <t>Vyčištění budov nebo objektů před předáním do užívání budov bytové nebo občanské výstavby, světlé výšky podlaží do 4 m</t>
  </si>
  <si>
    <t>698646949</t>
  </si>
  <si>
    <t>https://podminky.urs.cz/item/CS_URS_2023_01/952901111</t>
  </si>
  <si>
    <t>"úklid přístupových ploch"150</t>
  </si>
  <si>
    <t>997</t>
  </si>
  <si>
    <t>Přesun sutě</t>
  </si>
  <si>
    <t>997013215</t>
  </si>
  <si>
    <t>Vnitrostaveništní doprava suti a vybouraných hmot vodorovně do 50 m svisle ručně pro budovy a haly výšky přes 15 do 18 m</t>
  </si>
  <si>
    <t>t</t>
  </si>
  <si>
    <t>-1704532189</t>
  </si>
  <si>
    <t>https://podminky.urs.cz/item/CS_URS_2023_01/997013215</t>
  </si>
  <si>
    <t>10</t>
  </si>
  <si>
    <t>997013312</t>
  </si>
  <si>
    <t>Doprava suti shozem montáž a demontáž shozu výšky přes 10 do 20 m</t>
  </si>
  <si>
    <t>m</t>
  </si>
  <si>
    <t>-1206841615</t>
  </si>
  <si>
    <t>https://podminky.urs.cz/item/CS_URS_2023_01/997013312</t>
  </si>
  <si>
    <t>"pro DMTZ stáv.souvrství střech"16</t>
  </si>
  <si>
    <t>11</t>
  </si>
  <si>
    <t>997013322</t>
  </si>
  <si>
    <t>Doprava suti shozem montáž a demontáž shozu výšky Příplatek za první a každý další den použití shozu k ceně -3312</t>
  </si>
  <si>
    <t>-1991060383</t>
  </si>
  <si>
    <t>https://podminky.urs.cz/item/CS_URS_2023_01/997013322</t>
  </si>
  <si>
    <t>P</t>
  </si>
  <si>
    <t>Poznámka k položce:_x000D_
uchazeč ve své cenové nabídce vyhodnotí dobu použití pro veškeré práce a konečnou cenu zapracuje ve své nabídce</t>
  </si>
  <si>
    <t>"pro DMTZ stáv.souvrství střech"16*10</t>
  </si>
  <si>
    <t>12</t>
  </si>
  <si>
    <t>997013501</t>
  </si>
  <si>
    <t>Odvoz suti a vybouraných hmot na skládku nebo meziskládku se složením, na vzdálenost do 1 km</t>
  </si>
  <si>
    <t>-1303212487</t>
  </si>
  <si>
    <t>https://podminky.urs.cz/item/CS_URS_2023_01/997013501</t>
  </si>
  <si>
    <t>13</t>
  </si>
  <si>
    <t>997013509</t>
  </si>
  <si>
    <t>Odvoz suti a vybouraných hmot na skládku nebo meziskládku se složením, na vzdálenost Příplatek k ceně za každý další i započatý 1 km přes 1 km</t>
  </si>
  <si>
    <t>572501000</t>
  </si>
  <si>
    <t>https://podminky.urs.cz/item/CS_URS_2023_01/997013509</t>
  </si>
  <si>
    <t>Poznámka k položce:_x000D_
uchazeč ve své cenové nabídce vyhodnotí vzdálenost skládky a konečnou cenu zapracuje ve své nabídce</t>
  </si>
  <si>
    <t>1,785*14 'Přepočtené koeficientem množství</t>
  </si>
  <si>
    <t>14</t>
  </si>
  <si>
    <t>997013871</t>
  </si>
  <si>
    <t>Poplatek za uložení stavebního odpadu na recyklační skládce (skládkovné) směsného stavebního a demoličního zatříděného do Katalogu odpadů pod kódem 17 09 04</t>
  </si>
  <si>
    <t>-780629143</t>
  </si>
  <si>
    <t>https://podminky.urs.cz/item/CS_URS_2023_01/997013871</t>
  </si>
  <si>
    <t>998</t>
  </si>
  <si>
    <t>Přesun hmot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</si>
  <si>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</si>
  <si>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</si>
  <si>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-1621592532</t>
  </si>
  <si>
    <t>https://podminky.urs.cz/item/CS_URS_2023_01/998018003</t>
  </si>
  <si>
    <t>PSV</t>
  </si>
  <si>
    <t>Práce a dodávky PSV</t>
  </si>
  <si>
    <t>712</t>
  </si>
  <si>
    <t>Povlakové krytiny</t>
  </si>
  <si>
    <t>16</t>
  </si>
  <si>
    <t>712-01</t>
  </si>
  <si>
    <t>Příplatek za mechanické kotvení povlakových krytin (vč.vrstev tepelné izolace)</t>
  </si>
  <si>
    <t>-889653994</t>
  </si>
  <si>
    <t>Poznámka k položce:_x000D_
počet kotev upřesnit výsledku výtažné zkoušky v souladu s ETAG 006 (viz.VON)</t>
  </si>
  <si>
    <t>"asf.pás"</t>
  </si>
  <si>
    <t>"v místě výměny střešních vpustí"(1,0*1,0)*12</t>
  </si>
  <si>
    <t>"v místě zaizolovaní prostupů VZT"(1,0*1,0)*10</t>
  </si>
  <si>
    <t>"v místě zaizolovaní prostupů ZTI"(1,0*1,0)*18</t>
  </si>
  <si>
    <t>17</t>
  </si>
  <si>
    <t>712300841</t>
  </si>
  <si>
    <t>Ostatní práce při odstranění povlakové krytiny střech plochých do 10° mechu odškrabáním a očistěním s urovnáním povrchu</t>
  </si>
  <si>
    <t>-56846427</t>
  </si>
  <si>
    <t>https://podminky.urs.cz/item/CS_URS_2023_01/712300841</t>
  </si>
  <si>
    <t>"očištění pro zaizolování"</t>
  </si>
  <si>
    <t>18</t>
  </si>
  <si>
    <t>712300843</t>
  </si>
  <si>
    <t>Ostatní práce při odstranění povlakové krytiny střech plochých do 10° zbytkového asfaltového pásu odsekáním</t>
  </si>
  <si>
    <t>-1248239820</t>
  </si>
  <si>
    <t>https://podminky.urs.cz/item/CS_URS_2023_01/712300843</t>
  </si>
  <si>
    <t>19</t>
  </si>
  <si>
    <t>712300911</t>
  </si>
  <si>
    <t>Opravy povlakové krytiny střech plochých do 10° Příplatek k ceně za správkový kus natěradly a AIP</t>
  </si>
  <si>
    <t>kus</t>
  </si>
  <si>
    <t>946994732</t>
  </si>
  <si>
    <t>https://podminky.urs.cz/item/CS_URS_2023_01/712300911</t>
  </si>
  <si>
    <t>"v místě výměny střešních vpustí"12</t>
  </si>
  <si>
    <t>"v místě zaizolovaní prostupů VZT"10</t>
  </si>
  <si>
    <t>"v místě zaizolovaní prostupů ZTI"18</t>
  </si>
  <si>
    <t>20</t>
  </si>
  <si>
    <t>712300921</t>
  </si>
  <si>
    <t>Opravy povlakové krytiny střech plochých do 10° Příplatek k ceně za správkový kus NAIP přitavením</t>
  </si>
  <si>
    <t>1148434407</t>
  </si>
  <si>
    <t>https://podminky.urs.cz/item/CS_URS_2023_01/712300921</t>
  </si>
  <si>
    <t>712300931</t>
  </si>
  <si>
    <t>Opravy povlakové krytiny střech plochých do 10° Příplatek k ceně za správkový kus foliemi</t>
  </si>
  <si>
    <t>663294508</t>
  </si>
  <si>
    <t>https://podminky.urs.cz/item/CS_URS_2023_01/712300931</t>
  </si>
  <si>
    <t>"geotextilie"</t>
  </si>
  <si>
    <t>22</t>
  </si>
  <si>
    <t>712310901</t>
  </si>
  <si>
    <t>Provedení údržby povlakové krytiny střech plochých do 10° natěradly a tmely za studena nátěrem penetračním</t>
  </si>
  <si>
    <t>-1252287008</t>
  </si>
  <si>
    <t>https://podminky.urs.cz/item/CS_URS_2023_01/712310901</t>
  </si>
  <si>
    <t>"nátěrová hydroizolace"</t>
  </si>
  <si>
    <t>"oprava svislé části atiky (předpoklad)"30</t>
  </si>
  <si>
    <t>23</t>
  </si>
  <si>
    <t>M</t>
  </si>
  <si>
    <t>11163150</t>
  </si>
  <si>
    <t>lak penetrační asfaltový</t>
  </si>
  <si>
    <t>32</t>
  </si>
  <si>
    <t>-230508861</t>
  </si>
  <si>
    <t>30*0,00035 'Přepočtené koeficientem množství</t>
  </si>
  <si>
    <t>24</t>
  </si>
  <si>
    <t>712310931</t>
  </si>
  <si>
    <t>Provedení údržby povlakové krytiny střech plochých do 10° natěradly a tmely za studena stěrkovou hmotou s penetračním nátěrem, výztužnou tkaninou, hydroizolační stěrkou a ochranným posypem</t>
  </si>
  <si>
    <t>162377313</t>
  </si>
  <si>
    <t>https://podminky.urs.cz/item/CS_URS_2023_01/712310931</t>
  </si>
  <si>
    <t>25</t>
  </si>
  <si>
    <t>712331801</t>
  </si>
  <si>
    <t>Odstranění povlakové krytiny střech plochých do 10° z pásů uložených na sucho AIP nebo NAIP</t>
  </si>
  <si>
    <t>426376556</t>
  </si>
  <si>
    <t>https://podminky.urs.cz/item/CS_URS_2023_01/712331801</t>
  </si>
  <si>
    <t>"podkladní geotextilie"</t>
  </si>
  <si>
    <t>26</t>
  </si>
  <si>
    <t>712340833</t>
  </si>
  <si>
    <t>Odstranění povlakové krytiny střech plochých do 10° z přitavených pásů NAIP v plné ploše třívrstvé</t>
  </si>
  <si>
    <t>-2103233751</t>
  </si>
  <si>
    <t>https://podminky.urs.cz/item/CS_URS_2023_01/712340833</t>
  </si>
  <si>
    <t>"v místě výměny střešních vpustí"(0,75*0,75)*12</t>
  </si>
  <si>
    <t>27</t>
  </si>
  <si>
    <t>712340834</t>
  </si>
  <si>
    <t>Odstranění povlakové krytiny střech plochých do 10° z přitavených pásů NAIP v plné ploše Příplatek k ceně - 0833 za každou další vrstvu</t>
  </si>
  <si>
    <t>-980894115</t>
  </si>
  <si>
    <t>https://podminky.urs.cz/item/CS_URS_2023_01/712340834</t>
  </si>
  <si>
    <t>28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</si>
  <si>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</si>
  <si>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</si>
  <si>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1055117864</t>
  </si>
  <si>
    <t>https://podminky.urs.cz/item/CS_URS_2023_01/712341715</t>
  </si>
  <si>
    <t>29</t>
  </si>
  <si>
    <t>62853004</t>
  </si>
  <si>
    <t>pás asfaltový natavitelný modifikovaný SBS tl 4,0mm s vložkou ze skleněné tkaniny a spalitelnou PE fólií nebo jemnozrnným minerálním posypem na horním povrchu</t>
  </si>
  <si>
    <t>1645310090</t>
  </si>
  <si>
    <t>18*1,25 'Přepočtené koeficientem množství</t>
  </si>
  <si>
    <t>30</t>
  </si>
  <si>
    <t>712341719</t>
  </si>
  <si>
    <t>Provedení povlakové krytiny střech plochých do 10° pásy přitavením NAIP ostatní činnosti při pokládání pásů (materiál ve specifikaci) zaizolování prostupů střešní rovinou hranatý průřez, vnitřní plochy přes 0,09 do 0,25 m2</t>
  </si>
  <si>
    <t>2017028131</t>
  </si>
  <si>
    <t>https://podminky.urs.cz/item/CS_URS_2023_01/712341719</t>
  </si>
  <si>
    <t>31</t>
  </si>
  <si>
    <t>331213430</t>
  </si>
  <si>
    <t>10*1,25 'Přepočtené koeficientem množství</t>
  </si>
  <si>
    <t>712391171</t>
  </si>
  <si>
    <t>Provedení povlakové krytiny střech plochých do 10° -ostatní práce provedení vrstvy textilní podkladní</t>
  </si>
  <si>
    <t>1827776079</t>
  </si>
  <si>
    <t>https://podminky.urs.cz/item/CS_URS_2023_01/712391171</t>
  </si>
  <si>
    <t>33</t>
  </si>
  <si>
    <t>69311081</t>
  </si>
  <si>
    <t>geotextilie netkaná separační, ochranná, filtrační, drenážní PES 300g/m2</t>
  </si>
  <si>
    <t>527249563</t>
  </si>
  <si>
    <t>40*1,25 'Přepočtené koeficientem množství</t>
  </si>
  <si>
    <t>34</t>
  </si>
  <si>
    <t>712699995</t>
  </si>
  <si>
    <t>Provedení údržby povlakové krytiny střech šikmých přes 30° - ostatní práce Příplatek k ceně za plochu do 10 m2 natěradly za studena nebo horka</t>
  </si>
  <si>
    <t>-44027528</t>
  </si>
  <si>
    <t>https://podminky.urs.cz/item/CS_URS_2023_01/712699995</t>
  </si>
  <si>
    <t>"oprava svislé části atiky:nátěrová izolace (předpoklad)"30</t>
  </si>
  <si>
    <t>"oprava svislé části atiky (nový asf.pás): penetrace"20</t>
  </si>
  <si>
    <t>Součet</t>
  </si>
  <si>
    <t>35</t>
  </si>
  <si>
    <t>712699998</t>
  </si>
  <si>
    <t>Provedení údržby povlakové krytiny střech šikmých přes 30° - ostatní práce Příplatek k ceně za sklon přes 45° do 60°</t>
  </si>
  <si>
    <t>-433205061</t>
  </si>
  <si>
    <t>https://podminky.urs.cz/item/CS_URS_2023_01/712699998</t>
  </si>
  <si>
    <t>36</t>
  </si>
  <si>
    <t>712774901</t>
  </si>
  <si>
    <t>Substrát vegetační střechy extenzivní, doplnění tloušťky do 20mm, sklon střechy do 5°</t>
  </si>
  <si>
    <t>-1906042353</t>
  </si>
  <si>
    <t>https://podminky.urs.cz/item/CS_URS_2023_01/712774901</t>
  </si>
  <si>
    <t>"doplnění supstrátu v místě oprav"</t>
  </si>
  <si>
    <t>37</t>
  </si>
  <si>
    <t>712800841</t>
  </si>
  <si>
    <t>Ostatní práce při odstranění povlakové krytiny ze svislých ploch mechu odškrabáním a očistěním s urovnáním povrchu</t>
  </si>
  <si>
    <t>61580655</t>
  </si>
  <si>
    <t>https://podminky.urs.cz/item/CS_URS_2023_01/712800841</t>
  </si>
  <si>
    <t>38</t>
  </si>
  <si>
    <t>712800843</t>
  </si>
  <si>
    <t>Ostatní práce při odstranění povlakové krytiny ze svislých ploch zbytkového asfaltového pásu odsekáním</t>
  </si>
  <si>
    <t>1886895885</t>
  </si>
  <si>
    <t>https://podminky.urs.cz/item/CS_URS_2023_01/712800843</t>
  </si>
  <si>
    <t>"oprava svislé části atiky (nový asf.pás)"20</t>
  </si>
  <si>
    <t>39</t>
  </si>
  <si>
    <t>712811101</t>
  </si>
  <si>
    <t>Provedení povlakové krytiny střech samostatným vytažením izolačního povlaku za studena na konstrukce převyšující úroveň střechy, nátěrem penetračním</t>
  </si>
  <si>
    <t>2030048507</t>
  </si>
  <si>
    <t>https://podminky.urs.cz/item/CS_URS_2023_01/712811101</t>
  </si>
  <si>
    <t>40</t>
  </si>
  <si>
    <t>-337513410</t>
  </si>
  <si>
    <t>20*0,00035 'Přepočtené koeficientem množství</t>
  </si>
  <si>
    <t>41</t>
  </si>
  <si>
    <t>712840863</t>
  </si>
  <si>
    <t>Odstranění povlakové krytiny ze svislých ploch z přitavených pásů na konstrukcích převyšující úroveň střechy NAIP v plné ploše třívrstvá</t>
  </si>
  <si>
    <t>-812764359</t>
  </si>
  <si>
    <t>https://podminky.urs.cz/item/CS_URS_2023_01/712840863</t>
  </si>
  <si>
    <t>42</t>
  </si>
  <si>
    <t>712840864</t>
  </si>
  <si>
    <t>Odstranění povlakové krytiny ze svislých ploch z přitavených pásů na konstrukcích převyšující úroveň střechy NAIP v plné ploše Příplatek k ceně - 0863 za každou další vrstvu</t>
  </si>
  <si>
    <t>1512075520</t>
  </si>
  <si>
    <t>https://podminky.urs.cz/item/CS_URS_2023_01/712840864</t>
  </si>
  <si>
    <t>43</t>
  </si>
  <si>
    <t>712841559</t>
  </si>
  <si>
    <t>Provedení povlakové krytiny střech samostatným vytažením izolačního povlaku pásy přitavením na konstrukce převyšující úroveň střechy, NAIP</t>
  </si>
  <si>
    <t>-2078439272</t>
  </si>
  <si>
    <t>https://podminky.urs.cz/item/CS_URS_2023_01/712841559</t>
  </si>
  <si>
    <t>44</t>
  </si>
  <si>
    <t>842386079</t>
  </si>
  <si>
    <t>20*1,2 'Přepočtené koeficientem množství</t>
  </si>
  <si>
    <t>45</t>
  </si>
  <si>
    <t>712921932</t>
  </si>
  <si>
    <t>Provedení údržby průniků povlakové krytiny střech natěradly a tmely za horka nátěrem asfaltovým vpustí, ventilací nebo komínů</t>
  </si>
  <si>
    <t>206524084</t>
  </si>
  <si>
    <t>https://podminky.urs.cz/item/CS_URS_2023_01/712921932</t>
  </si>
  <si>
    <t>46</t>
  </si>
  <si>
    <t>805302347</t>
  </si>
  <si>
    <t>"v místě výměny střešních vpustí"12*1,0*1,0</t>
  </si>
  <si>
    <t>"v místě zaizolovaní prostupů VZT"10*1,0*1,0</t>
  </si>
  <si>
    <t>"v místě zaizolovaní prostupů ZTI"18*1,0*1,0</t>
  </si>
  <si>
    <t>40*0,00035 'Přepočtené koeficientem množství</t>
  </si>
  <si>
    <t>47</t>
  </si>
  <si>
    <t>712941963</t>
  </si>
  <si>
    <t>Provedení údržby průniků povlakové krytiny střech pásy přitavením NAIP vpustí, ventilací nebo komínů</t>
  </si>
  <si>
    <t>1837322869</t>
  </si>
  <si>
    <t>https://podminky.urs.cz/item/CS_URS_2023_01/712941963</t>
  </si>
  <si>
    <t>"v místě výměny střešních vpustí"12*2</t>
  </si>
  <si>
    <t>48</t>
  </si>
  <si>
    <t>1992719378</t>
  </si>
  <si>
    <t>"v místě výměny střešních vpustí"12*1,0*1,0*2</t>
  </si>
  <si>
    <t>24*1,25 'Přepočtené koeficientem množství</t>
  </si>
  <si>
    <t>49</t>
  </si>
  <si>
    <t>7129908-01</t>
  </si>
  <si>
    <t>Odstranění a ZPĚTNÉ doplnění násypu nebo nánosu ze střech násypu nebo nánosu do 10°, tl. přes 50 do 100 mm</t>
  </si>
  <si>
    <t>904335872</t>
  </si>
  <si>
    <t>"stáv.substrát šetrně odhrnout vedle místa opravy a zpětně nasypat po opravě"</t>
  </si>
  <si>
    <t>50</t>
  </si>
  <si>
    <t>998712103</t>
  </si>
  <si>
    <t>Přesun hmot pro povlakové krytiny stanovený z hmotnosti přesunovaného materiálu vodorovná dopravní vzdálenost do 50 m v objektech výšky přes 12 do 24 m</t>
  </si>
  <si>
    <t>-551737667</t>
  </si>
  <si>
    <t>https://podminky.urs.cz/item/CS_URS_2023_01/998712103</t>
  </si>
  <si>
    <t>51</t>
  </si>
  <si>
    <t>998712181</t>
  </si>
  <si>
    <t>Přesun hmot pro povlakové krytiny stanovený z hmotnosti přesunovaného materiálu Příplatek k cenám za přesun prováděný bez použití mechanizace pro jakoukoliv výšku objektu</t>
  </si>
  <si>
    <t>754334021</t>
  </si>
  <si>
    <t>https://podminky.urs.cz/item/CS_URS_2023_01/998712181</t>
  </si>
  <si>
    <t>713</t>
  </si>
  <si>
    <t>Izolace tepelné</t>
  </si>
  <si>
    <t>52</t>
  </si>
  <si>
    <t>713100941</t>
  </si>
  <si>
    <t>Oprava izolace běžných stavebních konstrukcí Příplatek k cenám izolací stavebních konstrukcí za správkový kus vyspravení střech</t>
  </si>
  <si>
    <t>-394118761</t>
  </si>
  <si>
    <t>https://podminky.urs.cz/item/CS_URS_2023_01/713100941</t>
  </si>
  <si>
    <t>"v místě vpustí"</t>
  </si>
  <si>
    <t>"parozábrana"12</t>
  </si>
  <si>
    <t>"izolace 2x60mm"12*2</t>
  </si>
  <si>
    <t>53</t>
  </si>
  <si>
    <t>713140864</t>
  </si>
  <si>
    <t>Odstranění tepelné izolace střech plochých z rohoží, pásů, dílců, desek, bloků nadstřešních izolací připevněných lepením z polystyrenu nasáklého vodou, tloušťka izolace přes 100 mm</t>
  </si>
  <si>
    <t>1411678731</t>
  </si>
  <si>
    <t>https://podminky.urs.cz/item/CS_URS_2023_01/713140864</t>
  </si>
  <si>
    <t>"polystyren tl.120mm(v místě vpustí)"(0,75*0,75)*12</t>
  </si>
  <si>
    <t>54</t>
  </si>
  <si>
    <t>713141131</t>
  </si>
  <si>
    <t>Montáž tepelné izolace střech plochých rohožemi, pásy, deskami, dílci, bloky (izolační materiál ve specifikaci) přilepenými za studena zplna, jednovrstvá</t>
  </si>
  <si>
    <t>2143319872</t>
  </si>
  <si>
    <t>https://podminky.urs.cz/item/CS_URS_2023_01/713141131</t>
  </si>
  <si>
    <t>"EPS tl.60mm"</t>
  </si>
  <si>
    <t>"v místě vpustí 2x tl.60mm"(0,75*0,75)*12*2</t>
  </si>
  <si>
    <t>55</t>
  </si>
  <si>
    <t>28375910</t>
  </si>
  <si>
    <t>deska EPS 150 pro konstrukce s vysokým zatížením λ=0,035 tl 60mm</t>
  </si>
  <si>
    <t>-948730484</t>
  </si>
  <si>
    <t>13,5*1,05 'Přepočtené koeficientem množství</t>
  </si>
  <si>
    <t>56</t>
  </si>
  <si>
    <t>713290931</t>
  </si>
  <si>
    <t>Oprava parotěsné zábrany izolace tepelné chlazených a temperovaných místností parotěsné zábrany stropů vrchem asfaltovým nátěrem včetně vyvedení parotěsné zábrany na stěny do výše max. 500 mm asfaltovým pásem</t>
  </si>
  <si>
    <t>-1839912177</t>
  </si>
  <si>
    <t>https://podminky.urs.cz/item/CS_URS_2023_01/713290931</t>
  </si>
  <si>
    <t>"stáv.parozábrana"</t>
  </si>
  <si>
    <t>57</t>
  </si>
  <si>
    <t>998713103</t>
  </si>
  <si>
    <t>Přesun hmot pro izolace tepelné stanovený z hmotnosti přesunovaného materiálu vodorovná dopravní vzdálenost do 50 m v objektech výšky přes 12 m do 24 m</t>
  </si>
  <si>
    <t>2138469018</t>
  </si>
  <si>
    <t>https://podminky.urs.cz/item/CS_URS_2023_01/998713103</t>
  </si>
  <si>
    <t>58</t>
  </si>
  <si>
    <t>998713181</t>
  </si>
  <si>
    <t>Přesun hmot pro izolace tepelné stanovený z hmotnosti přesunovaného materiálu Příplatek k cenám za přesun prováděný bez použití mechanizace pro jakoukoliv výšku objektu</t>
  </si>
  <si>
    <t>1151055201</t>
  </si>
  <si>
    <t>https://podminky.urs.cz/item/CS_URS_2023_01/998713181</t>
  </si>
  <si>
    <t>721</t>
  </si>
  <si>
    <t>Zdravotechnika - vnitřní kanalizace</t>
  </si>
  <si>
    <t>59</t>
  </si>
  <si>
    <t>721210824</t>
  </si>
  <si>
    <t>Demontáž kanalizačního příslušenství střešních vtoků DN 150</t>
  </si>
  <si>
    <t>533514419</t>
  </si>
  <si>
    <t>https://podminky.urs.cz/item/CS_URS_2023_01/721210824</t>
  </si>
  <si>
    <t>"stáv.střešní vtoky"12</t>
  </si>
  <si>
    <t>60</t>
  </si>
  <si>
    <t>721239114</t>
  </si>
  <si>
    <t>Střešní vtoky (vpusti) montáž střešních vtoků ostatních typů se svislým odtokem do DN 160</t>
  </si>
  <si>
    <t>695557654</t>
  </si>
  <si>
    <t>https://podminky.urs.cz/item/CS_URS_2023_01/721239114</t>
  </si>
  <si>
    <t>"nové sanační střešní vtoky+nástavce"12</t>
  </si>
  <si>
    <t>61</t>
  </si>
  <si>
    <t>56231126</t>
  </si>
  <si>
    <t>vtok střešní svislý sanační s manžetou pro asfaltovou hydroizolaci plochých střech se záchytným košem DN 75/90/104/110/125/160</t>
  </si>
  <si>
    <t>-638201069</t>
  </si>
  <si>
    <t>62</t>
  </si>
  <si>
    <t>28656000</t>
  </si>
  <si>
    <t>nástavec střešní vpusti s integrovanou bitumenovou manžetou pro výšku TI do 220mm</t>
  </si>
  <si>
    <t>-1729580557</t>
  </si>
  <si>
    <t>63</t>
  </si>
  <si>
    <t>998721103</t>
  </si>
  <si>
    <t>Přesun hmot pro vnitřní kanalizace stanovený z hmotnosti přesunovaného materiálu vodorovná dopravní vzdálenost do 50 m v objektech výšky přes 12 do 24 m</t>
  </si>
  <si>
    <t>790869608</t>
  </si>
  <si>
    <t>https://podminky.urs.cz/item/CS_URS_2023_01/998721103</t>
  </si>
  <si>
    <t>64</t>
  </si>
  <si>
    <t>998721181</t>
  </si>
  <si>
    <t>Přesun hmot pro vnitřní kanalizace stanovený z hmotnosti přesunovaného materiálu Příplatek k ceně za přesun prováděný bez použití mechanizace pro jakoukoliv výšku objektu</t>
  </si>
  <si>
    <t>343687193</t>
  </si>
  <si>
    <t>https://podminky.urs.cz/item/CS_URS_2023_01/998721181</t>
  </si>
  <si>
    <t>764</t>
  </si>
  <si>
    <t>Konstrukce klempířské</t>
  </si>
  <si>
    <t>65</t>
  </si>
  <si>
    <t>764002881</t>
  </si>
  <si>
    <t>Demontáž klempířských konstrukcí lemování střešních prostupů do suti</t>
  </si>
  <si>
    <t>1462277742</t>
  </si>
  <si>
    <t>https://podminky.urs.cz/item/CS_URS_2023_01/764002881</t>
  </si>
  <si>
    <t>"lemování VZT"0,5*10</t>
  </si>
  <si>
    <t>66</t>
  </si>
  <si>
    <t>764003801</t>
  </si>
  <si>
    <t>Demontáž klempířských konstrukcí lemování trub, konzol, držáků, ventilačních nástavců a ostatních kusových prvků do suti</t>
  </si>
  <si>
    <t>1938373102</t>
  </si>
  <si>
    <t>https://podminky.urs.cz/item/CS_URS_2023_01/764003801</t>
  </si>
  <si>
    <t>"lemování ZTI"18</t>
  </si>
  <si>
    <t>67</t>
  </si>
  <si>
    <t>764324412</t>
  </si>
  <si>
    <t>Lemování prostupů z hliníkového plechu bez lišty, střech s krytinou skládanou nebo z plechu</t>
  </si>
  <si>
    <t>-878927064</t>
  </si>
  <si>
    <t>https://podminky.urs.cz/item/CS_URS_2023_01/764324412</t>
  </si>
  <si>
    <t>68</t>
  </si>
  <si>
    <t>764325423</t>
  </si>
  <si>
    <t>Lemování trub, konzol, držáků a ostatních kusových prvků z hliníkového plechu střech s krytinou skládanou mimo prejzovou nebo z plechu, průměr přes 100 do 150 mm</t>
  </si>
  <si>
    <t>-1093140992</t>
  </si>
  <si>
    <t>https://podminky.urs.cz/item/CS_URS_2023_01/764325423</t>
  </si>
  <si>
    <t>69</t>
  </si>
  <si>
    <t>998764103</t>
  </si>
  <si>
    <t>Přesun hmot pro konstrukce klempířské stanovený z hmotnosti přesunovaného materiálu vodorovná dopravní vzdálenost do 50 m v objektech výšky přes 12 do 24 m</t>
  </si>
  <si>
    <t>-651606045</t>
  </si>
  <si>
    <t>https://podminky.urs.cz/item/CS_URS_2023_01/998764103</t>
  </si>
  <si>
    <t>70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</si>
  <si>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</si>
  <si>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</si>
  <si>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-42075065</t>
  </si>
  <si>
    <t>https://podminky.urs.cz/item/CS_URS_2023_01/998764181</t>
  </si>
  <si>
    <t>2023/HEX/06-VON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</si>
  <si>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</si>
  <si>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</si>
  <si>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</si>
  <si>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</si>
  <si>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</si>
  <si>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</si>
  <si>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</si>
  <si>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</si>
  <si>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</si>
  <si>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</si>
  <si>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</si>
  <si>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</si>
  <si>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kpl</t>
  </si>
  <si>
    <t>1024</t>
  </si>
  <si>
    <t>-880487036</t>
  </si>
  <si>
    <t>https://podminky.urs.cz/item/CS_URS_2023_01/011503000</t>
  </si>
  <si>
    <t>0132440-01</t>
  </si>
  <si>
    <t>Dokumentace pro provádění stavby (dílenská dokumentace)</t>
  </si>
  <si>
    <t>-1312378369</t>
  </si>
  <si>
    <t>Poznámka k položce:_x000D_
Zpracování dílenských dokumentací (výkresy výztuže, interiér,ocelové k-ce,zámečnické a truhlářské výrobky apod.)-dle smlouvy o dílo.</t>
  </si>
  <si>
    <t>013254000</t>
  </si>
  <si>
    <t>Dokumentace skutečného provedení stavby</t>
  </si>
  <si>
    <t>1616739834</t>
  </si>
  <si>
    <t>https://podminky.urs.cz/item/CS_URS_2023_01/013254000</t>
  </si>
  <si>
    <t>Poznámka k položce:_x000D_
Dokumentace skutečného provedení bude provedena podle následujících zásad:_x000D__x000D__x000D_
Do projektové dokumentace pro provedení stavby všech stavebních objektů a provozních souborů budou zřetelně vyznačeny všechny změny, k nimž došlo v průběhu zhotovení díla._x000D__x000D__x000D_
Ty části projektové dokumentace pro provedení stavby, u kterých nedošlo k žádným změnám, budou označeny nápisem """"beze změn""""._x000D__x000D__x000D_
Každý výkres dokumentace skutečného provedení stavby bude opatřen jménem a příjmením osoby, která změny zakreslila, jejím podpisem a razítkem zhotovitele._x000D__x000D__x000D_
U výkresů obsahujících změnu proti projektu pro provedení stavby bude přiložen i doklad, ze kterého bude vyplývat projednání změny s odpovědnou osobou objednatele a její souhlasné stanovisko._x000D__x000D__x000D_
Projektovou dokumentace skutečného provedení, se zakreslením změn, 2x v tištěné podobě, 1x v digitální podobě, která bude vytvořena ve formátu vektorové CAD grafiky DGN (BENTLEY MicroStation), DWG (AutoCAD Graphics Autodesk) a/nebo DXF (Data eXchange File). Textové části je možno vytvářet ve formátech RTF (Rich Text File) nebo DOC (Microsoft Word)._x000D__x000D__x000D_
_x000D__x000D__x000D_
DLE SMLOUVY O DÍLO  (vč.profesí)</t>
  </si>
  <si>
    <t>VRN3</t>
  </si>
  <si>
    <t>Zařízení staveniště</t>
  </si>
  <si>
    <t>030001000</t>
  </si>
  <si>
    <t>-624471607</t>
  </si>
  <si>
    <t>https://podminky.urs.cz/item/CS_URS_2023_01/030001000</t>
  </si>
  <si>
    <t>Poznámka k položce:_x000D_
Zařízení staveniště obsahuje náklady na:_x000D__x000D__x000D_
-předání a převzetí staveniště_x000D__x000D__x000D_
-terénní úpravy zařízení staveniště (jsou to např.náklady na hlavní terénní úpravy: přípravu základové roviny pro uložení mobilních buněk, terénní úpravy pro zřízení provizorních komunikací apod.)_x000D__x000D__x000D_
-náklady na stavení buňky (náklady na zřízení, demontáž a opotřebení nebo pronájem stavebních buněk, na kanceláře, stavební sklady, mobilní WC, umývárny, sprchy, apod. Náleží sem i případy, kdy jsou pro tyto účely přizpůsobeny stávající objekty.)_x000D__x000D__x000D_
-provizorní komunikace (jedná se o náklady související se zřízením provizorních silnic,chodníků,popř.jeřábových drah,zřízení provizorních lávek,můstků,schodišť,ramp apod. a to v jakémkoliv materiálovém provedení,přes jakékoliv konstrukce či překážky sloužících k vybavení staveniště.)_x000D__x000D_
-mechanizace staveniště_x000D__x000D__x000D_
-skládky na staveništi (náklady související se zřízením skládek na staveništi a jejich zrušením)_x000D__x000D__x000D_
-náklady na provoz a údržbu vybavení staveniště (úklid staveniště po dobu realizace díla a před protokolárním předáním a převzetím díla.Provádění denního hrubého úklidu, po skončení prací každé z etap, případně části provedení čistého úklidu mokrou cestou.Provedení opatření proti vnikání prachu, nečistot a nadměrného hluku souvisejícího se stavbou do okolí.)_x000D__x000D__x000D_
-energie pro zařízení staveniště (náklady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energie.)_x000D__x000D__x000D_
-oplocení staveniště_x000D__x000D__x000D_
-opatření na ochranu pozemků sousedících se staveništěm (náklady na případná opatření na ochranu sousedních pozemků proti poškození a znečištění.)_x000D__x000D_
-dopravní značení na staveništi (jedná se o dopravní značení na staveništi a v jeho bezprostředním okolí, včetně značení staveniště pro probíhající provoz investora nebo třetích osob. Zajištění dopravního značení k dopravním omezením, jejich údržba, přemísťování po dobu realizace díla a následné odstranění po předání díla.)_x000D__x000D__x000D_
-osvětlení staveniště (náklady na osvětlení jsou řešeny podle rozsahu a charakteru staveniště -vč.rozvodných skříní.)_x000D__x000D__x000D_
-informační tabule na staveništi (zohledňuje náklady na vyrobení a osazení informačních tabulí (označení) stavby -jejich údržba, přemísťování po dobu realizace díla a následné odstranění po předání díla. Řádné vyznačení obvodu staveniště informačními a výstražnými tabulkami.)_x000D__x000D__x000D_
-alarm, strážní služba staveniště (zabezpečení staveniště -např.technické opatření,strážní služba,zabezpečení přístupů ke skladům, apod.)_x000D__x000D_
-pronájem ploch (zábor veřejných prostranství a prostranství okolo stavby před zahájením stavby a jejich uvedení do původního stavu, vč.poplatku za pronájem ploch,projednání a zajištění případného zvláštního užívání komunikací a veřejných ploch včetně úhrady)_x000D__x000D__x000D_
-rozebrání, bourání a odvoz zařízení staveniště (postihuje náklady na rozebrání, bourání a odvoz veškerého zařízení staveniště,vč.přípojek energií a jejich odvoz, úklid ploch, na kterých bylo zařízení staveniště provozováno -jsou zde zahrnuty veškeré náklady této povahy mimo úpravu terénu do původního stavu)_x000D__x000D__x000D_
-úprava terénu po zrušení zařízení staveniště (jedná se o náklady za práce, jejichž smyslem je uvedení místa zařízení staveniště do původního stavu. Uvedení všech povrchů dotčených stavbou do původního stavu-komunikace,chodníky,zeleň,…)._x000D__x000D__x000D_
Rozsah je dán požadavky investora (viz.smlouva o dílo)._x000D_</t>
  </si>
  <si>
    <t>VRN4</t>
  </si>
  <si>
    <t>Inženýrská činnost</t>
  </si>
  <si>
    <t>0425030-01</t>
  </si>
  <si>
    <t>BOZP na staveništi vč.koordinátora</t>
  </si>
  <si>
    <t>-1092998379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</si>
  <si>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řád), vč.příslušného značení uvnitř budov i na venkovních plochách._x000D__x000D__x000D_
Účelem BOZP je zajistit bezpečnost práce a ochranu zdraví na staveništi, eliminovat rizika ohrožení zdraví a majetku, zajistit ochranu životního prostředí a předejít vzniku mimořádných událostí. _x000D__x000D__x000D_
Předpokládá se jmenování koordinátora BOZP na staveništi, určeného zadavatelem stavby k provádění stanovených činností při realizaci stavby._x000D__x000D__x000D_
Budou stanoveny provozní předpisy, podmínky pro dopravu._x000D__x000D__x000D_
Bude stanoveno vymezení činnosti, rozsah prací a stanovení odpovědnosti v BOZP, rizika provádění stavby._x000D__x000D_
_x000D__x000D_
Zajištění a zabezpečení BOZP - dodržení podmínek plánu BOZP na staveništi, technické a ochranné konstrukce a zařízení dle požadavků koordinátora BOZP (práce ve výškách), tak aby byla zajištěna bezpečná zdraví neohrožující práce po celou dobu rekonstrukce.(ochranné konstrukce, záchytné systémy, dočasná lešení, zábradlí ochranné sítě a konstrukce, technické vybavení, technické vybavení,, ochranné vybavení, dočasné ochranné konstrukce ve výškách)._x000D__x000D_
Dodržení podmínek BOZP při práci ve výškách (dočasná lešení, zábradlí, ochranné sítě a konstrukce, technické vybavení, ochranné vybavení, dočasné ochranné konstrukce ve výškách, zajištění nebezpečných prostorů, stálý dozor při bouracích pracích, OOPP proti pádu z výšky, práce ve výtahové šachtě), atd._x000D__x000D__x000D_
plný popis viz.SoD</t>
  </si>
  <si>
    <t>045002000</t>
  </si>
  <si>
    <t>Kompletační a koordinační činnost</t>
  </si>
  <si>
    <t>2050488103</t>
  </si>
  <si>
    <t>https://podminky.urs.cz/item/CS_URS_2023_01/045002000</t>
  </si>
  <si>
    <t>Poznámka k položce:_x000D_
Jedná se o zajišťování:_x000D__x000D__x000D_
* činností souvisejících se zakázkou-tj.účastí všech zainteresovaných osob ve všech fázích přípravy,realizace i dokončení zakázky,komplexního vyzkoušení a měření, odstranění vad díla podléhajících záruční lhůtě._x000D__x000D__x000D_
* poradenství (technická pomoc,aj.)_x000D__x000D__x000D_
* zpracování technologických postupů prováděných prací*podkladů (výkresů,rozpočtů,posudků,zkoušek,protokolů apod.)včetně zakreslování změn do výkresů, ke kterým došlo v průběhu výstavby._x000D__x000D__x000D_
* účasti zástupců zainteresovaných stran na jednáních,zkouškách,odevzdávání a přebírání konstrukcí,objektů a celků._x000D__x000D__x000D_
* kontroly činností na staveništi,výše uvedených činností i souvisejících správních činností._x000D__x000D__x000D_
*vypracování provozních řádů, návodů na provoz a údržbu,uživatelská dokumentace (návod k použití)_x000D__x000D_
*zpracování podrobné fotodokumentace v průběhu provádění stavby (zejména před zakrytím instalovaných konstrukcí a prvků instalací)_x000D__x000D_
*předložení výsledku hygienického rozboru vody dle požadavků KHS_x000D__x000D__x000D_
Předání záručních listů, popř. návodů k obsluze v českém jazyce._x000D__x000D__x000D_
Zajištění a předání atestů a dokladů o požadovaných vlastnostech výrobků k předání předmětu veřejné zakázky ( vč.případných prohlášení o shodě dle zákona č. 22/1997 Sb. O technických požadavcích na výrobky)._x000D__x000D__x000D_
Zajištění a provedení všech nutných zkoušek dle norem ČSN případně jiných norem, revizí (vč.revizí a zkoušek pro profese:EL,VZT,ÚT,ZTI,MaR,přípojky,apod.) vztahujících se k prováděnému předmětu veřejné zakázky, vč. pořízení protokolů (např.odtrhové zkoušky,výtažné,únosnost podloží,apod.)._x000D__x000D__x000D_
Oznámení zahájení stavebních prací správcům sítí před zahájením prací v souladu s projektovou dokumentací, platnými rozhodnutími a vyjádřeními._x000D__x000D__x000D_
Předložení dokladů o nezávadném zneškodňování odpadu._x000D__x000D__x000D_
_x000D__x000D__x000D_
ROZSAH JE DÁN SMLUVNÍMI PODMÍNKAMI._x000D_</t>
  </si>
  <si>
    <t>VRN7</t>
  </si>
  <si>
    <t>Provozní vlivy</t>
  </si>
  <si>
    <t>071002000</t>
  </si>
  <si>
    <t>Provoz investora, třetích osob</t>
  </si>
  <si>
    <t>1549258768</t>
  </si>
  <si>
    <t>https://podminky.urs.cz/item/CS_URS_2023_01/071002000</t>
  </si>
  <si>
    <t>Poznámka k položce:_x000D_
Náklady na ztížené provádění stavebních prací v důsledku nepřerušeného provozu na staveništi nebo v případech nepřerušeného provozu v objektech v nichž se stavební práce provádí. Náklady na provizorní oddělení stavebních prací od provozu objektu.	Náklady na několikanásobný úklid a stěhování zařízení v průběhu výstavby.</t>
  </si>
  <si>
    <t>VRN9</t>
  </si>
  <si>
    <t>Ostatní náklady</t>
  </si>
  <si>
    <t>0910030-01</t>
  </si>
  <si>
    <t>Nakládání s odpady</t>
  </si>
  <si>
    <t>-1745074961</t>
  </si>
  <si>
    <t>Poznámka k položce:_x000D_
Likvidace, odvoz a uložení odpadů ze stavby (obaly materiálů, ztratné-prořez) na skládku v souladu s ustanoveními zákona č. 185/2001 Sb., o odpadech, protokol o uložení.</t>
  </si>
  <si>
    <t>091504000</t>
  </si>
  <si>
    <t>Náklady související s publikační činností</t>
  </si>
  <si>
    <t>-2143717364</t>
  </si>
  <si>
    <t>https://podminky.urs.cz/item/CS_URS_2023_01/091504000</t>
  </si>
  <si>
    <t>Poznámka k položce:_x000D_
Zahrnuje zejména náklady na informační tabuli dle SOD a tabuli formátu A3._x000D_
Povinnost konzultovat grafický název velkoplošného reklamního panelu a stálé vysvětlující tabule dle oficiálního názvu projektu (upřesněno zadavatelem).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</si>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</sst>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98018003" TargetMode="External"/><Relationship Id="rId18" Type="http://schemas.openxmlformats.org/officeDocument/2006/relationships/hyperlink" Target="https://podminky.urs.cz/item/CS_URS_2023_01/712300931" TargetMode="External"/><Relationship Id="rId26" Type="http://schemas.openxmlformats.org/officeDocument/2006/relationships/hyperlink" Target="https://podminky.urs.cz/item/CS_URS_2023_01/712391171" TargetMode="External"/><Relationship Id="rId39" Type="http://schemas.openxmlformats.org/officeDocument/2006/relationships/hyperlink" Target="https://podminky.urs.cz/item/CS_URS_2023_01/998712181" TargetMode="External"/><Relationship Id="rId21" Type="http://schemas.openxmlformats.org/officeDocument/2006/relationships/hyperlink" Target="https://podminky.urs.cz/item/CS_URS_2023_01/712331801" TargetMode="External"/><Relationship Id="rId34" Type="http://schemas.openxmlformats.org/officeDocument/2006/relationships/hyperlink" Target="https://podminky.urs.cz/item/CS_URS_2023_01/712840864" TargetMode="External"/><Relationship Id="rId42" Type="http://schemas.openxmlformats.org/officeDocument/2006/relationships/hyperlink" Target="https://podminky.urs.cz/item/CS_URS_2023_01/713141131" TargetMode="External"/><Relationship Id="rId47" Type="http://schemas.openxmlformats.org/officeDocument/2006/relationships/hyperlink" Target="https://podminky.urs.cz/item/CS_URS_2023_01/721239114" TargetMode="External"/><Relationship Id="rId50" Type="http://schemas.openxmlformats.org/officeDocument/2006/relationships/hyperlink" Target="https://podminky.urs.cz/item/CS_URS_2023_01/764002881" TargetMode="External"/><Relationship Id="rId55" Type="http://schemas.openxmlformats.org/officeDocument/2006/relationships/hyperlink" Target="https://podminky.urs.cz/item/CS_URS_2023_01/998764181" TargetMode="External"/><Relationship Id="rId7" Type="http://schemas.openxmlformats.org/officeDocument/2006/relationships/hyperlink" Target="https://podminky.urs.cz/item/CS_URS_2023_01/997013215" TargetMode="External"/><Relationship Id="rId12" Type="http://schemas.openxmlformats.org/officeDocument/2006/relationships/hyperlink" Target="https://podminky.urs.cz/item/CS_URS_2023_01/997013871" TargetMode="External"/><Relationship Id="rId17" Type="http://schemas.openxmlformats.org/officeDocument/2006/relationships/hyperlink" Target="https://podminky.urs.cz/item/CS_URS_2023_01/712300921" TargetMode="External"/><Relationship Id="rId25" Type="http://schemas.openxmlformats.org/officeDocument/2006/relationships/hyperlink" Target="https://podminky.urs.cz/item/CS_URS_2023_01/712341719" TargetMode="External"/><Relationship Id="rId33" Type="http://schemas.openxmlformats.org/officeDocument/2006/relationships/hyperlink" Target="https://podminky.urs.cz/item/CS_URS_2023_01/712840863" TargetMode="External"/><Relationship Id="rId38" Type="http://schemas.openxmlformats.org/officeDocument/2006/relationships/hyperlink" Target="https://podminky.urs.cz/item/CS_URS_2023_01/998712103" TargetMode="External"/><Relationship Id="rId46" Type="http://schemas.openxmlformats.org/officeDocument/2006/relationships/hyperlink" Target="https://podminky.urs.cz/item/CS_URS_2023_01/721210824" TargetMode="External"/><Relationship Id="rId2" Type="http://schemas.openxmlformats.org/officeDocument/2006/relationships/hyperlink" Target="https://podminky.urs.cz/item/CS_URS_2023_01/619991011" TargetMode="External"/><Relationship Id="rId16" Type="http://schemas.openxmlformats.org/officeDocument/2006/relationships/hyperlink" Target="https://podminky.urs.cz/item/CS_URS_2023_01/712300911" TargetMode="External"/><Relationship Id="rId20" Type="http://schemas.openxmlformats.org/officeDocument/2006/relationships/hyperlink" Target="https://podminky.urs.cz/item/CS_URS_2023_01/712310931" TargetMode="External"/><Relationship Id="rId29" Type="http://schemas.openxmlformats.org/officeDocument/2006/relationships/hyperlink" Target="https://podminky.urs.cz/item/CS_URS_2023_01/712774901" TargetMode="External"/><Relationship Id="rId41" Type="http://schemas.openxmlformats.org/officeDocument/2006/relationships/hyperlink" Target="https://podminky.urs.cz/item/CS_URS_2023_01/713140864" TargetMode="External"/><Relationship Id="rId54" Type="http://schemas.openxmlformats.org/officeDocument/2006/relationships/hyperlink" Target="https://podminky.urs.cz/item/CS_URS_2023_01/998764103" TargetMode="External"/><Relationship Id="rId1" Type="http://schemas.openxmlformats.org/officeDocument/2006/relationships/hyperlink" Target="https://podminky.urs.cz/item/CS_URS_2023_01/619991001" TargetMode="External"/><Relationship Id="rId6" Type="http://schemas.openxmlformats.org/officeDocument/2006/relationships/hyperlink" Target="https://podminky.urs.cz/item/CS_URS_2023_01/952901111" TargetMode="External"/><Relationship Id="rId11" Type="http://schemas.openxmlformats.org/officeDocument/2006/relationships/hyperlink" Target="https://podminky.urs.cz/item/CS_URS_2023_01/997013509" TargetMode="External"/><Relationship Id="rId24" Type="http://schemas.openxmlformats.org/officeDocument/2006/relationships/hyperlink" Target="https://podminky.urs.cz/item/CS_URS_2023_01/712341715" TargetMode="External"/><Relationship Id="rId32" Type="http://schemas.openxmlformats.org/officeDocument/2006/relationships/hyperlink" Target="https://podminky.urs.cz/item/CS_URS_2023_01/712811101" TargetMode="External"/><Relationship Id="rId37" Type="http://schemas.openxmlformats.org/officeDocument/2006/relationships/hyperlink" Target="https://podminky.urs.cz/item/CS_URS_2023_01/712941963" TargetMode="External"/><Relationship Id="rId40" Type="http://schemas.openxmlformats.org/officeDocument/2006/relationships/hyperlink" Target="https://podminky.urs.cz/item/CS_URS_2023_01/713100941" TargetMode="External"/><Relationship Id="rId45" Type="http://schemas.openxmlformats.org/officeDocument/2006/relationships/hyperlink" Target="https://podminky.urs.cz/item/CS_URS_2023_01/998713181" TargetMode="External"/><Relationship Id="rId53" Type="http://schemas.openxmlformats.org/officeDocument/2006/relationships/hyperlink" Target="https://podminky.urs.cz/item/CS_URS_2023_01/764325423" TargetMode="External"/><Relationship Id="rId5" Type="http://schemas.openxmlformats.org/officeDocument/2006/relationships/hyperlink" Target="https://podminky.urs.cz/item/CS_URS_2023_01/629991001" TargetMode="External"/><Relationship Id="rId15" Type="http://schemas.openxmlformats.org/officeDocument/2006/relationships/hyperlink" Target="https://podminky.urs.cz/item/CS_URS_2023_01/712300843" TargetMode="External"/><Relationship Id="rId23" Type="http://schemas.openxmlformats.org/officeDocument/2006/relationships/hyperlink" Target="https://podminky.urs.cz/item/CS_URS_2023_01/712340834" TargetMode="External"/><Relationship Id="rId28" Type="http://schemas.openxmlformats.org/officeDocument/2006/relationships/hyperlink" Target="https://podminky.urs.cz/item/CS_URS_2023_01/712699998" TargetMode="External"/><Relationship Id="rId36" Type="http://schemas.openxmlformats.org/officeDocument/2006/relationships/hyperlink" Target="https://podminky.urs.cz/item/CS_URS_2023_01/712921932" TargetMode="External"/><Relationship Id="rId49" Type="http://schemas.openxmlformats.org/officeDocument/2006/relationships/hyperlink" Target="https://podminky.urs.cz/item/CS_URS_2023_01/998721181" TargetMode="External"/><Relationship Id="rId10" Type="http://schemas.openxmlformats.org/officeDocument/2006/relationships/hyperlink" Target="https://podminky.urs.cz/item/CS_URS_2023_01/997013501" TargetMode="External"/><Relationship Id="rId19" Type="http://schemas.openxmlformats.org/officeDocument/2006/relationships/hyperlink" Target="https://podminky.urs.cz/item/CS_URS_2023_01/712310901" TargetMode="External"/><Relationship Id="rId31" Type="http://schemas.openxmlformats.org/officeDocument/2006/relationships/hyperlink" Target="https://podminky.urs.cz/item/CS_URS_2023_01/712800843" TargetMode="External"/><Relationship Id="rId44" Type="http://schemas.openxmlformats.org/officeDocument/2006/relationships/hyperlink" Target="https://podminky.urs.cz/item/CS_URS_2023_01/998713103" TargetMode="External"/><Relationship Id="rId52" Type="http://schemas.openxmlformats.org/officeDocument/2006/relationships/hyperlink" Target="https://podminky.urs.cz/item/CS_URS_2023_01/764324412" TargetMode="External"/><Relationship Id="rId4" Type="http://schemas.openxmlformats.org/officeDocument/2006/relationships/hyperlink" Target="https://podminky.urs.cz/item/CS_URS_2023_01/619996145" TargetMode="External"/><Relationship Id="rId9" Type="http://schemas.openxmlformats.org/officeDocument/2006/relationships/hyperlink" Target="https://podminky.urs.cz/item/CS_URS_2023_01/997013322" TargetMode="External"/><Relationship Id="rId14" Type="http://schemas.openxmlformats.org/officeDocument/2006/relationships/hyperlink" Target="https://podminky.urs.cz/item/CS_URS_2023_01/712300841" TargetMode="External"/><Relationship Id="rId22" Type="http://schemas.openxmlformats.org/officeDocument/2006/relationships/hyperlink" Target="https://podminky.urs.cz/item/CS_URS_2023_01/712340833" TargetMode="External"/><Relationship Id="rId27" Type="http://schemas.openxmlformats.org/officeDocument/2006/relationships/hyperlink" Target="https://podminky.urs.cz/item/CS_URS_2023_01/712699995" TargetMode="External"/><Relationship Id="rId30" Type="http://schemas.openxmlformats.org/officeDocument/2006/relationships/hyperlink" Target="https://podminky.urs.cz/item/CS_URS_2023_01/712800841" TargetMode="External"/><Relationship Id="rId35" Type="http://schemas.openxmlformats.org/officeDocument/2006/relationships/hyperlink" Target="https://podminky.urs.cz/item/CS_URS_2023_01/712841559" TargetMode="External"/><Relationship Id="rId43" Type="http://schemas.openxmlformats.org/officeDocument/2006/relationships/hyperlink" Target="https://podminky.urs.cz/item/CS_URS_2023_01/713290931" TargetMode="External"/><Relationship Id="rId48" Type="http://schemas.openxmlformats.org/officeDocument/2006/relationships/hyperlink" Target="https://podminky.urs.cz/item/CS_URS_2023_01/998721103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3_01/997013312" TargetMode="External"/><Relationship Id="rId51" Type="http://schemas.openxmlformats.org/officeDocument/2006/relationships/hyperlink" Target="https://podminky.urs.cz/item/CS_URS_2023_01/764003801" TargetMode="External"/><Relationship Id="rId3" Type="http://schemas.openxmlformats.org/officeDocument/2006/relationships/hyperlink" Target="https://podminky.urs.cz/item/CS_URS_2023_01/619996117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013254000" TargetMode="External"/><Relationship Id="rId1" Type="http://schemas.openxmlformats.org/officeDocument/2006/relationships/hyperlink" Target="https://podminky.urs.cz/item/CS_URS_2023_01/011503000" TargetMode="External"/><Relationship Id="rId6" Type="http://schemas.openxmlformats.org/officeDocument/2006/relationships/hyperlink" Target="https://podminky.urs.cz/item/CS_URS_2023_01/091504000" TargetMode="External"/><Relationship Id="rId5" Type="http://schemas.openxmlformats.org/officeDocument/2006/relationships/hyperlink" Target="https://podminky.urs.cz/item/CS_URS_2023_01/071002000" TargetMode="External"/><Relationship Id="rId4" Type="http://schemas.openxmlformats.org/officeDocument/2006/relationships/hyperlink" Target="https://podminky.urs.cz/item/CS_URS_2023_01/045002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>
      <selection activeCell="D56" sqref="D56:H5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6" t="s">
        <v>14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4"/>
      <c r="AQ5" s="24"/>
      <c r="AR5" s="22"/>
      <c r="BE5" s="333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38" t="s">
        <v>17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4"/>
      <c r="AQ6" s="24"/>
      <c r="AR6" s="22"/>
      <c r="BE6" s="334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34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34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4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4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4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4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31</v>
      </c>
      <c r="AO13" s="24"/>
      <c r="AP13" s="24"/>
      <c r="AQ13" s="24"/>
      <c r="AR13" s="22"/>
      <c r="BE13" s="334"/>
      <c r="BS13" s="19" t="s">
        <v>6</v>
      </c>
    </row>
    <row r="14" spans="1:74" ht="12.75">
      <c r="B14" s="23"/>
      <c r="C14" s="24"/>
      <c r="D14" s="24"/>
      <c r="E14" s="339" t="s">
        <v>31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4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4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4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4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4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4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4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4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4"/>
    </row>
    <row r="23" spans="1:71" s="1" customFormat="1" ht="75.75" customHeight="1">
      <c r="B23" s="23"/>
      <c r="C23" s="24"/>
      <c r="D23" s="24"/>
      <c r="E23" s="341" t="s">
        <v>38</v>
      </c>
      <c r="F23" s="341"/>
      <c r="G23" s="341"/>
      <c r="H23" s="341"/>
      <c r="I23" s="341"/>
      <c r="J23" s="341"/>
      <c r="K23" s="34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341"/>
      <c r="AD23" s="341"/>
      <c r="AE23" s="341"/>
      <c r="AF23" s="341"/>
      <c r="AG23" s="341"/>
      <c r="AH23" s="341"/>
      <c r="AI23" s="341"/>
      <c r="AJ23" s="341"/>
      <c r="AK23" s="341"/>
      <c r="AL23" s="341"/>
      <c r="AM23" s="341"/>
      <c r="AN23" s="341"/>
      <c r="AO23" s="24"/>
      <c r="AP23" s="24"/>
      <c r="AQ23" s="24"/>
      <c r="AR23" s="22"/>
      <c r="BE23" s="334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4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4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2">
        <f>ROUND(AG54,2)</f>
        <v>0</v>
      </c>
      <c r="AL26" s="343"/>
      <c r="AM26" s="343"/>
      <c r="AN26" s="343"/>
      <c r="AO26" s="343"/>
      <c r="AP26" s="38"/>
      <c r="AQ26" s="38"/>
      <c r="AR26" s="41"/>
      <c r="BE26" s="334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4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4" t="s">
        <v>40</v>
      </c>
      <c r="M28" s="344"/>
      <c r="N28" s="344"/>
      <c r="O28" s="344"/>
      <c r="P28" s="344"/>
      <c r="Q28" s="38"/>
      <c r="R28" s="38"/>
      <c r="S28" s="38"/>
      <c r="T28" s="38"/>
      <c r="U28" s="38"/>
      <c r="V28" s="38"/>
      <c r="W28" s="344" t="s">
        <v>41</v>
      </c>
      <c r="X28" s="344"/>
      <c r="Y28" s="344"/>
      <c r="Z28" s="344"/>
      <c r="AA28" s="344"/>
      <c r="AB28" s="344"/>
      <c r="AC28" s="344"/>
      <c r="AD28" s="344"/>
      <c r="AE28" s="344"/>
      <c r="AF28" s="38"/>
      <c r="AG28" s="38"/>
      <c r="AH28" s="38"/>
      <c r="AI28" s="38"/>
      <c r="AJ28" s="38"/>
      <c r="AK28" s="344" t="s">
        <v>42</v>
      </c>
      <c r="AL28" s="344"/>
      <c r="AM28" s="344"/>
      <c r="AN28" s="344"/>
      <c r="AO28" s="344"/>
      <c r="AP28" s="38"/>
      <c r="AQ28" s="38"/>
      <c r="AR28" s="41"/>
      <c r="BE28" s="334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47">
        <v>0.21</v>
      </c>
      <c r="M29" s="346"/>
      <c r="N29" s="346"/>
      <c r="O29" s="346"/>
      <c r="P29" s="346"/>
      <c r="Q29" s="43"/>
      <c r="R29" s="43"/>
      <c r="S29" s="43"/>
      <c r="T29" s="43"/>
      <c r="U29" s="43"/>
      <c r="V29" s="43"/>
      <c r="W29" s="345">
        <f>ROUND(AZ54, 2)</f>
        <v>0</v>
      </c>
      <c r="X29" s="346"/>
      <c r="Y29" s="346"/>
      <c r="Z29" s="346"/>
      <c r="AA29" s="346"/>
      <c r="AB29" s="346"/>
      <c r="AC29" s="346"/>
      <c r="AD29" s="346"/>
      <c r="AE29" s="346"/>
      <c r="AF29" s="43"/>
      <c r="AG29" s="43"/>
      <c r="AH29" s="43"/>
      <c r="AI29" s="43"/>
      <c r="AJ29" s="43"/>
      <c r="AK29" s="345">
        <f>ROUND(AV54, 2)</f>
        <v>0</v>
      </c>
      <c r="AL29" s="346"/>
      <c r="AM29" s="346"/>
      <c r="AN29" s="346"/>
      <c r="AO29" s="346"/>
      <c r="AP29" s="43"/>
      <c r="AQ29" s="43"/>
      <c r="AR29" s="44"/>
      <c r="BE29" s="335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47">
        <v>0.15</v>
      </c>
      <c r="M30" s="346"/>
      <c r="N30" s="346"/>
      <c r="O30" s="346"/>
      <c r="P30" s="346"/>
      <c r="Q30" s="43"/>
      <c r="R30" s="43"/>
      <c r="S30" s="43"/>
      <c r="T30" s="43"/>
      <c r="U30" s="43"/>
      <c r="V30" s="43"/>
      <c r="W30" s="345">
        <f>ROUND(BA54, 2)</f>
        <v>0</v>
      </c>
      <c r="X30" s="346"/>
      <c r="Y30" s="346"/>
      <c r="Z30" s="346"/>
      <c r="AA30" s="346"/>
      <c r="AB30" s="346"/>
      <c r="AC30" s="346"/>
      <c r="AD30" s="346"/>
      <c r="AE30" s="346"/>
      <c r="AF30" s="43"/>
      <c r="AG30" s="43"/>
      <c r="AH30" s="43"/>
      <c r="AI30" s="43"/>
      <c r="AJ30" s="43"/>
      <c r="AK30" s="345">
        <f>ROUND(AW54, 2)</f>
        <v>0</v>
      </c>
      <c r="AL30" s="346"/>
      <c r="AM30" s="346"/>
      <c r="AN30" s="346"/>
      <c r="AO30" s="346"/>
      <c r="AP30" s="43"/>
      <c r="AQ30" s="43"/>
      <c r="AR30" s="44"/>
      <c r="BE30" s="335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47">
        <v>0.21</v>
      </c>
      <c r="M31" s="346"/>
      <c r="N31" s="346"/>
      <c r="O31" s="346"/>
      <c r="P31" s="346"/>
      <c r="Q31" s="43"/>
      <c r="R31" s="43"/>
      <c r="S31" s="43"/>
      <c r="T31" s="43"/>
      <c r="U31" s="43"/>
      <c r="V31" s="43"/>
      <c r="W31" s="345">
        <f>ROUND(BB54, 2)</f>
        <v>0</v>
      </c>
      <c r="X31" s="346"/>
      <c r="Y31" s="346"/>
      <c r="Z31" s="346"/>
      <c r="AA31" s="346"/>
      <c r="AB31" s="346"/>
      <c r="AC31" s="346"/>
      <c r="AD31" s="346"/>
      <c r="AE31" s="346"/>
      <c r="AF31" s="43"/>
      <c r="AG31" s="43"/>
      <c r="AH31" s="43"/>
      <c r="AI31" s="43"/>
      <c r="AJ31" s="43"/>
      <c r="AK31" s="345">
        <v>0</v>
      </c>
      <c r="AL31" s="346"/>
      <c r="AM31" s="346"/>
      <c r="AN31" s="346"/>
      <c r="AO31" s="346"/>
      <c r="AP31" s="43"/>
      <c r="AQ31" s="43"/>
      <c r="AR31" s="44"/>
      <c r="BE31" s="335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47">
        <v>0.15</v>
      </c>
      <c r="M32" s="346"/>
      <c r="N32" s="346"/>
      <c r="O32" s="346"/>
      <c r="P32" s="346"/>
      <c r="Q32" s="43"/>
      <c r="R32" s="43"/>
      <c r="S32" s="43"/>
      <c r="T32" s="43"/>
      <c r="U32" s="43"/>
      <c r="V32" s="43"/>
      <c r="W32" s="345">
        <f>ROUND(BC54, 2)</f>
        <v>0</v>
      </c>
      <c r="X32" s="346"/>
      <c r="Y32" s="346"/>
      <c r="Z32" s="346"/>
      <c r="AA32" s="346"/>
      <c r="AB32" s="346"/>
      <c r="AC32" s="346"/>
      <c r="AD32" s="346"/>
      <c r="AE32" s="346"/>
      <c r="AF32" s="43"/>
      <c r="AG32" s="43"/>
      <c r="AH32" s="43"/>
      <c r="AI32" s="43"/>
      <c r="AJ32" s="43"/>
      <c r="AK32" s="345">
        <v>0</v>
      </c>
      <c r="AL32" s="346"/>
      <c r="AM32" s="346"/>
      <c r="AN32" s="346"/>
      <c r="AO32" s="346"/>
      <c r="AP32" s="43"/>
      <c r="AQ32" s="43"/>
      <c r="AR32" s="44"/>
      <c r="BE32" s="335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47">
        <v>0</v>
      </c>
      <c r="M33" s="346"/>
      <c r="N33" s="346"/>
      <c r="O33" s="346"/>
      <c r="P33" s="346"/>
      <c r="Q33" s="43"/>
      <c r="R33" s="43"/>
      <c r="S33" s="43"/>
      <c r="T33" s="43"/>
      <c r="U33" s="43"/>
      <c r="V33" s="43"/>
      <c r="W33" s="345">
        <f>ROUND(BD54, 2)</f>
        <v>0</v>
      </c>
      <c r="X33" s="346"/>
      <c r="Y33" s="346"/>
      <c r="Z33" s="346"/>
      <c r="AA33" s="346"/>
      <c r="AB33" s="346"/>
      <c r="AC33" s="346"/>
      <c r="AD33" s="346"/>
      <c r="AE33" s="346"/>
      <c r="AF33" s="43"/>
      <c r="AG33" s="43"/>
      <c r="AH33" s="43"/>
      <c r="AI33" s="43"/>
      <c r="AJ33" s="43"/>
      <c r="AK33" s="345">
        <v>0</v>
      </c>
      <c r="AL33" s="346"/>
      <c r="AM33" s="346"/>
      <c r="AN33" s="346"/>
      <c r="AO33" s="346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48" t="s">
        <v>51</v>
      </c>
      <c r="Y35" s="349"/>
      <c r="Z35" s="349"/>
      <c r="AA35" s="349"/>
      <c r="AB35" s="349"/>
      <c r="AC35" s="47"/>
      <c r="AD35" s="47"/>
      <c r="AE35" s="47"/>
      <c r="AF35" s="47"/>
      <c r="AG35" s="47"/>
      <c r="AH35" s="47"/>
      <c r="AI35" s="47"/>
      <c r="AJ35" s="47"/>
      <c r="AK35" s="350">
        <f>SUM(AK26:AK33)</f>
        <v>0</v>
      </c>
      <c r="AL35" s="349"/>
      <c r="AM35" s="349"/>
      <c r="AN35" s="349"/>
      <c r="AO35" s="351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2023/HEX/06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2" t="str">
        <f>K6</f>
        <v>Gymnázium Matyáše Lercha-oprava částí horních zelených střech</v>
      </c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  <c r="AM45" s="353"/>
      <c r="AN45" s="353"/>
      <c r="AO45" s="353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4" t="str">
        <f>IF(AN8= "","",AN8)</f>
        <v>25. 4. 2023</v>
      </c>
      <c r="AN47" s="354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GML Brno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55" t="str">
        <f>IF(E17="","",E17)</f>
        <v>Hexaplan international s.r.o. Brno</v>
      </c>
      <c r="AN49" s="356"/>
      <c r="AO49" s="356"/>
      <c r="AP49" s="356"/>
      <c r="AQ49" s="38"/>
      <c r="AR49" s="41"/>
      <c r="AS49" s="357" t="s">
        <v>53</v>
      </c>
      <c r="AT49" s="35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55" t="str">
        <f>IF(E20="","",E20)</f>
        <v>Ing.A.Hejmalová</v>
      </c>
      <c r="AN50" s="356"/>
      <c r="AO50" s="356"/>
      <c r="AP50" s="356"/>
      <c r="AQ50" s="38"/>
      <c r="AR50" s="41"/>
      <c r="AS50" s="359"/>
      <c r="AT50" s="36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1"/>
      <c r="AT51" s="36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3" t="s">
        <v>54</v>
      </c>
      <c r="D52" s="364"/>
      <c r="E52" s="364"/>
      <c r="F52" s="364"/>
      <c r="G52" s="364"/>
      <c r="H52" s="68"/>
      <c r="I52" s="365" t="s">
        <v>55</v>
      </c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6" t="s">
        <v>56</v>
      </c>
      <c r="AH52" s="364"/>
      <c r="AI52" s="364"/>
      <c r="AJ52" s="364"/>
      <c r="AK52" s="364"/>
      <c r="AL52" s="364"/>
      <c r="AM52" s="364"/>
      <c r="AN52" s="365" t="s">
        <v>57</v>
      </c>
      <c r="AO52" s="364"/>
      <c r="AP52" s="364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0">
        <f>ROUND(SUM(AG55:AG56),2)</f>
        <v>0</v>
      </c>
      <c r="AH54" s="370"/>
      <c r="AI54" s="370"/>
      <c r="AJ54" s="370"/>
      <c r="AK54" s="370"/>
      <c r="AL54" s="370"/>
      <c r="AM54" s="370"/>
      <c r="AN54" s="371">
        <f>SUM(AG54,AT54)</f>
        <v>0</v>
      </c>
      <c r="AO54" s="371"/>
      <c r="AP54" s="371"/>
      <c r="AQ54" s="80" t="s">
        <v>21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42.75" customHeight="1">
      <c r="A55" s="88" t="s">
        <v>77</v>
      </c>
      <c r="B55" s="89"/>
      <c r="C55" s="90"/>
      <c r="D55" s="369" t="s">
        <v>78</v>
      </c>
      <c r="E55" s="369"/>
      <c r="F55" s="369"/>
      <c r="G55" s="369"/>
      <c r="H55" s="369"/>
      <c r="I55" s="91"/>
      <c r="J55" s="369" t="s">
        <v>79</v>
      </c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7">
        <f>'2023-HEX-06-11 - D.1.1-Ar...'!J30</f>
        <v>0</v>
      </c>
      <c r="AH55" s="368"/>
      <c r="AI55" s="368"/>
      <c r="AJ55" s="368"/>
      <c r="AK55" s="368"/>
      <c r="AL55" s="368"/>
      <c r="AM55" s="368"/>
      <c r="AN55" s="367">
        <f>SUM(AG55,AT55)</f>
        <v>0</v>
      </c>
      <c r="AO55" s="368"/>
      <c r="AP55" s="368"/>
      <c r="AQ55" s="92" t="s">
        <v>80</v>
      </c>
      <c r="AR55" s="93"/>
      <c r="AS55" s="94">
        <v>0</v>
      </c>
      <c r="AT55" s="95">
        <f>ROUND(SUM(AV55:AW55),2)</f>
        <v>0</v>
      </c>
      <c r="AU55" s="96">
        <f>'2023-HEX-06-11 - D.1.1-Ar...'!P89</f>
        <v>0</v>
      </c>
      <c r="AV55" s="95">
        <f>'2023-HEX-06-11 - D.1.1-Ar...'!J33</f>
        <v>0</v>
      </c>
      <c r="AW55" s="95">
        <f>'2023-HEX-06-11 - D.1.1-Ar...'!J34</f>
        <v>0</v>
      </c>
      <c r="AX55" s="95">
        <f>'2023-HEX-06-11 - D.1.1-Ar...'!J35</f>
        <v>0</v>
      </c>
      <c r="AY55" s="95">
        <f>'2023-HEX-06-11 - D.1.1-Ar...'!J36</f>
        <v>0</v>
      </c>
      <c r="AZ55" s="95">
        <f>'2023-HEX-06-11 - D.1.1-Ar...'!F33</f>
        <v>0</v>
      </c>
      <c r="BA55" s="95">
        <f>'2023-HEX-06-11 - D.1.1-Ar...'!F34</f>
        <v>0</v>
      </c>
      <c r="BB55" s="95">
        <f>'2023-HEX-06-11 - D.1.1-Ar...'!F35</f>
        <v>0</v>
      </c>
      <c r="BC55" s="95">
        <f>'2023-HEX-06-11 - D.1.1-Ar...'!F36</f>
        <v>0</v>
      </c>
      <c r="BD55" s="97">
        <f>'2023-HEX-06-11 - D.1.1-Ar...'!F37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83</v>
      </c>
    </row>
    <row r="56" spans="1:91" s="7" customFormat="1" ht="51.75" customHeight="1">
      <c r="A56" s="88" t="s">
        <v>77</v>
      </c>
      <c r="B56" s="89"/>
      <c r="C56" s="90"/>
      <c r="D56" s="369" t="s">
        <v>84</v>
      </c>
      <c r="E56" s="369"/>
      <c r="F56" s="369"/>
      <c r="G56" s="369"/>
      <c r="H56" s="369"/>
      <c r="I56" s="91"/>
      <c r="J56" s="369" t="s">
        <v>85</v>
      </c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7">
        <f>'2023-HEX-06-VON - Vedlejš...'!J30</f>
        <v>0</v>
      </c>
      <c r="AH56" s="368"/>
      <c r="AI56" s="368"/>
      <c r="AJ56" s="368"/>
      <c r="AK56" s="368"/>
      <c r="AL56" s="368"/>
      <c r="AM56" s="368"/>
      <c r="AN56" s="367">
        <f>SUM(AG56,AT56)</f>
        <v>0</v>
      </c>
      <c r="AO56" s="368"/>
      <c r="AP56" s="368"/>
      <c r="AQ56" s="92" t="s">
        <v>86</v>
      </c>
      <c r="AR56" s="93"/>
      <c r="AS56" s="99">
        <v>0</v>
      </c>
      <c r="AT56" s="100">
        <f>ROUND(SUM(AV56:AW56),2)</f>
        <v>0</v>
      </c>
      <c r="AU56" s="101">
        <f>'2023-HEX-06-VON - Vedlejš...'!P85</f>
        <v>0</v>
      </c>
      <c r="AV56" s="100">
        <f>'2023-HEX-06-VON - Vedlejš...'!J33</f>
        <v>0</v>
      </c>
      <c r="AW56" s="100">
        <f>'2023-HEX-06-VON - Vedlejš...'!J34</f>
        <v>0</v>
      </c>
      <c r="AX56" s="100">
        <f>'2023-HEX-06-VON - Vedlejš...'!J35</f>
        <v>0</v>
      </c>
      <c r="AY56" s="100">
        <f>'2023-HEX-06-VON - Vedlejš...'!J36</f>
        <v>0</v>
      </c>
      <c r="AZ56" s="100">
        <f>'2023-HEX-06-VON - Vedlejš...'!F33</f>
        <v>0</v>
      </c>
      <c r="BA56" s="100">
        <f>'2023-HEX-06-VON - Vedlejš...'!F34</f>
        <v>0</v>
      </c>
      <c r="BB56" s="100">
        <f>'2023-HEX-06-VON - Vedlejš...'!F35</f>
        <v>0</v>
      </c>
      <c r="BC56" s="100">
        <f>'2023-HEX-06-VON - Vedlejš...'!F36</f>
        <v>0</v>
      </c>
      <c r="BD56" s="102">
        <f>'2023-HEX-06-VON - Vedlejš...'!F37</f>
        <v>0</v>
      </c>
      <c r="BT56" s="98" t="s">
        <v>81</v>
      </c>
      <c r="BV56" s="98" t="s">
        <v>75</v>
      </c>
      <c r="BW56" s="98" t="s">
        <v>87</v>
      </c>
      <c r="BX56" s="98" t="s">
        <v>5</v>
      </c>
      <c r="CL56" s="98" t="s">
        <v>19</v>
      </c>
      <c r="CM56" s="98" t="s">
        <v>83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i/LDqNp/KJgOMBgrmxr6FvEahPQto6RJoMpCpbtJuNo+9Zb13LRbcknlRq9x6BK8nuEvYVh+0xZGv3+PxfvR7g==" saltValue="PxeAJ8ZdW9PY0CnMZT+nYEnQCA2EBWiY9IEyRXzNOuO5WLS1PLOYgDD9dH6CZ5CSZnCMDo0Ql70ps9H0Jhjr9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3-HEX-06-11 - D.1.1-Ar...'!C2" display="/"/>
    <hyperlink ref="A56" location="'2023-HEX-06-VON - Vedlej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1"/>
  <sheetViews>
    <sheetView showGridLines="0" topLeftCell="A65" workbookViewId="0">
      <selection activeCell="E27" sqref="E27:H2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82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4.95" customHeight="1">
      <c r="B4" s="22"/>
      <c r="D4" s="105" t="s">
        <v>88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3" t="str">
        <f>'Rekapitulace stavby'!K6</f>
        <v>Gymnázium Matyáše Lercha-oprava částí horních zelených střech</v>
      </c>
      <c r="F7" s="374"/>
      <c r="G7" s="374"/>
      <c r="H7" s="374"/>
      <c r="L7" s="22"/>
    </row>
    <row r="8" spans="1:46" s="2" customFormat="1" ht="12" customHeight="1">
      <c r="A8" s="36"/>
      <c r="B8" s="41"/>
      <c r="C8" s="36"/>
      <c r="D8" s="107" t="s">
        <v>89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5" t="s">
        <v>90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21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25. 4. 2023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21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21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27</v>
      </c>
      <c r="J20" s="109" t="s">
        <v>21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33</v>
      </c>
      <c r="F21" s="36"/>
      <c r="G21" s="36"/>
      <c r="H21" s="36"/>
      <c r="I21" s="107" t="s">
        <v>29</v>
      </c>
      <c r="J21" s="109" t="s">
        <v>21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35</v>
      </c>
      <c r="E23" s="36"/>
      <c r="F23" s="36"/>
      <c r="G23" s="36"/>
      <c r="H23" s="36"/>
      <c r="I23" s="107" t="s">
        <v>27</v>
      </c>
      <c r="J23" s="109" t="s">
        <v>21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29</v>
      </c>
      <c r="J24" s="109" t="s">
        <v>21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14.5" customHeight="1">
      <c r="A27" s="111"/>
      <c r="B27" s="112"/>
      <c r="C27" s="111"/>
      <c r="D27" s="111"/>
      <c r="E27" s="379" t="s">
        <v>91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43</v>
      </c>
      <c r="E33" s="107" t="s">
        <v>44</v>
      </c>
      <c r="F33" s="119">
        <f>ROUND((SUM(BE89:BE390)),  2)</f>
        <v>0</v>
      </c>
      <c r="G33" s="36"/>
      <c r="H33" s="36"/>
      <c r="I33" s="120">
        <v>0.21</v>
      </c>
      <c r="J33" s="119">
        <f>ROUND(((SUM(BE89:BE390))*I33),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45</v>
      </c>
      <c r="F34" s="119">
        <f>ROUND((SUM(BF89:BF390)),  2)</f>
        <v>0</v>
      </c>
      <c r="G34" s="36"/>
      <c r="H34" s="36"/>
      <c r="I34" s="120">
        <v>0.15</v>
      </c>
      <c r="J34" s="119">
        <f>ROUND(((SUM(BF89:BF390))*I34),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46</v>
      </c>
      <c r="F35" s="119">
        <f>ROUND((SUM(BG89:BG390)),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47</v>
      </c>
      <c r="F36" s="119">
        <f>ROUND((SUM(BH89:BH390)),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48</v>
      </c>
      <c r="F37" s="119">
        <f>ROUND((SUM(BI89:BI390)),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0" t="str">
        <f>E7</f>
        <v>Gymnázium Matyáše Lercha-oprava částí horních zelených střech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2" t="str">
        <f>E9</f>
        <v>2023/HEX/06-11 - D.1.1-Architektonické a stavebně technické řešení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25. 4. 2023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26</v>
      </c>
      <c r="D54" s="38"/>
      <c r="E54" s="38"/>
      <c r="F54" s="29" t="str">
        <f>E15</f>
        <v>GML Brno</v>
      </c>
      <c r="G54" s="38"/>
      <c r="H54" s="38"/>
      <c r="I54" s="31" t="s">
        <v>32</v>
      </c>
      <c r="J54" s="34" t="str">
        <f>E21</f>
        <v>Hexaplan international s.r.o. Brno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Ing.A.Hejmalová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36"/>
      <c r="C60" s="137"/>
      <c r="D60" s="138" t="s">
        <v>96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97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98</v>
      </c>
      <c r="E62" s="145"/>
      <c r="F62" s="145"/>
      <c r="G62" s="145"/>
      <c r="H62" s="145"/>
      <c r="I62" s="145"/>
      <c r="J62" s="146">
        <f>J116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99</v>
      </c>
      <c r="E63" s="145"/>
      <c r="F63" s="145"/>
      <c r="G63" s="145"/>
      <c r="H63" s="145"/>
      <c r="I63" s="145"/>
      <c r="J63" s="146">
        <f>J122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100</v>
      </c>
      <c r="E64" s="145"/>
      <c r="F64" s="145"/>
      <c r="G64" s="145"/>
      <c r="H64" s="145"/>
      <c r="I64" s="145"/>
      <c r="J64" s="146">
        <f>J142</f>
        <v>0</v>
      </c>
      <c r="K64" s="143"/>
      <c r="L64" s="147"/>
    </row>
    <row r="65" spans="1:31" s="9" customFormat="1" ht="24.95" customHeight="1">
      <c r="B65" s="136"/>
      <c r="C65" s="137"/>
      <c r="D65" s="138" t="s">
        <v>101</v>
      </c>
      <c r="E65" s="139"/>
      <c r="F65" s="139"/>
      <c r="G65" s="139"/>
      <c r="H65" s="139"/>
      <c r="I65" s="139"/>
      <c r="J65" s="140">
        <f>J145</f>
        <v>0</v>
      </c>
      <c r="K65" s="137"/>
      <c r="L65" s="141"/>
    </row>
    <row r="66" spans="1:31" s="10" customFormat="1" ht="19.899999999999999" customHeight="1">
      <c r="B66" s="142"/>
      <c r="C66" s="143"/>
      <c r="D66" s="144" t="s">
        <v>102</v>
      </c>
      <c r="E66" s="145"/>
      <c r="F66" s="145"/>
      <c r="G66" s="145"/>
      <c r="H66" s="145"/>
      <c r="I66" s="145"/>
      <c r="J66" s="146">
        <f>J146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103</v>
      </c>
      <c r="E67" s="145"/>
      <c r="F67" s="145"/>
      <c r="G67" s="145"/>
      <c r="H67" s="145"/>
      <c r="I67" s="145"/>
      <c r="J67" s="146">
        <f>J328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104</v>
      </c>
      <c r="E68" s="145"/>
      <c r="F68" s="145"/>
      <c r="G68" s="145"/>
      <c r="H68" s="145"/>
      <c r="I68" s="145"/>
      <c r="J68" s="146">
        <f>J355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105</v>
      </c>
      <c r="E69" s="145"/>
      <c r="F69" s="145"/>
      <c r="G69" s="145"/>
      <c r="H69" s="145"/>
      <c r="I69" s="145"/>
      <c r="J69" s="146">
        <f>J370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106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0" t="str">
        <f>E7</f>
        <v>Gymnázium Matyáše Lercha-oprava částí horních zelených střech</v>
      </c>
      <c r="F79" s="381"/>
      <c r="G79" s="381"/>
      <c r="H79" s="381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89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52" t="str">
        <f>E9</f>
        <v>2023/HEX/06-11 - D.1.1-Architektonické a stavebně technické řešení</v>
      </c>
      <c r="F81" s="382"/>
      <c r="G81" s="382"/>
      <c r="H81" s="382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F12</f>
        <v xml:space="preserve"> </v>
      </c>
      <c r="G83" s="38"/>
      <c r="H83" s="38"/>
      <c r="I83" s="31" t="s">
        <v>24</v>
      </c>
      <c r="J83" s="61" t="str">
        <f>IF(J12="","",J12)</f>
        <v>25. 4. 2023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25.7" customHeight="1">
      <c r="A85" s="36"/>
      <c r="B85" s="37"/>
      <c r="C85" s="31" t="s">
        <v>26</v>
      </c>
      <c r="D85" s="38"/>
      <c r="E85" s="38"/>
      <c r="F85" s="29" t="str">
        <f>E15</f>
        <v>GML Brno</v>
      </c>
      <c r="G85" s="38"/>
      <c r="H85" s="38"/>
      <c r="I85" s="31" t="s">
        <v>32</v>
      </c>
      <c r="J85" s="34" t="str">
        <f>E21</f>
        <v>Hexaplan international s.r.o. Brno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30</v>
      </c>
      <c r="D86" s="38"/>
      <c r="E86" s="38"/>
      <c r="F86" s="29" t="str">
        <f>IF(E18="","",E18)</f>
        <v>Vyplň údaj</v>
      </c>
      <c r="G86" s="38"/>
      <c r="H86" s="38"/>
      <c r="I86" s="31" t="s">
        <v>35</v>
      </c>
      <c r="J86" s="34" t="str">
        <f>E24</f>
        <v>Ing.A.Hejmalová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8"/>
      <c r="B88" s="149"/>
      <c r="C88" s="150" t="s">
        <v>107</v>
      </c>
      <c r="D88" s="151" t="s">
        <v>58</v>
      </c>
      <c r="E88" s="151" t="s">
        <v>54</v>
      </c>
      <c r="F88" s="151" t="s">
        <v>55</v>
      </c>
      <c r="G88" s="151" t="s">
        <v>108</v>
      </c>
      <c r="H88" s="151" t="s">
        <v>109</v>
      </c>
      <c r="I88" s="151" t="s">
        <v>110</v>
      </c>
      <c r="J88" s="151" t="s">
        <v>94</v>
      </c>
      <c r="K88" s="152" t="s">
        <v>111</v>
      </c>
      <c r="L88" s="153"/>
      <c r="M88" s="70" t="s">
        <v>21</v>
      </c>
      <c r="N88" s="71" t="s">
        <v>43</v>
      </c>
      <c r="O88" s="71" t="s">
        <v>112</v>
      </c>
      <c r="P88" s="71" t="s">
        <v>113</v>
      </c>
      <c r="Q88" s="71" t="s">
        <v>114</v>
      </c>
      <c r="R88" s="71" t="s">
        <v>115</v>
      </c>
      <c r="S88" s="71" t="s">
        <v>116</v>
      </c>
      <c r="T88" s="72" t="s">
        <v>117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9" customHeight="1">
      <c r="A89" s="36"/>
      <c r="B89" s="37"/>
      <c r="C89" s="77" t="s">
        <v>118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P90+P145</f>
        <v>0</v>
      </c>
      <c r="Q89" s="74"/>
      <c r="R89" s="156">
        <f>R90+R145</f>
        <v>10.247552500000001</v>
      </c>
      <c r="S89" s="74"/>
      <c r="T89" s="157">
        <f>T90+T145</f>
        <v>1.7845800000000001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95</v>
      </c>
      <c r="BK89" s="158">
        <f>BK90+BK145</f>
        <v>0</v>
      </c>
    </row>
    <row r="90" spans="1:65" s="12" customFormat="1" ht="25.9" customHeight="1">
      <c r="B90" s="159"/>
      <c r="C90" s="160"/>
      <c r="D90" s="161" t="s">
        <v>72</v>
      </c>
      <c r="E90" s="162" t="s">
        <v>119</v>
      </c>
      <c r="F90" s="162" t="s">
        <v>120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P91+P116+P122+P142</f>
        <v>0</v>
      </c>
      <c r="Q90" s="167"/>
      <c r="R90" s="168">
        <f>R91+R116+R122+R142</f>
        <v>0.40187500000000004</v>
      </c>
      <c r="S90" s="167"/>
      <c r="T90" s="169">
        <f>T91+T116+T122+T142</f>
        <v>0.54</v>
      </c>
      <c r="AR90" s="170" t="s">
        <v>81</v>
      </c>
      <c r="AT90" s="171" t="s">
        <v>72</v>
      </c>
      <c r="AU90" s="171" t="s">
        <v>73</v>
      </c>
      <c r="AY90" s="170" t="s">
        <v>121</v>
      </c>
      <c r="BK90" s="172">
        <f>BK91+BK116+BK122+BK142</f>
        <v>0</v>
      </c>
    </row>
    <row r="91" spans="1:65" s="12" customFormat="1" ht="22.9" customHeight="1">
      <c r="B91" s="159"/>
      <c r="C91" s="160"/>
      <c r="D91" s="161" t="s">
        <v>72</v>
      </c>
      <c r="E91" s="173" t="s">
        <v>122</v>
      </c>
      <c r="F91" s="173" t="s">
        <v>123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SUM(P92:P115)</f>
        <v>0</v>
      </c>
      <c r="Q91" s="167"/>
      <c r="R91" s="168">
        <f>SUM(R92:R115)</f>
        <v>0.39587500000000003</v>
      </c>
      <c r="S91" s="167"/>
      <c r="T91" s="169">
        <f>SUM(T92:T115)</f>
        <v>0.54</v>
      </c>
      <c r="AR91" s="170" t="s">
        <v>81</v>
      </c>
      <c r="AT91" s="171" t="s">
        <v>72</v>
      </c>
      <c r="AU91" s="171" t="s">
        <v>81</v>
      </c>
      <c r="AY91" s="170" t="s">
        <v>121</v>
      </c>
      <c r="BK91" s="172">
        <f>SUM(BK92:BK115)</f>
        <v>0</v>
      </c>
    </row>
    <row r="92" spans="1:65" s="2" customFormat="1" ht="21.75" customHeight="1">
      <c r="A92" s="36"/>
      <c r="B92" s="37"/>
      <c r="C92" s="175" t="s">
        <v>81</v>
      </c>
      <c r="D92" s="175" t="s">
        <v>124</v>
      </c>
      <c r="E92" s="176" t="s">
        <v>125</v>
      </c>
      <c r="F92" s="177" t="s">
        <v>126</v>
      </c>
      <c r="G92" s="178" t="s">
        <v>127</v>
      </c>
      <c r="H92" s="179">
        <v>150</v>
      </c>
      <c r="I92" s="180"/>
      <c r="J92" s="181">
        <f>ROUND(I92*H92,2)</f>
        <v>0</v>
      </c>
      <c r="K92" s="177" t="s">
        <v>128</v>
      </c>
      <c r="L92" s="41"/>
      <c r="M92" s="182" t="s">
        <v>21</v>
      </c>
      <c r="N92" s="183" t="s">
        <v>44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129</v>
      </c>
      <c r="AT92" s="186" t="s">
        <v>124</v>
      </c>
      <c r="AU92" s="186" t="s">
        <v>83</v>
      </c>
      <c r="AY92" s="19" t="s">
        <v>121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81</v>
      </c>
      <c r="BK92" s="187">
        <f>ROUND(I92*H92,2)</f>
        <v>0</v>
      </c>
      <c r="BL92" s="19" t="s">
        <v>129</v>
      </c>
      <c r="BM92" s="186" t="s">
        <v>130</v>
      </c>
    </row>
    <row r="93" spans="1:65" s="2" customFormat="1" ht="11.25">
      <c r="A93" s="36"/>
      <c r="B93" s="37"/>
      <c r="C93" s="38"/>
      <c r="D93" s="188" t="s">
        <v>131</v>
      </c>
      <c r="E93" s="38"/>
      <c r="F93" s="189" t="s">
        <v>132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131</v>
      </c>
      <c r="AU93" s="19" t="s">
        <v>83</v>
      </c>
    </row>
    <row r="94" spans="1:65" s="13" customFormat="1" ht="11.25">
      <c r="B94" s="193"/>
      <c r="C94" s="194"/>
      <c r="D94" s="195" t="s">
        <v>133</v>
      </c>
      <c r="E94" s="196" t="s">
        <v>21</v>
      </c>
      <c r="F94" s="197" t="s">
        <v>134</v>
      </c>
      <c r="G94" s="194"/>
      <c r="H94" s="198">
        <v>150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133</v>
      </c>
      <c r="AU94" s="204" t="s">
        <v>83</v>
      </c>
      <c r="AV94" s="13" t="s">
        <v>83</v>
      </c>
      <c r="AW94" s="13" t="s">
        <v>34</v>
      </c>
      <c r="AX94" s="13" t="s">
        <v>73</v>
      </c>
      <c r="AY94" s="204" t="s">
        <v>121</v>
      </c>
    </row>
    <row r="95" spans="1:65" s="14" customFormat="1" ht="11.25">
      <c r="B95" s="205"/>
      <c r="C95" s="206"/>
      <c r="D95" s="195" t="s">
        <v>133</v>
      </c>
      <c r="E95" s="207" t="s">
        <v>21</v>
      </c>
      <c r="F95" s="208" t="s">
        <v>135</v>
      </c>
      <c r="G95" s="206"/>
      <c r="H95" s="209">
        <v>150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133</v>
      </c>
      <c r="AU95" s="215" t="s">
        <v>83</v>
      </c>
      <c r="AV95" s="14" t="s">
        <v>136</v>
      </c>
      <c r="AW95" s="14" t="s">
        <v>34</v>
      </c>
      <c r="AX95" s="14" t="s">
        <v>81</v>
      </c>
      <c r="AY95" s="215" t="s">
        <v>121</v>
      </c>
    </row>
    <row r="96" spans="1:65" s="2" customFormat="1" ht="24.2" customHeight="1">
      <c r="A96" s="36"/>
      <c r="B96" s="37"/>
      <c r="C96" s="175" t="s">
        <v>83</v>
      </c>
      <c r="D96" s="175" t="s">
        <v>124</v>
      </c>
      <c r="E96" s="176" t="s">
        <v>137</v>
      </c>
      <c r="F96" s="177" t="s">
        <v>138</v>
      </c>
      <c r="G96" s="178" t="s">
        <v>127</v>
      </c>
      <c r="H96" s="179">
        <v>100</v>
      </c>
      <c r="I96" s="180"/>
      <c r="J96" s="181">
        <f>ROUND(I96*H96,2)</f>
        <v>0</v>
      </c>
      <c r="K96" s="177" t="s">
        <v>128</v>
      </c>
      <c r="L96" s="41"/>
      <c r="M96" s="182" t="s">
        <v>21</v>
      </c>
      <c r="N96" s="183" t="s">
        <v>44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129</v>
      </c>
      <c r="AT96" s="186" t="s">
        <v>124</v>
      </c>
      <c r="AU96" s="186" t="s">
        <v>83</v>
      </c>
      <c r="AY96" s="19" t="s">
        <v>121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81</v>
      </c>
      <c r="BK96" s="187">
        <f>ROUND(I96*H96,2)</f>
        <v>0</v>
      </c>
      <c r="BL96" s="19" t="s">
        <v>129</v>
      </c>
      <c r="BM96" s="186" t="s">
        <v>139</v>
      </c>
    </row>
    <row r="97" spans="1:65" s="2" customFormat="1" ht="11.25">
      <c r="A97" s="36"/>
      <c r="B97" s="37"/>
      <c r="C97" s="38"/>
      <c r="D97" s="188" t="s">
        <v>131</v>
      </c>
      <c r="E97" s="38"/>
      <c r="F97" s="189" t="s">
        <v>140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131</v>
      </c>
      <c r="AU97" s="19" t="s">
        <v>83</v>
      </c>
    </row>
    <row r="98" spans="1:65" s="13" customFormat="1" ht="11.25">
      <c r="B98" s="193"/>
      <c r="C98" s="194"/>
      <c r="D98" s="195" t="s">
        <v>133</v>
      </c>
      <c r="E98" s="196" t="s">
        <v>21</v>
      </c>
      <c r="F98" s="197" t="s">
        <v>141</v>
      </c>
      <c r="G98" s="194"/>
      <c r="H98" s="198">
        <v>100</v>
      </c>
      <c r="I98" s="199"/>
      <c r="J98" s="194"/>
      <c r="K98" s="194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133</v>
      </c>
      <c r="AU98" s="204" t="s">
        <v>83</v>
      </c>
      <c r="AV98" s="13" t="s">
        <v>83</v>
      </c>
      <c r="AW98" s="13" t="s">
        <v>34</v>
      </c>
      <c r="AX98" s="13" t="s">
        <v>73</v>
      </c>
      <c r="AY98" s="204" t="s">
        <v>121</v>
      </c>
    </row>
    <row r="99" spans="1:65" s="14" customFormat="1" ht="11.25">
      <c r="B99" s="205"/>
      <c r="C99" s="206"/>
      <c r="D99" s="195" t="s">
        <v>133</v>
      </c>
      <c r="E99" s="207" t="s">
        <v>21</v>
      </c>
      <c r="F99" s="208" t="s">
        <v>135</v>
      </c>
      <c r="G99" s="206"/>
      <c r="H99" s="209">
        <v>100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133</v>
      </c>
      <c r="AU99" s="215" t="s">
        <v>83</v>
      </c>
      <c r="AV99" s="14" t="s">
        <v>136</v>
      </c>
      <c r="AW99" s="14" t="s">
        <v>34</v>
      </c>
      <c r="AX99" s="14" t="s">
        <v>81</v>
      </c>
      <c r="AY99" s="215" t="s">
        <v>121</v>
      </c>
    </row>
    <row r="100" spans="1:65" s="2" customFormat="1" ht="24.2" customHeight="1">
      <c r="A100" s="36"/>
      <c r="B100" s="37"/>
      <c r="C100" s="175" t="s">
        <v>136</v>
      </c>
      <c r="D100" s="175" t="s">
        <v>124</v>
      </c>
      <c r="E100" s="176" t="s">
        <v>142</v>
      </c>
      <c r="F100" s="177" t="s">
        <v>143</v>
      </c>
      <c r="G100" s="178" t="s">
        <v>127</v>
      </c>
      <c r="H100" s="179">
        <v>20</v>
      </c>
      <c r="I100" s="180"/>
      <c r="J100" s="181">
        <f>ROUND(I100*H100,2)</f>
        <v>0</v>
      </c>
      <c r="K100" s="177" t="s">
        <v>128</v>
      </c>
      <c r="L100" s="41"/>
      <c r="M100" s="182" t="s">
        <v>21</v>
      </c>
      <c r="N100" s="183" t="s">
        <v>44</v>
      </c>
      <c r="O100" s="66"/>
      <c r="P100" s="184">
        <f>O100*H100</f>
        <v>0</v>
      </c>
      <c r="Q100" s="184">
        <v>1.7639999999999999E-2</v>
      </c>
      <c r="R100" s="184">
        <f>Q100*H100</f>
        <v>0.3528</v>
      </c>
      <c r="S100" s="184">
        <v>0.02</v>
      </c>
      <c r="T100" s="185">
        <f>S100*H100</f>
        <v>0.4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129</v>
      </c>
      <c r="AT100" s="186" t="s">
        <v>124</v>
      </c>
      <c r="AU100" s="186" t="s">
        <v>83</v>
      </c>
      <c r="AY100" s="19" t="s">
        <v>121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81</v>
      </c>
      <c r="BK100" s="187">
        <f>ROUND(I100*H100,2)</f>
        <v>0</v>
      </c>
      <c r="BL100" s="19" t="s">
        <v>129</v>
      </c>
      <c r="BM100" s="186" t="s">
        <v>144</v>
      </c>
    </row>
    <row r="101" spans="1:65" s="2" customFormat="1" ht="11.25">
      <c r="A101" s="36"/>
      <c r="B101" s="37"/>
      <c r="C101" s="38"/>
      <c r="D101" s="188" t="s">
        <v>131</v>
      </c>
      <c r="E101" s="38"/>
      <c r="F101" s="189" t="s">
        <v>145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131</v>
      </c>
      <c r="AU101" s="19" t="s">
        <v>83</v>
      </c>
    </row>
    <row r="102" spans="1:65" s="13" customFormat="1" ht="11.25">
      <c r="B102" s="193"/>
      <c r="C102" s="194"/>
      <c r="D102" s="195" t="s">
        <v>133</v>
      </c>
      <c r="E102" s="196" t="s">
        <v>21</v>
      </c>
      <c r="F102" s="197" t="s">
        <v>146</v>
      </c>
      <c r="G102" s="194"/>
      <c r="H102" s="198">
        <v>20</v>
      </c>
      <c r="I102" s="199"/>
      <c r="J102" s="194"/>
      <c r="K102" s="194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133</v>
      </c>
      <c r="AU102" s="204" t="s">
        <v>83</v>
      </c>
      <c r="AV102" s="13" t="s">
        <v>83</v>
      </c>
      <c r="AW102" s="13" t="s">
        <v>34</v>
      </c>
      <c r="AX102" s="13" t="s">
        <v>73</v>
      </c>
      <c r="AY102" s="204" t="s">
        <v>121</v>
      </c>
    </row>
    <row r="103" spans="1:65" s="14" customFormat="1" ht="11.25">
      <c r="B103" s="205"/>
      <c r="C103" s="206"/>
      <c r="D103" s="195" t="s">
        <v>133</v>
      </c>
      <c r="E103" s="207" t="s">
        <v>21</v>
      </c>
      <c r="F103" s="208" t="s">
        <v>135</v>
      </c>
      <c r="G103" s="206"/>
      <c r="H103" s="209">
        <v>20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133</v>
      </c>
      <c r="AU103" s="215" t="s">
        <v>83</v>
      </c>
      <c r="AV103" s="14" t="s">
        <v>136</v>
      </c>
      <c r="AW103" s="14" t="s">
        <v>34</v>
      </c>
      <c r="AX103" s="14" t="s">
        <v>81</v>
      </c>
      <c r="AY103" s="215" t="s">
        <v>121</v>
      </c>
    </row>
    <row r="104" spans="1:65" s="2" customFormat="1" ht="24.2" customHeight="1">
      <c r="A104" s="36"/>
      <c r="B104" s="37"/>
      <c r="C104" s="175" t="s">
        <v>129</v>
      </c>
      <c r="D104" s="175" t="s">
        <v>124</v>
      </c>
      <c r="E104" s="176" t="s">
        <v>147</v>
      </c>
      <c r="F104" s="177" t="s">
        <v>148</v>
      </c>
      <c r="G104" s="178" t="s">
        <v>127</v>
      </c>
      <c r="H104" s="179">
        <v>70</v>
      </c>
      <c r="I104" s="180"/>
      <c r="J104" s="181">
        <f>ROUND(I104*H104,2)</f>
        <v>0</v>
      </c>
      <c r="K104" s="177" t="s">
        <v>128</v>
      </c>
      <c r="L104" s="41"/>
      <c r="M104" s="182" t="s">
        <v>21</v>
      </c>
      <c r="N104" s="183" t="s">
        <v>44</v>
      </c>
      <c r="O104" s="66"/>
      <c r="P104" s="184">
        <f>O104*H104</f>
        <v>0</v>
      </c>
      <c r="Q104" s="184">
        <v>2.2000000000000001E-4</v>
      </c>
      <c r="R104" s="184">
        <f>Q104*H104</f>
        <v>1.54E-2</v>
      </c>
      <c r="S104" s="184">
        <v>2E-3</v>
      </c>
      <c r="T104" s="185">
        <f>S104*H104</f>
        <v>0.14000000000000001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129</v>
      </c>
      <c r="AT104" s="186" t="s">
        <v>124</v>
      </c>
      <c r="AU104" s="186" t="s">
        <v>83</v>
      </c>
      <c r="AY104" s="19" t="s">
        <v>121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81</v>
      </c>
      <c r="BK104" s="187">
        <f>ROUND(I104*H104,2)</f>
        <v>0</v>
      </c>
      <c r="BL104" s="19" t="s">
        <v>129</v>
      </c>
      <c r="BM104" s="186" t="s">
        <v>149</v>
      </c>
    </row>
    <row r="105" spans="1:65" s="2" customFormat="1" ht="11.25">
      <c r="A105" s="36"/>
      <c r="B105" s="37"/>
      <c r="C105" s="38"/>
      <c r="D105" s="188" t="s">
        <v>131</v>
      </c>
      <c r="E105" s="38"/>
      <c r="F105" s="189" t="s">
        <v>150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131</v>
      </c>
      <c r="AU105" s="19" t="s">
        <v>83</v>
      </c>
    </row>
    <row r="106" spans="1:65" s="13" customFormat="1" ht="11.25">
      <c r="B106" s="193"/>
      <c r="C106" s="194"/>
      <c r="D106" s="195" t="s">
        <v>133</v>
      </c>
      <c r="E106" s="196" t="s">
        <v>21</v>
      </c>
      <c r="F106" s="197" t="s">
        <v>146</v>
      </c>
      <c r="G106" s="194"/>
      <c r="H106" s="198">
        <v>20</v>
      </c>
      <c r="I106" s="199"/>
      <c r="J106" s="194"/>
      <c r="K106" s="194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133</v>
      </c>
      <c r="AU106" s="204" t="s">
        <v>83</v>
      </c>
      <c r="AV106" s="13" t="s">
        <v>83</v>
      </c>
      <c r="AW106" s="13" t="s">
        <v>34</v>
      </c>
      <c r="AX106" s="13" t="s">
        <v>73</v>
      </c>
      <c r="AY106" s="204" t="s">
        <v>121</v>
      </c>
    </row>
    <row r="107" spans="1:65" s="13" customFormat="1" ht="11.25">
      <c r="B107" s="193"/>
      <c r="C107" s="194"/>
      <c r="D107" s="195" t="s">
        <v>133</v>
      </c>
      <c r="E107" s="196" t="s">
        <v>21</v>
      </c>
      <c r="F107" s="197" t="s">
        <v>151</v>
      </c>
      <c r="G107" s="194"/>
      <c r="H107" s="198">
        <v>50</v>
      </c>
      <c r="I107" s="199"/>
      <c r="J107" s="194"/>
      <c r="K107" s="194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133</v>
      </c>
      <c r="AU107" s="204" t="s">
        <v>83</v>
      </c>
      <c r="AV107" s="13" t="s">
        <v>83</v>
      </c>
      <c r="AW107" s="13" t="s">
        <v>34</v>
      </c>
      <c r="AX107" s="13" t="s">
        <v>73</v>
      </c>
      <c r="AY107" s="204" t="s">
        <v>121</v>
      </c>
    </row>
    <row r="108" spans="1:65" s="14" customFormat="1" ht="11.25">
      <c r="B108" s="205"/>
      <c r="C108" s="206"/>
      <c r="D108" s="195" t="s">
        <v>133</v>
      </c>
      <c r="E108" s="207" t="s">
        <v>21</v>
      </c>
      <c r="F108" s="208" t="s">
        <v>135</v>
      </c>
      <c r="G108" s="206"/>
      <c r="H108" s="209">
        <v>70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133</v>
      </c>
      <c r="AU108" s="215" t="s">
        <v>83</v>
      </c>
      <c r="AV108" s="14" t="s">
        <v>136</v>
      </c>
      <c r="AW108" s="14" t="s">
        <v>34</v>
      </c>
      <c r="AX108" s="14" t="s">
        <v>81</v>
      </c>
      <c r="AY108" s="215" t="s">
        <v>121</v>
      </c>
    </row>
    <row r="109" spans="1:65" s="2" customFormat="1" ht="24.2" customHeight="1">
      <c r="A109" s="36"/>
      <c r="B109" s="37"/>
      <c r="C109" s="175" t="s">
        <v>152</v>
      </c>
      <c r="D109" s="175" t="s">
        <v>124</v>
      </c>
      <c r="E109" s="176" t="s">
        <v>153</v>
      </c>
      <c r="F109" s="177" t="s">
        <v>154</v>
      </c>
      <c r="G109" s="178" t="s">
        <v>127</v>
      </c>
      <c r="H109" s="179">
        <v>300</v>
      </c>
      <c r="I109" s="180"/>
      <c r="J109" s="181">
        <f>ROUND(I109*H109,2)</f>
        <v>0</v>
      </c>
      <c r="K109" s="177" t="s">
        <v>128</v>
      </c>
      <c r="L109" s="41"/>
      <c r="M109" s="182" t="s">
        <v>21</v>
      </c>
      <c r="N109" s="183" t="s">
        <v>44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129</v>
      </c>
      <c r="AT109" s="186" t="s">
        <v>124</v>
      </c>
      <c r="AU109" s="186" t="s">
        <v>83</v>
      </c>
      <c r="AY109" s="19" t="s">
        <v>121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81</v>
      </c>
      <c r="BK109" s="187">
        <f>ROUND(I109*H109,2)</f>
        <v>0</v>
      </c>
      <c r="BL109" s="19" t="s">
        <v>129</v>
      </c>
      <c r="BM109" s="186" t="s">
        <v>155</v>
      </c>
    </row>
    <row r="110" spans="1:65" s="2" customFormat="1" ht="11.25">
      <c r="A110" s="36"/>
      <c r="B110" s="37"/>
      <c r="C110" s="38"/>
      <c r="D110" s="188" t="s">
        <v>131</v>
      </c>
      <c r="E110" s="38"/>
      <c r="F110" s="189" t="s">
        <v>156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131</v>
      </c>
      <c r="AU110" s="19" t="s">
        <v>83</v>
      </c>
    </row>
    <row r="111" spans="1:65" s="13" customFormat="1" ht="11.25">
      <c r="B111" s="193"/>
      <c r="C111" s="194"/>
      <c r="D111" s="195" t="s">
        <v>133</v>
      </c>
      <c r="E111" s="196" t="s">
        <v>21</v>
      </c>
      <c r="F111" s="197" t="s">
        <v>157</v>
      </c>
      <c r="G111" s="194"/>
      <c r="H111" s="198">
        <v>300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133</v>
      </c>
      <c r="AU111" s="204" t="s">
        <v>83</v>
      </c>
      <c r="AV111" s="13" t="s">
        <v>83</v>
      </c>
      <c r="AW111" s="13" t="s">
        <v>34</v>
      </c>
      <c r="AX111" s="13" t="s">
        <v>73</v>
      </c>
      <c r="AY111" s="204" t="s">
        <v>121</v>
      </c>
    </row>
    <row r="112" spans="1:65" s="14" customFormat="1" ht="11.25">
      <c r="B112" s="205"/>
      <c r="C112" s="206"/>
      <c r="D112" s="195" t="s">
        <v>133</v>
      </c>
      <c r="E112" s="207" t="s">
        <v>21</v>
      </c>
      <c r="F112" s="208" t="s">
        <v>135</v>
      </c>
      <c r="G112" s="206"/>
      <c r="H112" s="209">
        <v>300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133</v>
      </c>
      <c r="AU112" s="215" t="s">
        <v>83</v>
      </c>
      <c r="AV112" s="14" t="s">
        <v>136</v>
      </c>
      <c r="AW112" s="14" t="s">
        <v>34</v>
      </c>
      <c r="AX112" s="14" t="s">
        <v>81</v>
      </c>
      <c r="AY112" s="215" t="s">
        <v>121</v>
      </c>
    </row>
    <row r="113" spans="1:65" s="2" customFormat="1" ht="24.2" customHeight="1">
      <c r="A113" s="36"/>
      <c r="B113" s="37"/>
      <c r="C113" s="175" t="s">
        <v>122</v>
      </c>
      <c r="D113" s="175" t="s">
        <v>124</v>
      </c>
      <c r="E113" s="176" t="s">
        <v>158</v>
      </c>
      <c r="F113" s="177" t="s">
        <v>159</v>
      </c>
      <c r="G113" s="178" t="s">
        <v>127</v>
      </c>
      <c r="H113" s="179">
        <v>6.75</v>
      </c>
      <c r="I113" s="180"/>
      <c r="J113" s="181">
        <f>ROUND(I113*H113,2)</f>
        <v>0</v>
      </c>
      <c r="K113" s="177" t="s">
        <v>160</v>
      </c>
      <c r="L113" s="41"/>
      <c r="M113" s="182" t="s">
        <v>21</v>
      </c>
      <c r="N113" s="183" t="s">
        <v>44</v>
      </c>
      <c r="O113" s="66"/>
      <c r="P113" s="184">
        <f>O113*H113</f>
        <v>0</v>
      </c>
      <c r="Q113" s="184">
        <v>4.1000000000000003E-3</v>
      </c>
      <c r="R113" s="184">
        <f>Q113*H113</f>
        <v>2.7675000000000002E-2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129</v>
      </c>
      <c r="AT113" s="186" t="s">
        <v>124</v>
      </c>
      <c r="AU113" s="186" t="s">
        <v>83</v>
      </c>
      <c r="AY113" s="19" t="s">
        <v>121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81</v>
      </c>
      <c r="BK113" s="187">
        <f>ROUND(I113*H113,2)</f>
        <v>0</v>
      </c>
      <c r="BL113" s="19" t="s">
        <v>129</v>
      </c>
      <c r="BM113" s="186" t="s">
        <v>161</v>
      </c>
    </row>
    <row r="114" spans="1:65" s="13" customFormat="1" ht="11.25">
      <c r="B114" s="193"/>
      <c r="C114" s="194"/>
      <c r="D114" s="195" t="s">
        <v>133</v>
      </c>
      <c r="E114" s="196" t="s">
        <v>21</v>
      </c>
      <c r="F114" s="197" t="s">
        <v>162</v>
      </c>
      <c r="G114" s="194"/>
      <c r="H114" s="198">
        <v>6.75</v>
      </c>
      <c r="I114" s="199"/>
      <c r="J114" s="194"/>
      <c r="K114" s="194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133</v>
      </c>
      <c r="AU114" s="204" t="s">
        <v>83</v>
      </c>
      <c r="AV114" s="13" t="s">
        <v>83</v>
      </c>
      <c r="AW114" s="13" t="s">
        <v>34</v>
      </c>
      <c r="AX114" s="13" t="s">
        <v>73</v>
      </c>
      <c r="AY114" s="204" t="s">
        <v>121</v>
      </c>
    </row>
    <row r="115" spans="1:65" s="14" customFormat="1" ht="11.25">
      <c r="B115" s="205"/>
      <c r="C115" s="206"/>
      <c r="D115" s="195" t="s">
        <v>133</v>
      </c>
      <c r="E115" s="207" t="s">
        <v>21</v>
      </c>
      <c r="F115" s="208" t="s">
        <v>135</v>
      </c>
      <c r="G115" s="206"/>
      <c r="H115" s="209">
        <v>6.75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133</v>
      </c>
      <c r="AU115" s="215" t="s">
        <v>83</v>
      </c>
      <c r="AV115" s="14" t="s">
        <v>136</v>
      </c>
      <c r="AW115" s="14" t="s">
        <v>34</v>
      </c>
      <c r="AX115" s="14" t="s">
        <v>81</v>
      </c>
      <c r="AY115" s="215" t="s">
        <v>121</v>
      </c>
    </row>
    <row r="116" spans="1:65" s="12" customFormat="1" ht="22.9" customHeight="1">
      <c r="B116" s="159"/>
      <c r="C116" s="160"/>
      <c r="D116" s="161" t="s">
        <v>72</v>
      </c>
      <c r="E116" s="173" t="s">
        <v>163</v>
      </c>
      <c r="F116" s="173" t="s">
        <v>164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SUM(P117:P121)</f>
        <v>0</v>
      </c>
      <c r="Q116" s="167"/>
      <c r="R116" s="168">
        <f>SUM(R117:R121)</f>
        <v>6.0000000000000001E-3</v>
      </c>
      <c r="S116" s="167"/>
      <c r="T116" s="169">
        <f>SUM(T117:T121)</f>
        <v>0</v>
      </c>
      <c r="AR116" s="170" t="s">
        <v>81</v>
      </c>
      <c r="AT116" s="171" t="s">
        <v>72</v>
      </c>
      <c r="AU116" s="171" t="s">
        <v>81</v>
      </c>
      <c r="AY116" s="170" t="s">
        <v>121</v>
      </c>
      <c r="BK116" s="172">
        <f>SUM(BK117:BK121)</f>
        <v>0</v>
      </c>
    </row>
    <row r="117" spans="1:65" s="2" customFormat="1" ht="16.5" customHeight="1">
      <c r="A117" s="36"/>
      <c r="B117" s="37"/>
      <c r="C117" s="175" t="s">
        <v>165</v>
      </c>
      <c r="D117" s="175" t="s">
        <v>124</v>
      </c>
      <c r="E117" s="176" t="s">
        <v>166</v>
      </c>
      <c r="F117" s="177" t="s">
        <v>167</v>
      </c>
      <c r="G117" s="178" t="s">
        <v>168</v>
      </c>
      <c r="H117" s="179">
        <v>40</v>
      </c>
      <c r="I117" s="180"/>
      <c r="J117" s="181">
        <f>ROUND(I117*H117,2)</f>
        <v>0</v>
      </c>
      <c r="K117" s="177" t="s">
        <v>160</v>
      </c>
      <c r="L117" s="41"/>
      <c r="M117" s="182" t="s">
        <v>21</v>
      </c>
      <c r="N117" s="183" t="s">
        <v>44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129</v>
      </c>
      <c r="AT117" s="186" t="s">
        <v>124</v>
      </c>
      <c r="AU117" s="186" t="s">
        <v>83</v>
      </c>
      <c r="AY117" s="19" t="s">
        <v>121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81</v>
      </c>
      <c r="BK117" s="187">
        <f>ROUND(I117*H117,2)</f>
        <v>0</v>
      </c>
      <c r="BL117" s="19" t="s">
        <v>129</v>
      </c>
      <c r="BM117" s="186" t="s">
        <v>169</v>
      </c>
    </row>
    <row r="118" spans="1:65" s="2" customFormat="1" ht="24.2" customHeight="1">
      <c r="A118" s="36"/>
      <c r="B118" s="37"/>
      <c r="C118" s="175" t="s">
        <v>170</v>
      </c>
      <c r="D118" s="175" t="s">
        <v>124</v>
      </c>
      <c r="E118" s="176" t="s">
        <v>171</v>
      </c>
      <c r="F118" s="177" t="s">
        <v>172</v>
      </c>
      <c r="G118" s="178" t="s">
        <v>127</v>
      </c>
      <c r="H118" s="179">
        <v>150</v>
      </c>
      <c r="I118" s="180"/>
      <c r="J118" s="181">
        <f>ROUND(I118*H118,2)</f>
        <v>0</v>
      </c>
      <c r="K118" s="177" t="s">
        <v>128</v>
      </c>
      <c r="L118" s="41"/>
      <c r="M118" s="182" t="s">
        <v>21</v>
      </c>
      <c r="N118" s="183" t="s">
        <v>44</v>
      </c>
      <c r="O118" s="66"/>
      <c r="P118" s="184">
        <f>O118*H118</f>
        <v>0</v>
      </c>
      <c r="Q118" s="184">
        <v>4.0000000000000003E-5</v>
      </c>
      <c r="R118" s="184">
        <f>Q118*H118</f>
        <v>6.0000000000000001E-3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129</v>
      </c>
      <c r="AT118" s="186" t="s">
        <v>124</v>
      </c>
      <c r="AU118" s="186" t="s">
        <v>83</v>
      </c>
      <c r="AY118" s="19" t="s">
        <v>121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81</v>
      </c>
      <c r="BK118" s="187">
        <f>ROUND(I118*H118,2)</f>
        <v>0</v>
      </c>
      <c r="BL118" s="19" t="s">
        <v>129</v>
      </c>
      <c r="BM118" s="186" t="s">
        <v>173</v>
      </c>
    </row>
    <row r="119" spans="1:65" s="2" customFormat="1" ht="11.25">
      <c r="A119" s="36"/>
      <c r="B119" s="37"/>
      <c r="C119" s="38"/>
      <c r="D119" s="188" t="s">
        <v>131</v>
      </c>
      <c r="E119" s="38"/>
      <c r="F119" s="189" t="s">
        <v>174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131</v>
      </c>
      <c r="AU119" s="19" t="s">
        <v>83</v>
      </c>
    </row>
    <row r="120" spans="1:65" s="13" customFormat="1" ht="11.25">
      <c r="B120" s="193"/>
      <c r="C120" s="194"/>
      <c r="D120" s="195" t="s">
        <v>133</v>
      </c>
      <c r="E120" s="196" t="s">
        <v>21</v>
      </c>
      <c r="F120" s="197" t="s">
        <v>175</v>
      </c>
      <c r="G120" s="194"/>
      <c r="H120" s="198">
        <v>150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133</v>
      </c>
      <c r="AU120" s="204" t="s">
        <v>83</v>
      </c>
      <c r="AV120" s="13" t="s">
        <v>83</v>
      </c>
      <c r="AW120" s="13" t="s">
        <v>34</v>
      </c>
      <c r="AX120" s="13" t="s">
        <v>73</v>
      </c>
      <c r="AY120" s="204" t="s">
        <v>121</v>
      </c>
    </row>
    <row r="121" spans="1:65" s="14" customFormat="1" ht="11.25">
      <c r="B121" s="205"/>
      <c r="C121" s="206"/>
      <c r="D121" s="195" t="s">
        <v>133</v>
      </c>
      <c r="E121" s="207" t="s">
        <v>21</v>
      </c>
      <c r="F121" s="208" t="s">
        <v>135</v>
      </c>
      <c r="G121" s="206"/>
      <c r="H121" s="209">
        <v>150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133</v>
      </c>
      <c r="AU121" s="215" t="s">
        <v>83</v>
      </c>
      <c r="AV121" s="14" t="s">
        <v>136</v>
      </c>
      <c r="AW121" s="14" t="s">
        <v>34</v>
      </c>
      <c r="AX121" s="14" t="s">
        <v>81</v>
      </c>
      <c r="AY121" s="215" t="s">
        <v>121</v>
      </c>
    </row>
    <row r="122" spans="1:65" s="12" customFormat="1" ht="22.9" customHeight="1">
      <c r="B122" s="159"/>
      <c r="C122" s="160"/>
      <c r="D122" s="161" t="s">
        <v>72</v>
      </c>
      <c r="E122" s="173" t="s">
        <v>176</v>
      </c>
      <c r="F122" s="173" t="s">
        <v>177</v>
      </c>
      <c r="G122" s="160"/>
      <c r="H122" s="160"/>
      <c r="I122" s="163"/>
      <c r="J122" s="174">
        <f>BK122</f>
        <v>0</v>
      </c>
      <c r="K122" s="160"/>
      <c r="L122" s="165"/>
      <c r="M122" s="166"/>
      <c r="N122" s="167"/>
      <c r="O122" s="167"/>
      <c r="P122" s="168">
        <f>SUM(P123:P141)</f>
        <v>0</v>
      </c>
      <c r="Q122" s="167"/>
      <c r="R122" s="168">
        <f>SUM(R123:R141)</f>
        <v>0</v>
      </c>
      <c r="S122" s="167"/>
      <c r="T122" s="169">
        <f>SUM(T123:T141)</f>
        <v>0</v>
      </c>
      <c r="AR122" s="170" t="s">
        <v>81</v>
      </c>
      <c r="AT122" s="171" t="s">
        <v>72</v>
      </c>
      <c r="AU122" s="171" t="s">
        <v>81</v>
      </c>
      <c r="AY122" s="170" t="s">
        <v>121</v>
      </c>
      <c r="BK122" s="172">
        <f>SUM(BK123:BK141)</f>
        <v>0</v>
      </c>
    </row>
    <row r="123" spans="1:65" s="2" customFormat="1" ht="24.2" customHeight="1">
      <c r="A123" s="36"/>
      <c r="B123" s="37"/>
      <c r="C123" s="175" t="s">
        <v>163</v>
      </c>
      <c r="D123" s="175" t="s">
        <v>124</v>
      </c>
      <c r="E123" s="176" t="s">
        <v>178</v>
      </c>
      <c r="F123" s="177" t="s">
        <v>179</v>
      </c>
      <c r="G123" s="178" t="s">
        <v>180</v>
      </c>
      <c r="H123" s="179">
        <v>1.7849999999999999</v>
      </c>
      <c r="I123" s="180"/>
      <c r="J123" s="181">
        <f>ROUND(I123*H123,2)</f>
        <v>0</v>
      </c>
      <c r="K123" s="177" t="s">
        <v>128</v>
      </c>
      <c r="L123" s="41"/>
      <c r="M123" s="182" t="s">
        <v>21</v>
      </c>
      <c r="N123" s="183" t="s">
        <v>44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129</v>
      </c>
      <c r="AT123" s="186" t="s">
        <v>124</v>
      </c>
      <c r="AU123" s="186" t="s">
        <v>83</v>
      </c>
      <c r="AY123" s="19" t="s">
        <v>121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81</v>
      </c>
      <c r="BK123" s="187">
        <f>ROUND(I123*H123,2)</f>
        <v>0</v>
      </c>
      <c r="BL123" s="19" t="s">
        <v>129</v>
      </c>
      <c r="BM123" s="186" t="s">
        <v>181</v>
      </c>
    </row>
    <row r="124" spans="1:65" s="2" customFormat="1" ht="11.25">
      <c r="A124" s="36"/>
      <c r="B124" s="37"/>
      <c r="C124" s="38"/>
      <c r="D124" s="188" t="s">
        <v>131</v>
      </c>
      <c r="E124" s="38"/>
      <c r="F124" s="189" t="s">
        <v>182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131</v>
      </c>
      <c r="AU124" s="19" t="s">
        <v>83</v>
      </c>
    </row>
    <row r="125" spans="1:65" s="2" customFormat="1" ht="16.5" customHeight="1">
      <c r="A125" s="36"/>
      <c r="B125" s="37"/>
      <c r="C125" s="175" t="s">
        <v>183</v>
      </c>
      <c r="D125" s="175" t="s">
        <v>124</v>
      </c>
      <c r="E125" s="176" t="s">
        <v>184</v>
      </c>
      <c r="F125" s="177" t="s">
        <v>185</v>
      </c>
      <c r="G125" s="178" t="s">
        <v>186</v>
      </c>
      <c r="H125" s="179">
        <v>16</v>
      </c>
      <c r="I125" s="180"/>
      <c r="J125" s="181">
        <f>ROUND(I125*H125,2)</f>
        <v>0</v>
      </c>
      <c r="K125" s="177" t="s">
        <v>128</v>
      </c>
      <c r="L125" s="41"/>
      <c r="M125" s="182" t="s">
        <v>21</v>
      </c>
      <c r="N125" s="183" t="s">
        <v>44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129</v>
      </c>
      <c r="AT125" s="186" t="s">
        <v>124</v>
      </c>
      <c r="AU125" s="186" t="s">
        <v>83</v>
      </c>
      <c r="AY125" s="19" t="s">
        <v>121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81</v>
      </c>
      <c r="BK125" s="187">
        <f>ROUND(I125*H125,2)</f>
        <v>0</v>
      </c>
      <c r="BL125" s="19" t="s">
        <v>129</v>
      </c>
      <c r="BM125" s="186" t="s">
        <v>187</v>
      </c>
    </row>
    <row r="126" spans="1:65" s="2" customFormat="1" ht="11.25">
      <c r="A126" s="36"/>
      <c r="B126" s="37"/>
      <c r="C126" s="38"/>
      <c r="D126" s="188" t="s">
        <v>131</v>
      </c>
      <c r="E126" s="38"/>
      <c r="F126" s="189" t="s">
        <v>188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131</v>
      </c>
      <c r="AU126" s="19" t="s">
        <v>83</v>
      </c>
    </row>
    <row r="127" spans="1:65" s="13" customFormat="1" ht="11.25">
      <c r="B127" s="193"/>
      <c r="C127" s="194"/>
      <c r="D127" s="195" t="s">
        <v>133</v>
      </c>
      <c r="E127" s="196" t="s">
        <v>21</v>
      </c>
      <c r="F127" s="197" t="s">
        <v>189</v>
      </c>
      <c r="G127" s="194"/>
      <c r="H127" s="198">
        <v>16</v>
      </c>
      <c r="I127" s="199"/>
      <c r="J127" s="194"/>
      <c r="K127" s="194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133</v>
      </c>
      <c r="AU127" s="204" t="s">
        <v>83</v>
      </c>
      <c r="AV127" s="13" t="s">
        <v>83</v>
      </c>
      <c r="AW127" s="13" t="s">
        <v>34</v>
      </c>
      <c r="AX127" s="13" t="s">
        <v>73</v>
      </c>
      <c r="AY127" s="204" t="s">
        <v>121</v>
      </c>
    </row>
    <row r="128" spans="1:65" s="14" customFormat="1" ht="11.25">
      <c r="B128" s="205"/>
      <c r="C128" s="206"/>
      <c r="D128" s="195" t="s">
        <v>133</v>
      </c>
      <c r="E128" s="207" t="s">
        <v>21</v>
      </c>
      <c r="F128" s="208" t="s">
        <v>135</v>
      </c>
      <c r="G128" s="206"/>
      <c r="H128" s="209">
        <v>16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133</v>
      </c>
      <c r="AU128" s="215" t="s">
        <v>83</v>
      </c>
      <c r="AV128" s="14" t="s">
        <v>136</v>
      </c>
      <c r="AW128" s="14" t="s">
        <v>34</v>
      </c>
      <c r="AX128" s="14" t="s">
        <v>81</v>
      </c>
      <c r="AY128" s="215" t="s">
        <v>121</v>
      </c>
    </row>
    <row r="129" spans="1:65" s="2" customFormat="1" ht="24.2" customHeight="1">
      <c r="A129" s="36"/>
      <c r="B129" s="37"/>
      <c r="C129" s="175" t="s">
        <v>190</v>
      </c>
      <c r="D129" s="175" t="s">
        <v>124</v>
      </c>
      <c r="E129" s="176" t="s">
        <v>191</v>
      </c>
      <c r="F129" s="177" t="s">
        <v>192</v>
      </c>
      <c r="G129" s="178" t="s">
        <v>186</v>
      </c>
      <c r="H129" s="179">
        <v>160</v>
      </c>
      <c r="I129" s="180"/>
      <c r="J129" s="181">
        <f>ROUND(I129*H129,2)</f>
        <v>0</v>
      </c>
      <c r="K129" s="177" t="s">
        <v>128</v>
      </c>
      <c r="L129" s="41"/>
      <c r="M129" s="182" t="s">
        <v>21</v>
      </c>
      <c r="N129" s="183" t="s">
        <v>44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129</v>
      </c>
      <c r="AT129" s="186" t="s">
        <v>124</v>
      </c>
      <c r="AU129" s="186" t="s">
        <v>83</v>
      </c>
      <c r="AY129" s="19" t="s">
        <v>121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81</v>
      </c>
      <c r="BK129" s="187">
        <f>ROUND(I129*H129,2)</f>
        <v>0</v>
      </c>
      <c r="BL129" s="19" t="s">
        <v>129</v>
      </c>
      <c r="BM129" s="186" t="s">
        <v>193</v>
      </c>
    </row>
    <row r="130" spans="1:65" s="2" customFormat="1" ht="11.25">
      <c r="A130" s="36"/>
      <c r="B130" s="37"/>
      <c r="C130" s="38"/>
      <c r="D130" s="188" t="s">
        <v>131</v>
      </c>
      <c r="E130" s="38"/>
      <c r="F130" s="189" t="s">
        <v>194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131</v>
      </c>
      <c r="AU130" s="19" t="s">
        <v>83</v>
      </c>
    </row>
    <row r="131" spans="1:65" s="2" customFormat="1" ht="19.5">
      <c r="A131" s="36"/>
      <c r="B131" s="37"/>
      <c r="C131" s="38"/>
      <c r="D131" s="195" t="s">
        <v>195</v>
      </c>
      <c r="E131" s="38"/>
      <c r="F131" s="216" t="s">
        <v>196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195</v>
      </c>
      <c r="AU131" s="19" t="s">
        <v>83</v>
      </c>
    </row>
    <row r="132" spans="1:65" s="13" customFormat="1" ht="11.25">
      <c r="B132" s="193"/>
      <c r="C132" s="194"/>
      <c r="D132" s="195" t="s">
        <v>133</v>
      </c>
      <c r="E132" s="196" t="s">
        <v>21</v>
      </c>
      <c r="F132" s="197" t="s">
        <v>197</v>
      </c>
      <c r="G132" s="194"/>
      <c r="H132" s="198">
        <v>160</v>
      </c>
      <c r="I132" s="199"/>
      <c r="J132" s="194"/>
      <c r="K132" s="194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133</v>
      </c>
      <c r="AU132" s="204" t="s">
        <v>83</v>
      </c>
      <c r="AV132" s="13" t="s">
        <v>83</v>
      </c>
      <c r="AW132" s="13" t="s">
        <v>34</v>
      </c>
      <c r="AX132" s="13" t="s">
        <v>73</v>
      </c>
      <c r="AY132" s="204" t="s">
        <v>121</v>
      </c>
    </row>
    <row r="133" spans="1:65" s="14" customFormat="1" ht="11.25">
      <c r="B133" s="205"/>
      <c r="C133" s="206"/>
      <c r="D133" s="195" t="s">
        <v>133</v>
      </c>
      <c r="E133" s="207" t="s">
        <v>21</v>
      </c>
      <c r="F133" s="208" t="s">
        <v>135</v>
      </c>
      <c r="G133" s="206"/>
      <c r="H133" s="209">
        <v>160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133</v>
      </c>
      <c r="AU133" s="215" t="s">
        <v>83</v>
      </c>
      <c r="AV133" s="14" t="s">
        <v>136</v>
      </c>
      <c r="AW133" s="14" t="s">
        <v>34</v>
      </c>
      <c r="AX133" s="14" t="s">
        <v>81</v>
      </c>
      <c r="AY133" s="215" t="s">
        <v>121</v>
      </c>
    </row>
    <row r="134" spans="1:65" s="2" customFormat="1" ht="21.75" customHeight="1">
      <c r="A134" s="36"/>
      <c r="B134" s="37"/>
      <c r="C134" s="175" t="s">
        <v>198</v>
      </c>
      <c r="D134" s="175" t="s">
        <v>124</v>
      </c>
      <c r="E134" s="176" t="s">
        <v>199</v>
      </c>
      <c r="F134" s="177" t="s">
        <v>200</v>
      </c>
      <c r="G134" s="178" t="s">
        <v>180</v>
      </c>
      <c r="H134" s="179">
        <v>1.7849999999999999</v>
      </c>
      <c r="I134" s="180"/>
      <c r="J134" s="181">
        <f>ROUND(I134*H134,2)</f>
        <v>0</v>
      </c>
      <c r="K134" s="177" t="s">
        <v>128</v>
      </c>
      <c r="L134" s="41"/>
      <c r="M134" s="182" t="s">
        <v>21</v>
      </c>
      <c r="N134" s="183" t="s">
        <v>44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129</v>
      </c>
      <c r="AT134" s="186" t="s">
        <v>124</v>
      </c>
      <c r="AU134" s="186" t="s">
        <v>83</v>
      </c>
      <c r="AY134" s="19" t="s">
        <v>121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81</v>
      </c>
      <c r="BK134" s="187">
        <f>ROUND(I134*H134,2)</f>
        <v>0</v>
      </c>
      <c r="BL134" s="19" t="s">
        <v>129</v>
      </c>
      <c r="BM134" s="186" t="s">
        <v>201</v>
      </c>
    </row>
    <row r="135" spans="1:65" s="2" customFormat="1" ht="11.25">
      <c r="A135" s="36"/>
      <c r="B135" s="37"/>
      <c r="C135" s="38"/>
      <c r="D135" s="188" t="s">
        <v>131</v>
      </c>
      <c r="E135" s="38"/>
      <c r="F135" s="189" t="s">
        <v>202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131</v>
      </c>
      <c r="AU135" s="19" t="s">
        <v>83</v>
      </c>
    </row>
    <row r="136" spans="1:65" s="2" customFormat="1" ht="24.2" customHeight="1">
      <c r="A136" s="36"/>
      <c r="B136" s="37"/>
      <c r="C136" s="175" t="s">
        <v>203</v>
      </c>
      <c r="D136" s="175" t="s">
        <v>124</v>
      </c>
      <c r="E136" s="176" t="s">
        <v>204</v>
      </c>
      <c r="F136" s="177" t="s">
        <v>205</v>
      </c>
      <c r="G136" s="178" t="s">
        <v>180</v>
      </c>
      <c r="H136" s="179">
        <v>24.99</v>
      </c>
      <c r="I136" s="180"/>
      <c r="J136" s="181">
        <f>ROUND(I136*H136,2)</f>
        <v>0</v>
      </c>
      <c r="K136" s="177" t="s">
        <v>128</v>
      </c>
      <c r="L136" s="41"/>
      <c r="M136" s="182" t="s">
        <v>21</v>
      </c>
      <c r="N136" s="183" t="s">
        <v>44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129</v>
      </c>
      <c r="AT136" s="186" t="s">
        <v>124</v>
      </c>
      <c r="AU136" s="186" t="s">
        <v>83</v>
      </c>
      <c r="AY136" s="19" t="s">
        <v>121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81</v>
      </c>
      <c r="BK136" s="187">
        <f>ROUND(I136*H136,2)</f>
        <v>0</v>
      </c>
      <c r="BL136" s="19" t="s">
        <v>129</v>
      </c>
      <c r="BM136" s="186" t="s">
        <v>206</v>
      </c>
    </row>
    <row r="137" spans="1:65" s="2" customFormat="1" ht="11.25">
      <c r="A137" s="36"/>
      <c r="B137" s="37"/>
      <c r="C137" s="38"/>
      <c r="D137" s="188" t="s">
        <v>131</v>
      </c>
      <c r="E137" s="38"/>
      <c r="F137" s="189" t="s">
        <v>207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131</v>
      </c>
      <c r="AU137" s="19" t="s">
        <v>83</v>
      </c>
    </row>
    <row r="138" spans="1:65" s="2" customFormat="1" ht="19.5">
      <c r="A138" s="36"/>
      <c r="B138" s="37"/>
      <c r="C138" s="38"/>
      <c r="D138" s="195" t="s">
        <v>195</v>
      </c>
      <c r="E138" s="38"/>
      <c r="F138" s="216" t="s">
        <v>208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195</v>
      </c>
      <c r="AU138" s="19" t="s">
        <v>83</v>
      </c>
    </row>
    <row r="139" spans="1:65" s="13" customFormat="1" ht="11.25">
      <c r="B139" s="193"/>
      <c r="C139" s="194"/>
      <c r="D139" s="195" t="s">
        <v>133</v>
      </c>
      <c r="E139" s="194"/>
      <c r="F139" s="197" t="s">
        <v>209</v>
      </c>
      <c r="G139" s="194"/>
      <c r="H139" s="198">
        <v>24.99</v>
      </c>
      <c r="I139" s="199"/>
      <c r="J139" s="194"/>
      <c r="K139" s="194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133</v>
      </c>
      <c r="AU139" s="204" t="s">
        <v>83</v>
      </c>
      <c r="AV139" s="13" t="s">
        <v>83</v>
      </c>
      <c r="AW139" s="13" t="s">
        <v>4</v>
      </c>
      <c r="AX139" s="13" t="s">
        <v>81</v>
      </c>
      <c r="AY139" s="204" t="s">
        <v>121</v>
      </c>
    </row>
    <row r="140" spans="1:65" s="2" customFormat="1" ht="24.2" customHeight="1">
      <c r="A140" s="36"/>
      <c r="B140" s="37"/>
      <c r="C140" s="175" t="s">
        <v>210</v>
      </c>
      <c r="D140" s="175" t="s">
        <v>124</v>
      </c>
      <c r="E140" s="176" t="s">
        <v>211</v>
      </c>
      <c r="F140" s="177" t="s">
        <v>212</v>
      </c>
      <c r="G140" s="178" t="s">
        <v>180</v>
      </c>
      <c r="H140" s="179">
        <v>1.7849999999999999</v>
      </c>
      <c r="I140" s="180"/>
      <c r="J140" s="181">
        <f>ROUND(I140*H140,2)</f>
        <v>0</v>
      </c>
      <c r="K140" s="177" t="s">
        <v>128</v>
      </c>
      <c r="L140" s="41"/>
      <c r="M140" s="182" t="s">
        <v>21</v>
      </c>
      <c r="N140" s="183" t="s">
        <v>44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129</v>
      </c>
      <c r="AT140" s="186" t="s">
        <v>124</v>
      </c>
      <c r="AU140" s="186" t="s">
        <v>83</v>
      </c>
      <c r="AY140" s="19" t="s">
        <v>121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81</v>
      </c>
      <c r="BK140" s="187">
        <f>ROUND(I140*H140,2)</f>
        <v>0</v>
      </c>
      <c r="BL140" s="19" t="s">
        <v>129</v>
      </c>
      <c r="BM140" s="186" t="s">
        <v>213</v>
      </c>
    </row>
    <row r="141" spans="1:65" s="2" customFormat="1" ht="11.25">
      <c r="A141" s="36"/>
      <c r="B141" s="37"/>
      <c r="C141" s="38"/>
      <c r="D141" s="188" t="s">
        <v>131</v>
      </c>
      <c r="E141" s="38"/>
      <c r="F141" s="189" t="s">
        <v>214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131</v>
      </c>
      <c r="AU141" s="19" t="s">
        <v>83</v>
      </c>
    </row>
    <row r="142" spans="1:65" s="12" customFormat="1" ht="22.9" customHeight="1">
      <c r="B142" s="159"/>
      <c r="C142" s="160"/>
      <c r="D142" s="161" t="s">
        <v>72</v>
      </c>
      <c r="E142" s="173" t="s">
        <v>215</v>
      </c>
      <c r="F142" s="173" t="s">
        <v>216</v>
      </c>
      <c r="G142" s="160"/>
      <c r="H142" s="160"/>
      <c r="I142" s="163"/>
      <c r="J142" s="174">
        <f>BK142</f>
        <v>0</v>
      </c>
      <c r="K142" s="160"/>
      <c r="L142" s="165"/>
      <c r="M142" s="166"/>
      <c r="N142" s="167"/>
      <c r="O142" s="167"/>
      <c r="P142" s="168">
        <f>SUM(P143:P144)</f>
        <v>0</v>
      </c>
      <c r="Q142" s="167"/>
      <c r="R142" s="168">
        <f>SUM(R143:R144)</f>
        <v>0</v>
      </c>
      <c r="S142" s="167"/>
      <c r="T142" s="169">
        <f>SUM(T143:T144)</f>
        <v>0</v>
      </c>
      <c r="AR142" s="170" t="s">
        <v>81</v>
      </c>
      <c r="AT142" s="171" t="s">
        <v>72</v>
      </c>
      <c r="AU142" s="171" t="s">
        <v>81</v>
      </c>
      <c r="AY142" s="170" t="s">
        <v>121</v>
      </c>
      <c r="BK142" s="172">
        <f>SUM(BK143:BK144)</f>
        <v>0</v>
      </c>
    </row>
    <row r="143" spans="1:65" s="2" customFormat="1" ht="33" customHeight="1">
      <c r="A143" s="36"/>
      <c r="B143" s="37"/>
      <c r="C143" s="175" t="s">
        <v>8</v>
      </c>
      <c r="D143" s="175" t="s">
        <v>124</v>
      </c>
      <c r="E143" s="176" t="s">
        <v>217</v>
      </c>
      <c r="F143" s="177" t="s">
        <v>218</v>
      </c>
      <c r="G143" s="178" t="s">
        <v>180</v>
      </c>
      <c r="H143" s="179">
        <v>0.40200000000000002</v>
      </c>
      <c r="I143" s="180"/>
      <c r="J143" s="181">
        <f>ROUND(I143*H143,2)</f>
        <v>0</v>
      </c>
      <c r="K143" s="177" t="s">
        <v>128</v>
      </c>
      <c r="L143" s="41"/>
      <c r="M143" s="182" t="s">
        <v>21</v>
      </c>
      <c r="N143" s="183" t="s">
        <v>44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129</v>
      </c>
      <c r="AT143" s="186" t="s">
        <v>124</v>
      </c>
      <c r="AU143" s="186" t="s">
        <v>83</v>
      </c>
      <c r="AY143" s="19" t="s">
        <v>121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81</v>
      </c>
      <c r="BK143" s="187">
        <f>ROUND(I143*H143,2)</f>
        <v>0</v>
      </c>
      <c r="BL143" s="19" t="s">
        <v>129</v>
      </c>
      <c r="BM143" s="186" t="s">
        <v>219</v>
      </c>
    </row>
    <row r="144" spans="1:65" s="2" customFormat="1" ht="11.25">
      <c r="A144" s="36"/>
      <c r="B144" s="37"/>
      <c r="C144" s="38"/>
      <c r="D144" s="188" t="s">
        <v>131</v>
      </c>
      <c r="E144" s="38"/>
      <c r="F144" s="189" t="s">
        <v>220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131</v>
      </c>
      <c r="AU144" s="19" t="s">
        <v>83</v>
      </c>
    </row>
    <row r="145" spans="1:65" s="12" customFormat="1" ht="25.9" customHeight="1">
      <c r="B145" s="159"/>
      <c r="C145" s="160"/>
      <c r="D145" s="161" t="s">
        <v>72</v>
      </c>
      <c r="E145" s="162" t="s">
        <v>221</v>
      </c>
      <c r="F145" s="162" t="s">
        <v>222</v>
      </c>
      <c r="G145" s="160"/>
      <c r="H145" s="160"/>
      <c r="I145" s="163"/>
      <c r="J145" s="164">
        <f>BK145</f>
        <v>0</v>
      </c>
      <c r="K145" s="160"/>
      <c r="L145" s="165"/>
      <c r="M145" s="166"/>
      <c r="N145" s="167"/>
      <c r="O145" s="167"/>
      <c r="P145" s="168">
        <f>P146+P328+P355+P370</f>
        <v>0</v>
      </c>
      <c r="Q145" s="167"/>
      <c r="R145" s="168">
        <f>R146+R328+R355+R370</f>
        <v>9.8456775000000007</v>
      </c>
      <c r="S145" s="167"/>
      <c r="T145" s="169">
        <f>T146+T328+T355+T370</f>
        <v>1.24458</v>
      </c>
      <c r="AR145" s="170" t="s">
        <v>83</v>
      </c>
      <c r="AT145" s="171" t="s">
        <v>72</v>
      </c>
      <c r="AU145" s="171" t="s">
        <v>73</v>
      </c>
      <c r="AY145" s="170" t="s">
        <v>121</v>
      </c>
      <c r="BK145" s="172">
        <f>BK146+BK328+BK355+BK370</f>
        <v>0</v>
      </c>
    </row>
    <row r="146" spans="1:65" s="12" customFormat="1" ht="22.9" customHeight="1">
      <c r="B146" s="159"/>
      <c r="C146" s="160"/>
      <c r="D146" s="161" t="s">
        <v>72</v>
      </c>
      <c r="E146" s="173" t="s">
        <v>223</v>
      </c>
      <c r="F146" s="173" t="s">
        <v>224</v>
      </c>
      <c r="G146" s="160"/>
      <c r="H146" s="160"/>
      <c r="I146" s="163"/>
      <c r="J146" s="174">
        <f>BK146</f>
        <v>0</v>
      </c>
      <c r="K146" s="160"/>
      <c r="L146" s="165"/>
      <c r="M146" s="166"/>
      <c r="N146" s="167"/>
      <c r="O146" s="167"/>
      <c r="P146" s="168">
        <f>SUM(P147:P327)</f>
        <v>0</v>
      </c>
      <c r="Q146" s="167"/>
      <c r="R146" s="168">
        <f>SUM(R147:R327)</f>
        <v>9.6525999999999996</v>
      </c>
      <c r="S146" s="167"/>
      <c r="T146" s="169">
        <f>SUM(T147:T327)</f>
        <v>0.8669</v>
      </c>
      <c r="AR146" s="170" t="s">
        <v>83</v>
      </c>
      <c r="AT146" s="171" t="s">
        <v>72</v>
      </c>
      <c r="AU146" s="171" t="s">
        <v>81</v>
      </c>
      <c r="AY146" s="170" t="s">
        <v>121</v>
      </c>
      <c r="BK146" s="172">
        <f>SUM(BK147:BK327)</f>
        <v>0</v>
      </c>
    </row>
    <row r="147" spans="1:65" s="2" customFormat="1" ht="16.5" customHeight="1">
      <c r="A147" s="36"/>
      <c r="B147" s="37"/>
      <c r="C147" s="175" t="s">
        <v>225</v>
      </c>
      <c r="D147" s="175" t="s">
        <v>124</v>
      </c>
      <c r="E147" s="176" t="s">
        <v>226</v>
      </c>
      <c r="F147" s="177" t="s">
        <v>227</v>
      </c>
      <c r="G147" s="178" t="s">
        <v>127</v>
      </c>
      <c r="H147" s="179">
        <v>40</v>
      </c>
      <c r="I147" s="180"/>
      <c r="J147" s="181">
        <f>ROUND(I147*H147,2)</f>
        <v>0</v>
      </c>
      <c r="K147" s="177" t="s">
        <v>160</v>
      </c>
      <c r="L147" s="41"/>
      <c r="M147" s="182" t="s">
        <v>21</v>
      </c>
      <c r="N147" s="183" t="s">
        <v>44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225</v>
      </c>
      <c r="AT147" s="186" t="s">
        <v>124</v>
      </c>
      <c r="AU147" s="186" t="s">
        <v>83</v>
      </c>
      <c r="AY147" s="19" t="s">
        <v>121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81</v>
      </c>
      <c r="BK147" s="187">
        <f>ROUND(I147*H147,2)</f>
        <v>0</v>
      </c>
      <c r="BL147" s="19" t="s">
        <v>225</v>
      </c>
      <c r="BM147" s="186" t="s">
        <v>228</v>
      </c>
    </row>
    <row r="148" spans="1:65" s="2" customFormat="1" ht="19.5">
      <c r="A148" s="36"/>
      <c r="B148" s="37"/>
      <c r="C148" s="38"/>
      <c r="D148" s="195" t="s">
        <v>195</v>
      </c>
      <c r="E148" s="38"/>
      <c r="F148" s="216" t="s">
        <v>229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195</v>
      </c>
      <c r="AU148" s="19" t="s">
        <v>83</v>
      </c>
    </row>
    <row r="149" spans="1:65" s="15" customFormat="1" ht="11.25">
      <c r="B149" s="217"/>
      <c r="C149" s="218"/>
      <c r="D149" s="195" t="s">
        <v>133</v>
      </c>
      <c r="E149" s="219" t="s">
        <v>21</v>
      </c>
      <c r="F149" s="220" t="s">
        <v>230</v>
      </c>
      <c r="G149" s="218"/>
      <c r="H149" s="219" t="s">
        <v>21</v>
      </c>
      <c r="I149" s="221"/>
      <c r="J149" s="218"/>
      <c r="K149" s="218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133</v>
      </c>
      <c r="AU149" s="226" t="s">
        <v>83</v>
      </c>
      <c r="AV149" s="15" t="s">
        <v>81</v>
      </c>
      <c r="AW149" s="15" t="s">
        <v>34</v>
      </c>
      <c r="AX149" s="15" t="s">
        <v>73</v>
      </c>
      <c r="AY149" s="226" t="s">
        <v>121</v>
      </c>
    </row>
    <row r="150" spans="1:65" s="13" customFormat="1" ht="11.25">
      <c r="B150" s="193"/>
      <c r="C150" s="194"/>
      <c r="D150" s="195" t="s">
        <v>133</v>
      </c>
      <c r="E150" s="196" t="s">
        <v>21</v>
      </c>
      <c r="F150" s="197" t="s">
        <v>231</v>
      </c>
      <c r="G150" s="194"/>
      <c r="H150" s="198">
        <v>12</v>
      </c>
      <c r="I150" s="199"/>
      <c r="J150" s="194"/>
      <c r="K150" s="194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133</v>
      </c>
      <c r="AU150" s="204" t="s">
        <v>83</v>
      </c>
      <c r="AV150" s="13" t="s">
        <v>83</v>
      </c>
      <c r="AW150" s="13" t="s">
        <v>34</v>
      </c>
      <c r="AX150" s="13" t="s">
        <v>73</v>
      </c>
      <c r="AY150" s="204" t="s">
        <v>121</v>
      </c>
    </row>
    <row r="151" spans="1:65" s="13" customFormat="1" ht="11.25">
      <c r="B151" s="193"/>
      <c r="C151" s="194"/>
      <c r="D151" s="195" t="s">
        <v>133</v>
      </c>
      <c r="E151" s="196" t="s">
        <v>21</v>
      </c>
      <c r="F151" s="197" t="s">
        <v>232</v>
      </c>
      <c r="G151" s="194"/>
      <c r="H151" s="198">
        <v>10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133</v>
      </c>
      <c r="AU151" s="204" t="s">
        <v>83</v>
      </c>
      <c r="AV151" s="13" t="s">
        <v>83</v>
      </c>
      <c r="AW151" s="13" t="s">
        <v>34</v>
      </c>
      <c r="AX151" s="13" t="s">
        <v>73</v>
      </c>
      <c r="AY151" s="204" t="s">
        <v>121</v>
      </c>
    </row>
    <row r="152" spans="1:65" s="13" customFormat="1" ht="11.25">
      <c r="B152" s="193"/>
      <c r="C152" s="194"/>
      <c r="D152" s="195" t="s">
        <v>133</v>
      </c>
      <c r="E152" s="196" t="s">
        <v>21</v>
      </c>
      <c r="F152" s="197" t="s">
        <v>233</v>
      </c>
      <c r="G152" s="194"/>
      <c r="H152" s="198">
        <v>18</v>
      </c>
      <c r="I152" s="199"/>
      <c r="J152" s="194"/>
      <c r="K152" s="194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133</v>
      </c>
      <c r="AU152" s="204" t="s">
        <v>83</v>
      </c>
      <c r="AV152" s="13" t="s">
        <v>83</v>
      </c>
      <c r="AW152" s="13" t="s">
        <v>34</v>
      </c>
      <c r="AX152" s="13" t="s">
        <v>73</v>
      </c>
      <c r="AY152" s="204" t="s">
        <v>121</v>
      </c>
    </row>
    <row r="153" spans="1:65" s="14" customFormat="1" ht="11.25">
      <c r="B153" s="205"/>
      <c r="C153" s="206"/>
      <c r="D153" s="195" t="s">
        <v>133</v>
      </c>
      <c r="E153" s="207" t="s">
        <v>21</v>
      </c>
      <c r="F153" s="208" t="s">
        <v>135</v>
      </c>
      <c r="G153" s="206"/>
      <c r="H153" s="209">
        <v>40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133</v>
      </c>
      <c r="AU153" s="215" t="s">
        <v>83</v>
      </c>
      <c r="AV153" s="14" t="s">
        <v>136</v>
      </c>
      <c r="AW153" s="14" t="s">
        <v>34</v>
      </c>
      <c r="AX153" s="14" t="s">
        <v>81</v>
      </c>
      <c r="AY153" s="215" t="s">
        <v>121</v>
      </c>
    </row>
    <row r="154" spans="1:65" s="2" customFormat="1" ht="24.2" customHeight="1">
      <c r="A154" s="36"/>
      <c r="B154" s="37"/>
      <c r="C154" s="175" t="s">
        <v>234</v>
      </c>
      <c r="D154" s="175" t="s">
        <v>124</v>
      </c>
      <c r="E154" s="176" t="s">
        <v>235</v>
      </c>
      <c r="F154" s="177" t="s">
        <v>236</v>
      </c>
      <c r="G154" s="178" t="s">
        <v>127</v>
      </c>
      <c r="H154" s="179">
        <v>28</v>
      </c>
      <c r="I154" s="180"/>
      <c r="J154" s="181">
        <f>ROUND(I154*H154,2)</f>
        <v>0</v>
      </c>
      <c r="K154" s="177" t="s">
        <v>128</v>
      </c>
      <c r="L154" s="41"/>
      <c r="M154" s="182" t="s">
        <v>21</v>
      </c>
      <c r="N154" s="183" t="s">
        <v>44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2E-3</v>
      </c>
      <c r="T154" s="185">
        <f>S154*H154</f>
        <v>5.6000000000000001E-2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225</v>
      </c>
      <c r="AT154" s="186" t="s">
        <v>124</v>
      </c>
      <c r="AU154" s="186" t="s">
        <v>83</v>
      </c>
      <c r="AY154" s="19" t="s">
        <v>121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81</v>
      </c>
      <c r="BK154" s="187">
        <f>ROUND(I154*H154,2)</f>
        <v>0</v>
      </c>
      <c r="BL154" s="19" t="s">
        <v>225</v>
      </c>
      <c r="BM154" s="186" t="s">
        <v>237</v>
      </c>
    </row>
    <row r="155" spans="1:65" s="2" customFormat="1" ht="11.25">
      <c r="A155" s="36"/>
      <c r="B155" s="37"/>
      <c r="C155" s="38"/>
      <c r="D155" s="188" t="s">
        <v>131</v>
      </c>
      <c r="E155" s="38"/>
      <c r="F155" s="189" t="s">
        <v>238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131</v>
      </c>
      <c r="AU155" s="19" t="s">
        <v>83</v>
      </c>
    </row>
    <row r="156" spans="1:65" s="15" customFormat="1" ht="11.25">
      <c r="B156" s="217"/>
      <c r="C156" s="218"/>
      <c r="D156" s="195" t="s">
        <v>133</v>
      </c>
      <c r="E156" s="219" t="s">
        <v>21</v>
      </c>
      <c r="F156" s="220" t="s">
        <v>239</v>
      </c>
      <c r="G156" s="218"/>
      <c r="H156" s="219" t="s">
        <v>21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133</v>
      </c>
      <c r="AU156" s="226" t="s">
        <v>83</v>
      </c>
      <c r="AV156" s="15" t="s">
        <v>81</v>
      </c>
      <c r="AW156" s="15" t="s">
        <v>34</v>
      </c>
      <c r="AX156" s="15" t="s">
        <v>73</v>
      </c>
      <c r="AY156" s="226" t="s">
        <v>121</v>
      </c>
    </row>
    <row r="157" spans="1:65" s="13" customFormat="1" ht="11.25">
      <c r="B157" s="193"/>
      <c r="C157" s="194"/>
      <c r="D157" s="195" t="s">
        <v>133</v>
      </c>
      <c r="E157" s="196" t="s">
        <v>21</v>
      </c>
      <c r="F157" s="197" t="s">
        <v>232</v>
      </c>
      <c r="G157" s="194"/>
      <c r="H157" s="198">
        <v>10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133</v>
      </c>
      <c r="AU157" s="204" t="s">
        <v>83</v>
      </c>
      <c r="AV157" s="13" t="s">
        <v>83</v>
      </c>
      <c r="AW157" s="13" t="s">
        <v>34</v>
      </c>
      <c r="AX157" s="13" t="s">
        <v>73</v>
      </c>
      <c r="AY157" s="204" t="s">
        <v>121</v>
      </c>
    </row>
    <row r="158" spans="1:65" s="13" customFormat="1" ht="11.25">
      <c r="B158" s="193"/>
      <c r="C158" s="194"/>
      <c r="D158" s="195" t="s">
        <v>133</v>
      </c>
      <c r="E158" s="196" t="s">
        <v>21</v>
      </c>
      <c r="F158" s="197" t="s">
        <v>233</v>
      </c>
      <c r="G158" s="194"/>
      <c r="H158" s="198">
        <v>18</v>
      </c>
      <c r="I158" s="199"/>
      <c r="J158" s="194"/>
      <c r="K158" s="194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133</v>
      </c>
      <c r="AU158" s="204" t="s">
        <v>83</v>
      </c>
      <c r="AV158" s="13" t="s">
        <v>83</v>
      </c>
      <c r="AW158" s="13" t="s">
        <v>34</v>
      </c>
      <c r="AX158" s="13" t="s">
        <v>73</v>
      </c>
      <c r="AY158" s="204" t="s">
        <v>121</v>
      </c>
    </row>
    <row r="159" spans="1:65" s="14" customFormat="1" ht="11.25">
      <c r="B159" s="205"/>
      <c r="C159" s="206"/>
      <c r="D159" s="195" t="s">
        <v>133</v>
      </c>
      <c r="E159" s="207" t="s">
        <v>21</v>
      </c>
      <c r="F159" s="208" t="s">
        <v>135</v>
      </c>
      <c r="G159" s="206"/>
      <c r="H159" s="209">
        <v>28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133</v>
      </c>
      <c r="AU159" s="215" t="s">
        <v>83</v>
      </c>
      <c r="AV159" s="14" t="s">
        <v>136</v>
      </c>
      <c r="AW159" s="14" t="s">
        <v>34</v>
      </c>
      <c r="AX159" s="14" t="s">
        <v>81</v>
      </c>
      <c r="AY159" s="215" t="s">
        <v>121</v>
      </c>
    </row>
    <row r="160" spans="1:65" s="2" customFormat="1" ht="21.75" customHeight="1">
      <c r="A160" s="36"/>
      <c r="B160" s="37"/>
      <c r="C160" s="175" t="s">
        <v>240</v>
      </c>
      <c r="D160" s="175" t="s">
        <v>124</v>
      </c>
      <c r="E160" s="176" t="s">
        <v>241</v>
      </c>
      <c r="F160" s="177" t="s">
        <v>242</v>
      </c>
      <c r="G160" s="178" t="s">
        <v>127</v>
      </c>
      <c r="H160" s="179">
        <v>28</v>
      </c>
      <c r="I160" s="180"/>
      <c r="J160" s="181">
        <f>ROUND(I160*H160,2)</f>
        <v>0</v>
      </c>
      <c r="K160" s="177" t="s">
        <v>128</v>
      </c>
      <c r="L160" s="41"/>
      <c r="M160" s="182" t="s">
        <v>21</v>
      </c>
      <c r="N160" s="183" t="s">
        <v>44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2E-3</v>
      </c>
      <c r="T160" s="185">
        <f>S160*H160</f>
        <v>5.6000000000000001E-2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225</v>
      </c>
      <c r="AT160" s="186" t="s">
        <v>124</v>
      </c>
      <c r="AU160" s="186" t="s">
        <v>83</v>
      </c>
      <c r="AY160" s="19" t="s">
        <v>121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81</v>
      </c>
      <c r="BK160" s="187">
        <f>ROUND(I160*H160,2)</f>
        <v>0</v>
      </c>
      <c r="BL160" s="19" t="s">
        <v>225</v>
      </c>
      <c r="BM160" s="186" t="s">
        <v>243</v>
      </c>
    </row>
    <row r="161" spans="1:65" s="2" customFormat="1" ht="11.25">
      <c r="A161" s="36"/>
      <c r="B161" s="37"/>
      <c r="C161" s="38"/>
      <c r="D161" s="188" t="s">
        <v>131</v>
      </c>
      <c r="E161" s="38"/>
      <c r="F161" s="189" t="s">
        <v>244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131</v>
      </c>
      <c r="AU161" s="19" t="s">
        <v>83</v>
      </c>
    </row>
    <row r="162" spans="1:65" s="15" customFormat="1" ht="11.25">
      <c r="B162" s="217"/>
      <c r="C162" s="218"/>
      <c r="D162" s="195" t="s">
        <v>133</v>
      </c>
      <c r="E162" s="219" t="s">
        <v>21</v>
      </c>
      <c r="F162" s="220" t="s">
        <v>239</v>
      </c>
      <c r="G162" s="218"/>
      <c r="H162" s="219" t="s">
        <v>21</v>
      </c>
      <c r="I162" s="221"/>
      <c r="J162" s="218"/>
      <c r="K162" s="218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133</v>
      </c>
      <c r="AU162" s="226" t="s">
        <v>83</v>
      </c>
      <c r="AV162" s="15" t="s">
        <v>81</v>
      </c>
      <c r="AW162" s="15" t="s">
        <v>34</v>
      </c>
      <c r="AX162" s="15" t="s">
        <v>73</v>
      </c>
      <c r="AY162" s="226" t="s">
        <v>121</v>
      </c>
    </row>
    <row r="163" spans="1:65" s="13" customFormat="1" ht="11.25">
      <c r="B163" s="193"/>
      <c r="C163" s="194"/>
      <c r="D163" s="195" t="s">
        <v>133</v>
      </c>
      <c r="E163" s="196" t="s">
        <v>21</v>
      </c>
      <c r="F163" s="197" t="s">
        <v>232</v>
      </c>
      <c r="G163" s="194"/>
      <c r="H163" s="198">
        <v>10</v>
      </c>
      <c r="I163" s="199"/>
      <c r="J163" s="194"/>
      <c r="K163" s="194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133</v>
      </c>
      <c r="AU163" s="204" t="s">
        <v>83</v>
      </c>
      <c r="AV163" s="13" t="s">
        <v>83</v>
      </c>
      <c r="AW163" s="13" t="s">
        <v>34</v>
      </c>
      <c r="AX163" s="13" t="s">
        <v>73</v>
      </c>
      <c r="AY163" s="204" t="s">
        <v>121</v>
      </c>
    </row>
    <row r="164" spans="1:65" s="13" customFormat="1" ht="11.25">
      <c r="B164" s="193"/>
      <c r="C164" s="194"/>
      <c r="D164" s="195" t="s">
        <v>133</v>
      </c>
      <c r="E164" s="196" t="s">
        <v>21</v>
      </c>
      <c r="F164" s="197" t="s">
        <v>233</v>
      </c>
      <c r="G164" s="194"/>
      <c r="H164" s="198">
        <v>18</v>
      </c>
      <c r="I164" s="199"/>
      <c r="J164" s="194"/>
      <c r="K164" s="194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133</v>
      </c>
      <c r="AU164" s="204" t="s">
        <v>83</v>
      </c>
      <c r="AV164" s="13" t="s">
        <v>83</v>
      </c>
      <c r="AW164" s="13" t="s">
        <v>34</v>
      </c>
      <c r="AX164" s="13" t="s">
        <v>73</v>
      </c>
      <c r="AY164" s="204" t="s">
        <v>121</v>
      </c>
    </row>
    <row r="165" spans="1:65" s="14" customFormat="1" ht="11.25">
      <c r="B165" s="205"/>
      <c r="C165" s="206"/>
      <c r="D165" s="195" t="s">
        <v>133</v>
      </c>
      <c r="E165" s="207" t="s">
        <v>21</v>
      </c>
      <c r="F165" s="208" t="s">
        <v>135</v>
      </c>
      <c r="G165" s="206"/>
      <c r="H165" s="209">
        <v>28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133</v>
      </c>
      <c r="AU165" s="215" t="s">
        <v>83</v>
      </c>
      <c r="AV165" s="14" t="s">
        <v>136</v>
      </c>
      <c r="AW165" s="14" t="s">
        <v>34</v>
      </c>
      <c r="AX165" s="14" t="s">
        <v>81</v>
      </c>
      <c r="AY165" s="215" t="s">
        <v>121</v>
      </c>
    </row>
    <row r="166" spans="1:65" s="2" customFormat="1" ht="21.75" customHeight="1">
      <c r="A166" s="36"/>
      <c r="B166" s="37"/>
      <c r="C166" s="175" t="s">
        <v>245</v>
      </c>
      <c r="D166" s="175" t="s">
        <v>124</v>
      </c>
      <c r="E166" s="176" t="s">
        <v>246</v>
      </c>
      <c r="F166" s="177" t="s">
        <v>247</v>
      </c>
      <c r="G166" s="178" t="s">
        <v>248</v>
      </c>
      <c r="H166" s="179">
        <v>40</v>
      </c>
      <c r="I166" s="180"/>
      <c r="J166" s="181">
        <f>ROUND(I166*H166,2)</f>
        <v>0</v>
      </c>
      <c r="K166" s="177" t="s">
        <v>128</v>
      </c>
      <c r="L166" s="41"/>
      <c r="M166" s="182" t="s">
        <v>21</v>
      </c>
      <c r="N166" s="183" t="s">
        <v>44</v>
      </c>
      <c r="O166" s="66"/>
      <c r="P166" s="184">
        <f>O166*H166</f>
        <v>0</v>
      </c>
      <c r="Q166" s="184">
        <v>1.5E-3</v>
      </c>
      <c r="R166" s="184">
        <f>Q166*H166</f>
        <v>0.06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225</v>
      </c>
      <c r="AT166" s="186" t="s">
        <v>124</v>
      </c>
      <c r="AU166" s="186" t="s">
        <v>83</v>
      </c>
      <c r="AY166" s="19" t="s">
        <v>121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81</v>
      </c>
      <c r="BK166" s="187">
        <f>ROUND(I166*H166,2)</f>
        <v>0</v>
      </c>
      <c r="BL166" s="19" t="s">
        <v>225</v>
      </c>
      <c r="BM166" s="186" t="s">
        <v>249</v>
      </c>
    </row>
    <row r="167" spans="1:65" s="2" customFormat="1" ht="11.25">
      <c r="A167" s="36"/>
      <c r="B167" s="37"/>
      <c r="C167" s="38"/>
      <c r="D167" s="188" t="s">
        <v>131</v>
      </c>
      <c r="E167" s="38"/>
      <c r="F167" s="189" t="s">
        <v>250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131</v>
      </c>
      <c r="AU167" s="19" t="s">
        <v>83</v>
      </c>
    </row>
    <row r="168" spans="1:65" s="15" customFormat="1" ht="11.25">
      <c r="B168" s="217"/>
      <c r="C168" s="218"/>
      <c r="D168" s="195" t="s">
        <v>133</v>
      </c>
      <c r="E168" s="219" t="s">
        <v>21</v>
      </c>
      <c r="F168" s="220" t="s">
        <v>230</v>
      </c>
      <c r="G168" s="218"/>
      <c r="H168" s="219" t="s">
        <v>21</v>
      </c>
      <c r="I168" s="221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133</v>
      </c>
      <c r="AU168" s="226" t="s">
        <v>83</v>
      </c>
      <c r="AV168" s="15" t="s">
        <v>81</v>
      </c>
      <c r="AW168" s="15" t="s">
        <v>34</v>
      </c>
      <c r="AX168" s="15" t="s">
        <v>73</v>
      </c>
      <c r="AY168" s="226" t="s">
        <v>121</v>
      </c>
    </row>
    <row r="169" spans="1:65" s="13" customFormat="1" ht="11.25">
      <c r="B169" s="193"/>
      <c r="C169" s="194"/>
      <c r="D169" s="195" t="s">
        <v>133</v>
      </c>
      <c r="E169" s="196" t="s">
        <v>21</v>
      </c>
      <c r="F169" s="197" t="s">
        <v>251</v>
      </c>
      <c r="G169" s="194"/>
      <c r="H169" s="198">
        <v>12</v>
      </c>
      <c r="I169" s="199"/>
      <c r="J169" s="194"/>
      <c r="K169" s="194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133</v>
      </c>
      <c r="AU169" s="204" t="s">
        <v>83</v>
      </c>
      <c r="AV169" s="13" t="s">
        <v>83</v>
      </c>
      <c r="AW169" s="13" t="s">
        <v>34</v>
      </c>
      <c r="AX169" s="13" t="s">
        <v>73</v>
      </c>
      <c r="AY169" s="204" t="s">
        <v>121</v>
      </c>
    </row>
    <row r="170" spans="1:65" s="13" customFormat="1" ht="11.25">
      <c r="B170" s="193"/>
      <c r="C170" s="194"/>
      <c r="D170" s="195" t="s">
        <v>133</v>
      </c>
      <c r="E170" s="196" t="s">
        <v>21</v>
      </c>
      <c r="F170" s="197" t="s">
        <v>252</v>
      </c>
      <c r="G170" s="194"/>
      <c r="H170" s="198">
        <v>10</v>
      </c>
      <c r="I170" s="199"/>
      <c r="J170" s="194"/>
      <c r="K170" s="194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133</v>
      </c>
      <c r="AU170" s="204" t="s">
        <v>83</v>
      </c>
      <c r="AV170" s="13" t="s">
        <v>83</v>
      </c>
      <c r="AW170" s="13" t="s">
        <v>34</v>
      </c>
      <c r="AX170" s="13" t="s">
        <v>73</v>
      </c>
      <c r="AY170" s="204" t="s">
        <v>121</v>
      </c>
    </row>
    <row r="171" spans="1:65" s="13" customFormat="1" ht="11.25">
      <c r="B171" s="193"/>
      <c r="C171" s="194"/>
      <c r="D171" s="195" t="s">
        <v>133</v>
      </c>
      <c r="E171" s="196" t="s">
        <v>21</v>
      </c>
      <c r="F171" s="197" t="s">
        <v>253</v>
      </c>
      <c r="G171" s="194"/>
      <c r="H171" s="198">
        <v>18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133</v>
      </c>
      <c r="AU171" s="204" t="s">
        <v>83</v>
      </c>
      <c r="AV171" s="13" t="s">
        <v>83</v>
      </c>
      <c r="AW171" s="13" t="s">
        <v>34</v>
      </c>
      <c r="AX171" s="13" t="s">
        <v>73</v>
      </c>
      <c r="AY171" s="204" t="s">
        <v>121</v>
      </c>
    </row>
    <row r="172" spans="1:65" s="14" customFormat="1" ht="11.25">
      <c r="B172" s="205"/>
      <c r="C172" s="206"/>
      <c r="D172" s="195" t="s">
        <v>133</v>
      </c>
      <c r="E172" s="207" t="s">
        <v>21</v>
      </c>
      <c r="F172" s="208" t="s">
        <v>135</v>
      </c>
      <c r="G172" s="206"/>
      <c r="H172" s="209">
        <v>40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133</v>
      </c>
      <c r="AU172" s="215" t="s">
        <v>83</v>
      </c>
      <c r="AV172" s="14" t="s">
        <v>136</v>
      </c>
      <c r="AW172" s="14" t="s">
        <v>34</v>
      </c>
      <c r="AX172" s="14" t="s">
        <v>81</v>
      </c>
      <c r="AY172" s="215" t="s">
        <v>121</v>
      </c>
    </row>
    <row r="173" spans="1:65" s="2" customFormat="1" ht="21.75" customHeight="1">
      <c r="A173" s="36"/>
      <c r="B173" s="37"/>
      <c r="C173" s="175" t="s">
        <v>254</v>
      </c>
      <c r="D173" s="175" t="s">
        <v>124</v>
      </c>
      <c r="E173" s="176" t="s">
        <v>255</v>
      </c>
      <c r="F173" s="177" t="s">
        <v>256</v>
      </c>
      <c r="G173" s="178" t="s">
        <v>248</v>
      </c>
      <c r="H173" s="179">
        <v>40</v>
      </c>
      <c r="I173" s="180"/>
      <c r="J173" s="181">
        <f>ROUND(I173*H173,2)</f>
        <v>0</v>
      </c>
      <c r="K173" s="177" t="s">
        <v>128</v>
      </c>
      <c r="L173" s="41"/>
      <c r="M173" s="182" t="s">
        <v>21</v>
      </c>
      <c r="N173" s="183" t="s">
        <v>44</v>
      </c>
      <c r="O173" s="66"/>
      <c r="P173" s="184">
        <f>O173*H173</f>
        <v>0</v>
      </c>
      <c r="Q173" s="184">
        <v>4.4999999999999999E-4</v>
      </c>
      <c r="R173" s="184">
        <f>Q173*H173</f>
        <v>1.7999999999999999E-2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225</v>
      </c>
      <c r="AT173" s="186" t="s">
        <v>124</v>
      </c>
      <c r="AU173" s="186" t="s">
        <v>83</v>
      </c>
      <c r="AY173" s="19" t="s">
        <v>121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81</v>
      </c>
      <c r="BK173" s="187">
        <f>ROUND(I173*H173,2)</f>
        <v>0</v>
      </c>
      <c r="BL173" s="19" t="s">
        <v>225</v>
      </c>
      <c r="BM173" s="186" t="s">
        <v>257</v>
      </c>
    </row>
    <row r="174" spans="1:65" s="2" customFormat="1" ht="11.25">
      <c r="A174" s="36"/>
      <c r="B174" s="37"/>
      <c r="C174" s="38"/>
      <c r="D174" s="188" t="s">
        <v>131</v>
      </c>
      <c r="E174" s="38"/>
      <c r="F174" s="189" t="s">
        <v>258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131</v>
      </c>
      <c r="AU174" s="19" t="s">
        <v>83</v>
      </c>
    </row>
    <row r="175" spans="1:65" s="15" customFormat="1" ht="11.25">
      <c r="B175" s="217"/>
      <c r="C175" s="218"/>
      <c r="D175" s="195" t="s">
        <v>133</v>
      </c>
      <c r="E175" s="219" t="s">
        <v>21</v>
      </c>
      <c r="F175" s="220" t="s">
        <v>230</v>
      </c>
      <c r="G175" s="218"/>
      <c r="H175" s="219" t="s">
        <v>21</v>
      </c>
      <c r="I175" s="221"/>
      <c r="J175" s="218"/>
      <c r="K175" s="218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133</v>
      </c>
      <c r="AU175" s="226" t="s">
        <v>83</v>
      </c>
      <c r="AV175" s="15" t="s">
        <v>81</v>
      </c>
      <c r="AW175" s="15" t="s">
        <v>34</v>
      </c>
      <c r="AX175" s="15" t="s">
        <v>73</v>
      </c>
      <c r="AY175" s="226" t="s">
        <v>121</v>
      </c>
    </row>
    <row r="176" spans="1:65" s="13" customFormat="1" ht="11.25">
      <c r="B176" s="193"/>
      <c r="C176" s="194"/>
      <c r="D176" s="195" t="s">
        <v>133</v>
      </c>
      <c r="E176" s="196" t="s">
        <v>21</v>
      </c>
      <c r="F176" s="197" t="s">
        <v>251</v>
      </c>
      <c r="G176" s="194"/>
      <c r="H176" s="198">
        <v>12</v>
      </c>
      <c r="I176" s="199"/>
      <c r="J176" s="194"/>
      <c r="K176" s="194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133</v>
      </c>
      <c r="AU176" s="204" t="s">
        <v>83</v>
      </c>
      <c r="AV176" s="13" t="s">
        <v>83</v>
      </c>
      <c r="AW176" s="13" t="s">
        <v>34</v>
      </c>
      <c r="AX176" s="13" t="s">
        <v>73</v>
      </c>
      <c r="AY176" s="204" t="s">
        <v>121</v>
      </c>
    </row>
    <row r="177" spans="1:65" s="13" customFormat="1" ht="11.25">
      <c r="B177" s="193"/>
      <c r="C177" s="194"/>
      <c r="D177" s="195" t="s">
        <v>133</v>
      </c>
      <c r="E177" s="196" t="s">
        <v>21</v>
      </c>
      <c r="F177" s="197" t="s">
        <v>252</v>
      </c>
      <c r="G177" s="194"/>
      <c r="H177" s="198">
        <v>10</v>
      </c>
      <c r="I177" s="199"/>
      <c r="J177" s="194"/>
      <c r="K177" s="194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133</v>
      </c>
      <c r="AU177" s="204" t="s">
        <v>83</v>
      </c>
      <c r="AV177" s="13" t="s">
        <v>83</v>
      </c>
      <c r="AW177" s="13" t="s">
        <v>34</v>
      </c>
      <c r="AX177" s="13" t="s">
        <v>73</v>
      </c>
      <c r="AY177" s="204" t="s">
        <v>121</v>
      </c>
    </row>
    <row r="178" spans="1:65" s="13" customFormat="1" ht="11.25">
      <c r="B178" s="193"/>
      <c r="C178" s="194"/>
      <c r="D178" s="195" t="s">
        <v>133</v>
      </c>
      <c r="E178" s="196" t="s">
        <v>21</v>
      </c>
      <c r="F178" s="197" t="s">
        <v>253</v>
      </c>
      <c r="G178" s="194"/>
      <c r="H178" s="198">
        <v>18</v>
      </c>
      <c r="I178" s="199"/>
      <c r="J178" s="194"/>
      <c r="K178" s="194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133</v>
      </c>
      <c r="AU178" s="204" t="s">
        <v>83</v>
      </c>
      <c r="AV178" s="13" t="s">
        <v>83</v>
      </c>
      <c r="AW178" s="13" t="s">
        <v>34</v>
      </c>
      <c r="AX178" s="13" t="s">
        <v>73</v>
      </c>
      <c r="AY178" s="204" t="s">
        <v>121</v>
      </c>
    </row>
    <row r="179" spans="1:65" s="14" customFormat="1" ht="11.25">
      <c r="B179" s="205"/>
      <c r="C179" s="206"/>
      <c r="D179" s="195" t="s">
        <v>133</v>
      </c>
      <c r="E179" s="207" t="s">
        <v>21</v>
      </c>
      <c r="F179" s="208" t="s">
        <v>135</v>
      </c>
      <c r="G179" s="206"/>
      <c r="H179" s="209">
        <v>40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133</v>
      </c>
      <c r="AU179" s="215" t="s">
        <v>83</v>
      </c>
      <c r="AV179" s="14" t="s">
        <v>136</v>
      </c>
      <c r="AW179" s="14" t="s">
        <v>34</v>
      </c>
      <c r="AX179" s="14" t="s">
        <v>81</v>
      </c>
      <c r="AY179" s="215" t="s">
        <v>121</v>
      </c>
    </row>
    <row r="180" spans="1:65" s="2" customFormat="1" ht="16.5" customHeight="1">
      <c r="A180" s="36"/>
      <c r="B180" s="37"/>
      <c r="C180" s="175" t="s">
        <v>7</v>
      </c>
      <c r="D180" s="175" t="s">
        <v>124</v>
      </c>
      <c r="E180" s="176" t="s">
        <v>259</v>
      </c>
      <c r="F180" s="177" t="s">
        <v>260</v>
      </c>
      <c r="G180" s="178" t="s">
        <v>248</v>
      </c>
      <c r="H180" s="179">
        <v>40</v>
      </c>
      <c r="I180" s="180"/>
      <c r="J180" s="181">
        <f>ROUND(I180*H180,2)</f>
        <v>0</v>
      </c>
      <c r="K180" s="177" t="s">
        <v>128</v>
      </c>
      <c r="L180" s="41"/>
      <c r="M180" s="182" t="s">
        <v>21</v>
      </c>
      <c r="N180" s="183" t="s">
        <v>44</v>
      </c>
      <c r="O180" s="66"/>
      <c r="P180" s="184">
        <f>O180*H180</f>
        <v>0</v>
      </c>
      <c r="Q180" s="184">
        <v>2.1000000000000001E-4</v>
      </c>
      <c r="R180" s="184">
        <f>Q180*H180</f>
        <v>8.4000000000000012E-3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225</v>
      </c>
      <c r="AT180" s="186" t="s">
        <v>124</v>
      </c>
      <c r="AU180" s="186" t="s">
        <v>83</v>
      </c>
      <c r="AY180" s="19" t="s">
        <v>121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81</v>
      </c>
      <c r="BK180" s="187">
        <f>ROUND(I180*H180,2)</f>
        <v>0</v>
      </c>
      <c r="BL180" s="19" t="s">
        <v>225</v>
      </c>
      <c r="BM180" s="186" t="s">
        <v>261</v>
      </c>
    </row>
    <row r="181" spans="1:65" s="2" customFormat="1" ht="11.25">
      <c r="A181" s="36"/>
      <c r="B181" s="37"/>
      <c r="C181" s="38"/>
      <c r="D181" s="188" t="s">
        <v>131</v>
      </c>
      <c r="E181" s="38"/>
      <c r="F181" s="189" t="s">
        <v>262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131</v>
      </c>
      <c r="AU181" s="19" t="s">
        <v>83</v>
      </c>
    </row>
    <row r="182" spans="1:65" s="15" customFormat="1" ht="11.25">
      <c r="B182" s="217"/>
      <c r="C182" s="218"/>
      <c r="D182" s="195" t="s">
        <v>133</v>
      </c>
      <c r="E182" s="219" t="s">
        <v>21</v>
      </c>
      <c r="F182" s="220" t="s">
        <v>263</v>
      </c>
      <c r="G182" s="218"/>
      <c r="H182" s="219" t="s">
        <v>21</v>
      </c>
      <c r="I182" s="221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133</v>
      </c>
      <c r="AU182" s="226" t="s">
        <v>83</v>
      </c>
      <c r="AV182" s="15" t="s">
        <v>81</v>
      </c>
      <c r="AW182" s="15" t="s">
        <v>34</v>
      </c>
      <c r="AX182" s="15" t="s">
        <v>73</v>
      </c>
      <c r="AY182" s="226" t="s">
        <v>121</v>
      </c>
    </row>
    <row r="183" spans="1:65" s="13" customFormat="1" ht="11.25">
      <c r="B183" s="193"/>
      <c r="C183" s="194"/>
      <c r="D183" s="195" t="s">
        <v>133</v>
      </c>
      <c r="E183" s="196" t="s">
        <v>21</v>
      </c>
      <c r="F183" s="197" t="s">
        <v>251</v>
      </c>
      <c r="G183" s="194"/>
      <c r="H183" s="198">
        <v>12</v>
      </c>
      <c r="I183" s="199"/>
      <c r="J183" s="194"/>
      <c r="K183" s="194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133</v>
      </c>
      <c r="AU183" s="204" t="s">
        <v>83</v>
      </c>
      <c r="AV183" s="13" t="s">
        <v>83</v>
      </c>
      <c r="AW183" s="13" t="s">
        <v>34</v>
      </c>
      <c r="AX183" s="13" t="s">
        <v>73</v>
      </c>
      <c r="AY183" s="204" t="s">
        <v>121</v>
      </c>
    </row>
    <row r="184" spans="1:65" s="13" customFormat="1" ht="11.25">
      <c r="B184" s="193"/>
      <c r="C184" s="194"/>
      <c r="D184" s="195" t="s">
        <v>133</v>
      </c>
      <c r="E184" s="196" t="s">
        <v>21</v>
      </c>
      <c r="F184" s="197" t="s">
        <v>252</v>
      </c>
      <c r="G184" s="194"/>
      <c r="H184" s="198">
        <v>10</v>
      </c>
      <c r="I184" s="199"/>
      <c r="J184" s="194"/>
      <c r="K184" s="194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133</v>
      </c>
      <c r="AU184" s="204" t="s">
        <v>83</v>
      </c>
      <c r="AV184" s="13" t="s">
        <v>83</v>
      </c>
      <c r="AW184" s="13" t="s">
        <v>34</v>
      </c>
      <c r="AX184" s="13" t="s">
        <v>73</v>
      </c>
      <c r="AY184" s="204" t="s">
        <v>121</v>
      </c>
    </row>
    <row r="185" spans="1:65" s="13" customFormat="1" ht="11.25">
      <c r="B185" s="193"/>
      <c r="C185" s="194"/>
      <c r="D185" s="195" t="s">
        <v>133</v>
      </c>
      <c r="E185" s="196" t="s">
        <v>21</v>
      </c>
      <c r="F185" s="197" t="s">
        <v>253</v>
      </c>
      <c r="G185" s="194"/>
      <c r="H185" s="198">
        <v>18</v>
      </c>
      <c r="I185" s="199"/>
      <c r="J185" s="194"/>
      <c r="K185" s="194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133</v>
      </c>
      <c r="AU185" s="204" t="s">
        <v>83</v>
      </c>
      <c r="AV185" s="13" t="s">
        <v>83</v>
      </c>
      <c r="AW185" s="13" t="s">
        <v>34</v>
      </c>
      <c r="AX185" s="13" t="s">
        <v>73</v>
      </c>
      <c r="AY185" s="204" t="s">
        <v>121</v>
      </c>
    </row>
    <row r="186" spans="1:65" s="14" customFormat="1" ht="11.25">
      <c r="B186" s="205"/>
      <c r="C186" s="206"/>
      <c r="D186" s="195" t="s">
        <v>133</v>
      </c>
      <c r="E186" s="207" t="s">
        <v>21</v>
      </c>
      <c r="F186" s="208" t="s">
        <v>135</v>
      </c>
      <c r="G186" s="206"/>
      <c r="H186" s="209">
        <v>40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133</v>
      </c>
      <c r="AU186" s="215" t="s">
        <v>83</v>
      </c>
      <c r="AV186" s="14" t="s">
        <v>136</v>
      </c>
      <c r="AW186" s="14" t="s">
        <v>34</v>
      </c>
      <c r="AX186" s="14" t="s">
        <v>81</v>
      </c>
      <c r="AY186" s="215" t="s">
        <v>121</v>
      </c>
    </row>
    <row r="187" spans="1:65" s="2" customFormat="1" ht="21.75" customHeight="1">
      <c r="A187" s="36"/>
      <c r="B187" s="37"/>
      <c r="C187" s="175" t="s">
        <v>264</v>
      </c>
      <c r="D187" s="175" t="s">
        <v>124</v>
      </c>
      <c r="E187" s="176" t="s">
        <v>265</v>
      </c>
      <c r="F187" s="177" t="s">
        <v>266</v>
      </c>
      <c r="G187" s="178" t="s">
        <v>127</v>
      </c>
      <c r="H187" s="179">
        <v>30</v>
      </c>
      <c r="I187" s="180"/>
      <c r="J187" s="181">
        <f>ROUND(I187*H187,2)</f>
        <v>0</v>
      </c>
      <c r="K187" s="177" t="s">
        <v>128</v>
      </c>
      <c r="L187" s="41"/>
      <c r="M187" s="182" t="s">
        <v>21</v>
      </c>
      <c r="N187" s="183" t="s">
        <v>44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225</v>
      </c>
      <c r="AT187" s="186" t="s">
        <v>124</v>
      </c>
      <c r="AU187" s="186" t="s">
        <v>83</v>
      </c>
      <c r="AY187" s="19" t="s">
        <v>121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81</v>
      </c>
      <c r="BK187" s="187">
        <f>ROUND(I187*H187,2)</f>
        <v>0</v>
      </c>
      <c r="BL187" s="19" t="s">
        <v>225</v>
      </c>
      <c r="BM187" s="186" t="s">
        <v>267</v>
      </c>
    </row>
    <row r="188" spans="1:65" s="2" customFormat="1" ht="11.25">
      <c r="A188" s="36"/>
      <c r="B188" s="37"/>
      <c r="C188" s="38"/>
      <c r="D188" s="188" t="s">
        <v>131</v>
      </c>
      <c r="E188" s="38"/>
      <c r="F188" s="189" t="s">
        <v>268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131</v>
      </c>
      <c r="AU188" s="19" t="s">
        <v>83</v>
      </c>
    </row>
    <row r="189" spans="1:65" s="15" customFormat="1" ht="11.25">
      <c r="B189" s="217"/>
      <c r="C189" s="218"/>
      <c r="D189" s="195" t="s">
        <v>133</v>
      </c>
      <c r="E189" s="219" t="s">
        <v>21</v>
      </c>
      <c r="F189" s="220" t="s">
        <v>269</v>
      </c>
      <c r="G189" s="218"/>
      <c r="H189" s="219" t="s">
        <v>21</v>
      </c>
      <c r="I189" s="221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133</v>
      </c>
      <c r="AU189" s="226" t="s">
        <v>83</v>
      </c>
      <c r="AV189" s="15" t="s">
        <v>81</v>
      </c>
      <c r="AW189" s="15" t="s">
        <v>34</v>
      </c>
      <c r="AX189" s="15" t="s">
        <v>73</v>
      </c>
      <c r="AY189" s="226" t="s">
        <v>121</v>
      </c>
    </row>
    <row r="190" spans="1:65" s="13" customFormat="1" ht="11.25">
      <c r="B190" s="193"/>
      <c r="C190" s="194"/>
      <c r="D190" s="195" t="s">
        <v>133</v>
      </c>
      <c r="E190" s="196" t="s">
        <v>21</v>
      </c>
      <c r="F190" s="197" t="s">
        <v>270</v>
      </c>
      <c r="G190" s="194"/>
      <c r="H190" s="198">
        <v>30</v>
      </c>
      <c r="I190" s="199"/>
      <c r="J190" s="194"/>
      <c r="K190" s="194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133</v>
      </c>
      <c r="AU190" s="204" t="s">
        <v>83</v>
      </c>
      <c r="AV190" s="13" t="s">
        <v>83</v>
      </c>
      <c r="AW190" s="13" t="s">
        <v>34</v>
      </c>
      <c r="AX190" s="13" t="s">
        <v>73</v>
      </c>
      <c r="AY190" s="204" t="s">
        <v>121</v>
      </c>
    </row>
    <row r="191" spans="1:65" s="14" customFormat="1" ht="11.25">
      <c r="B191" s="205"/>
      <c r="C191" s="206"/>
      <c r="D191" s="195" t="s">
        <v>133</v>
      </c>
      <c r="E191" s="207" t="s">
        <v>21</v>
      </c>
      <c r="F191" s="208" t="s">
        <v>135</v>
      </c>
      <c r="G191" s="206"/>
      <c r="H191" s="209">
        <v>30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133</v>
      </c>
      <c r="AU191" s="215" t="s">
        <v>83</v>
      </c>
      <c r="AV191" s="14" t="s">
        <v>136</v>
      </c>
      <c r="AW191" s="14" t="s">
        <v>34</v>
      </c>
      <c r="AX191" s="14" t="s">
        <v>81</v>
      </c>
      <c r="AY191" s="215" t="s">
        <v>121</v>
      </c>
    </row>
    <row r="192" spans="1:65" s="2" customFormat="1" ht="16.5" customHeight="1">
      <c r="A192" s="36"/>
      <c r="B192" s="37"/>
      <c r="C192" s="227" t="s">
        <v>271</v>
      </c>
      <c r="D192" s="227" t="s">
        <v>272</v>
      </c>
      <c r="E192" s="228" t="s">
        <v>273</v>
      </c>
      <c r="F192" s="229" t="s">
        <v>274</v>
      </c>
      <c r="G192" s="230" t="s">
        <v>180</v>
      </c>
      <c r="H192" s="231">
        <v>1.0999999999999999E-2</v>
      </c>
      <c r="I192" s="232"/>
      <c r="J192" s="233">
        <f>ROUND(I192*H192,2)</f>
        <v>0</v>
      </c>
      <c r="K192" s="229" t="s">
        <v>128</v>
      </c>
      <c r="L192" s="234"/>
      <c r="M192" s="235" t="s">
        <v>21</v>
      </c>
      <c r="N192" s="236" t="s">
        <v>44</v>
      </c>
      <c r="O192" s="66"/>
      <c r="P192" s="184">
        <f>O192*H192</f>
        <v>0</v>
      </c>
      <c r="Q192" s="184">
        <v>1</v>
      </c>
      <c r="R192" s="184">
        <f>Q192*H192</f>
        <v>1.0999999999999999E-2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275</v>
      </c>
      <c r="AT192" s="186" t="s">
        <v>272</v>
      </c>
      <c r="AU192" s="186" t="s">
        <v>83</v>
      </c>
      <c r="AY192" s="19" t="s">
        <v>121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81</v>
      </c>
      <c r="BK192" s="187">
        <f>ROUND(I192*H192,2)</f>
        <v>0</v>
      </c>
      <c r="BL192" s="19" t="s">
        <v>225</v>
      </c>
      <c r="BM192" s="186" t="s">
        <v>276</v>
      </c>
    </row>
    <row r="193" spans="1:65" s="13" customFormat="1" ht="11.25">
      <c r="B193" s="193"/>
      <c r="C193" s="194"/>
      <c r="D193" s="195" t="s">
        <v>133</v>
      </c>
      <c r="E193" s="194"/>
      <c r="F193" s="197" t="s">
        <v>277</v>
      </c>
      <c r="G193" s="194"/>
      <c r="H193" s="198">
        <v>1.0999999999999999E-2</v>
      </c>
      <c r="I193" s="199"/>
      <c r="J193" s="194"/>
      <c r="K193" s="194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133</v>
      </c>
      <c r="AU193" s="204" t="s">
        <v>83</v>
      </c>
      <c r="AV193" s="13" t="s">
        <v>83</v>
      </c>
      <c r="AW193" s="13" t="s">
        <v>4</v>
      </c>
      <c r="AX193" s="13" t="s">
        <v>81</v>
      </c>
      <c r="AY193" s="204" t="s">
        <v>121</v>
      </c>
    </row>
    <row r="194" spans="1:65" s="2" customFormat="1" ht="33" customHeight="1">
      <c r="A194" s="36"/>
      <c r="B194" s="37"/>
      <c r="C194" s="175" t="s">
        <v>278</v>
      </c>
      <c r="D194" s="175" t="s">
        <v>124</v>
      </c>
      <c r="E194" s="176" t="s">
        <v>279</v>
      </c>
      <c r="F194" s="177" t="s">
        <v>280</v>
      </c>
      <c r="G194" s="178" t="s">
        <v>127</v>
      </c>
      <c r="H194" s="179">
        <v>30</v>
      </c>
      <c r="I194" s="180"/>
      <c r="J194" s="181">
        <f>ROUND(I194*H194,2)</f>
        <v>0</v>
      </c>
      <c r="K194" s="177" t="s">
        <v>128</v>
      </c>
      <c r="L194" s="41"/>
      <c r="M194" s="182" t="s">
        <v>21</v>
      </c>
      <c r="N194" s="183" t="s">
        <v>44</v>
      </c>
      <c r="O194" s="66"/>
      <c r="P194" s="184">
        <f>O194*H194</f>
        <v>0</v>
      </c>
      <c r="Q194" s="184">
        <v>5.6079999999999998E-2</v>
      </c>
      <c r="R194" s="184">
        <f>Q194*H194</f>
        <v>1.6823999999999999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225</v>
      </c>
      <c r="AT194" s="186" t="s">
        <v>124</v>
      </c>
      <c r="AU194" s="186" t="s">
        <v>83</v>
      </c>
      <c r="AY194" s="19" t="s">
        <v>121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81</v>
      </c>
      <c r="BK194" s="187">
        <f>ROUND(I194*H194,2)</f>
        <v>0</v>
      </c>
      <c r="BL194" s="19" t="s">
        <v>225</v>
      </c>
      <c r="BM194" s="186" t="s">
        <v>281</v>
      </c>
    </row>
    <row r="195" spans="1:65" s="2" customFormat="1" ht="11.25">
      <c r="A195" s="36"/>
      <c r="B195" s="37"/>
      <c r="C195" s="38"/>
      <c r="D195" s="188" t="s">
        <v>131</v>
      </c>
      <c r="E195" s="38"/>
      <c r="F195" s="189" t="s">
        <v>282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131</v>
      </c>
      <c r="AU195" s="19" t="s">
        <v>83</v>
      </c>
    </row>
    <row r="196" spans="1:65" s="15" customFormat="1" ht="11.25">
      <c r="B196" s="217"/>
      <c r="C196" s="218"/>
      <c r="D196" s="195" t="s">
        <v>133</v>
      </c>
      <c r="E196" s="219" t="s">
        <v>21</v>
      </c>
      <c r="F196" s="220" t="s">
        <v>269</v>
      </c>
      <c r="G196" s="218"/>
      <c r="H196" s="219" t="s">
        <v>21</v>
      </c>
      <c r="I196" s="221"/>
      <c r="J196" s="218"/>
      <c r="K196" s="218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133</v>
      </c>
      <c r="AU196" s="226" t="s">
        <v>83</v>
      </c>
      <c r="AV196" s="15" t="s">
        <v>81</v>
      </c>
      <c r="AW196" s="15" t="s">
        <v>34</v>
      </c>
      <c r="AX196" s="15" t="s">
        <v>73</v>
      </c>
      <c r="AY196" s="226" t="s">
        <v>121</v>
      </c>
    </row>
    <row r="197" spans="1:65" s="13" customFormat="1" ht="11.25">
      <c r="B197" s="193"/>
      <c r="C197" s="194"/>
      <c r="D197" s="195" t="s">
        <v>133</v>
      </c>
      <c r="E197" s="196" t="s">
        <v>21</v>
      </c>
      <c r="F197" s="197" t="s">
        <v>270</v>
      </c>
      <c r="G197" s="194"/>
      <c r="H197" s="198">
        <v>30</v>
      </c>
      <c r="I197" s="199"/>
      <c r="J197" s="194"/>
      <c r="K197" s="194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133</v>
      </c>
      <c r="AU197" s="204" t="s">
        <v>83</v>
      </c>
      <c r="AV197" s="13" t="s">
        <v>83</v>
      </c>
      <c r="AW197" s="13" t="s">
        <v>34</v>
      </c>
      <c r="AX197" s="13" t="s">
        <v>73</v>
      </c>
      <c r="AY197" s="204" t="s">
        <v>121</v>
      </c>
    </row>
    <row r="198" spans="1:65" s="14" customFormat="1" ht="11.25">
      <c r="B198" s="205"/>
      <c r="C198" s="206"/>
      <c r="D198" s="195" t="s">
        <v>133</v>
      </c>
      <c r="E198" s="207" t="s">
        <v>21</v>
      </c>
      <c r="F198" s="208" t="s">
        <v>135</v>
      </c>
      <c r="G198" s="206"/>
      <c r="H198" s="209">
        <v>30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133</v>
      </c>
      <c r="AU198" s="215" t="s">
        <v>83</v>
      </c>
      <c r="AV198" s="14" t="s">
        <v>136</v>
      </c>
      <c r="AW198" s="14" t="s">
        <v>34</v>
      </c>
      <c r="AX198" s="14" t="s">
        <v>81</v>
      </c>
      <c r="AY198" s="215" t="s">
        <v>121</v>
      </c>
    </row>
    <row r="199" spans="1:65" s="2" customFormat="1" ht="16.5" customHeight="1">
      <c r="A199" s="36"/>
      <c r="B199" s="37"/>
      <c r="C199" s="175" t="s">
        <v>283</v>
      </c>
      <c r="D199" s="175" t="s">
        <v>124</v>
      </c>
      <c r="E199" s="176" t="s">
        <v>284</v>
      </c>
      <c r="F199" s="177" t="s">
        <v>285</v>
      </c>
      <c r="G199" s="178" t="s">
        <v>127</v>
      </c>
      <c r="H199" s="179">
        <v>40</v>
      </c>
      <c r="I199" s="180"/>
      <c r="J199" s="181">
        <f>ROUND(I199*H199,2)</f>
        <v>0</v>
      </c>
      <c r="K199" s="177" t="s">
        <v>128</v>
      </c>
      <c r="L199" s="41"/>
      <c r="M199" s="182" t="s">
        <v>21</v>
      </c>
      <c r="N199" s="183" t="s">
        <v>44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6.6E-4</v>
      </c>
      <c r="T199" s="185">
        <f>S199*H199</f>
        <v>2.64E-2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225</v>
      </c>
      <c r="AT199" s="186" t="s">
        <v>124</v>
      </c>
      <c r="AU199" s="186" t="s">
        <v>83</v>
      </c>
      <c r="AY199" s="19" t="s">
        <v>121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81</v>
      </c>
      <c r="BK199" s="187">
        <f>ROUND(I199*H199,2)</f>
        <v>0</v>
      </c>
      <c r="BL199" s="19" t="s">
        <v>225</v>
      </c>
      <c r="BM199" s="186" t="s">
        <v>286</v>
      </c>
    </row>
    <row r="200" spans="1:65" s="2" customFormat="1" ht="11.25">
      <c r="A200" s="36"/>
      <c r="B200" s="37"/>
      <c r="C200" s="38"/>
      <c r="D200" s="188" t="s">
        <v>131</v>
      </c>
      <c r="E200" s="38"/>
      <c r="F200" s="189" t="s">
        <v>287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131</v>
      </c>
      <c r="AU200" s="19" t="s">
        <v>83</v>
      </c>
    </row>
    <row r="201" spans="1:65" s="15" customFormat="1" ht="11.25">
      <c r="B201" s="217"/>
      <c r="C201" s="218"/>
      <c r="D201" s="195" t="s">
        <v>133</v>
      </c>
      <c r="E201" s="219" t="s">
        <v>21</v>
      </c>
      <c r="F201" s="220" t="s">
        <v>288</v>
      </c>
      <c r="G201" s="218"/>
      <c r="H201" s="219" t="s">
        <v>21</v>
      </c>
      <c r="I201" s="221"/>
      <c r="J201" s="218"/>
      <c r="K201" s="218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133</v>
      </c>
      <c r="AU201" s="226" t="s">
        <v>83</v>
      </c>
      <c r="AV201" s="15" t="s">
        <v>81</v>
      </c>
      <c r="AW201" s="15" t="s">
        <v>34</v>
      </c>
      <c r="AX201" s="15" t="s">
        <v>73</v>
      </c>
      <c r="AY201" s="226" t="s">
        <v>121</v>
      </c>
    </row>
    <row r="202" spans="1:65" s="13" customFormat="1" ht="11.25">
      <c r="B202" s="193"/>
      <c r="C202" s="194"/>
      <c r="D202" s="195" t="s">
        <v>133</v>
      </c>
      <c r="E202" s="196" t="s">
        <v>21</v>
      </c>
      <c r="F202" s="197" t="s">
        <v>231</v>
      </c>
      <c r="G202" s="194"/>
      <c r="H202" s="198">
        <v>12</v>
      </c>
      <c r="I202" s="199"/>
      <c r="J202" s="194"/>
      <c r="K202" s="194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133</v>
      </c>
      <c r="AU202" s="204" t="s">
        <v>83</v>
      </c>
      <c r="AV202" s="13" t="s">
        <v>83</v>
      </c>
      <c r="AW202" s="13" t="s">
        <v>34</v>
      </c>
      <c r="AX202" s="13" t="s">
        <v>73</v>
      </c>
      <c r="AY202" s="204" t="s">
        <v>121</v>
      </c>
    </row>
    <row r="203" spans="1:65" s="13" customFormat="1" ht="11.25">
      <c r="B203" s="193"/>
      <c r="C203" s="194"/>
      <c r="D203" s="195" t="s">
        <v>133</v>
      </c>
      <c r="E203" s="196" t="s">
        <v>21</v>
      </c>
      <c r="F203" s="197" t="s">
        <v>232</v>
      </c>
      <c r="G203" s="194"/>
      <c r="H203" s="198">
        <v>10</v>
      </c>
      <c r="I203" s="199"/>
      <c r="J203" s="194"/>
      <c r="K203" s="194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133</v>
      </c>
      <c r="AU203" s="204" t="s">
        <v>83</v>
      </c>
      <c r="AV203" s="13" t="s">
        <v>83</v>
      </c>
      <c r="AW203" s="13" t="s">
        <v>34</v>
      </c>
      <c r="AX203" s="13" t="s">
        <v>73</v>
      </c>
      <c r="AY203" s="204" t="s">
        <v>121</v>
      </c>
    </row>
    <row r="204" spans="1:65" s="13" customFormat="1" ht="11.25">
      <c r="B204" s="193"/>
      <c r="C204" s="194"/>
      <c r="D204" s="195" t="s">
        <v>133</v>
      </c>
      <c r="E204" s="196" t="s">
        <v>21</v>
      </c>
      <c r="F204" s="197" t="s">
        <v>233</v>
      </c>
      <c r="G204" s="194"/>
      <c r="H204" s="198">
        <v>18</v>
      </c>
      <c r="I204" s="199"/>
      <c r="J204" s="194"/>
      <c r="K204" s="194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133</v>
      </c>
      <c r="AU204" s="204" t="s">
        <v>83</v>
      </c>
      <c r="AV204" s="13" t="s">
        <v>83</v>
      </c>
      <c r="AW204" s="13" t="s">
        <v>34</v>
      </c>
      <c r="AX204" s="13" t="s">
        <v>73</v>
      </c>
      <c r="AY204" s="204" t="s">
        <v>121</v>
      </c>
    </row>
    <row r="205" spans="1:65" s="14" customFormat="1" ht="11.25">
      <c r="B205" s="205"/>
      <c r="C205" s="206"/>
      <c r="D205" s="195" t="s">
        <v>133</v>
      </c>
      <c r="E205" s="207" t="s">
        <v>21</v>
      </c>
      <c r="F205" s="208" t="s">
        <v>135</v>
      </c>
      <c r="G205" s="206"/>
      <c r="H205" s="209">
        <v>40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133</v>
      </c>
      <c r="AU205" s="215" t="s">
        <v>83</v>
      </c>
      <c r="AV205" s="14" t="s">
        <v>136</v>
      </c>
      <c r="AW205" s="14" t="s">
        <v>34</v>
      </c>
      <c r="AX205" s="14" t="s">
        <v>81</v>
      </c>
      <c r="AY205" s="215" t="s">
        <v>121</v>
      </c>
    </row>
    <row r="206" spans="1:65" s="2" customFormat="1" ht="21.75" customHeight="1">
      <c r="A206" s="36"/>
      <c r="B206" s="37"/>
      <c r="C206" s="175" t="s">
        <v>289</v>
      </c>
      <c r="D206" s="175" t="s">
        <v>124</v>
      </c>
      <c r="E206" s="176" t="s">
        <v>290</v>
      </c>
      <c r="F206" s="177" t="s">
        <v>291</v>
      </c>
      <c r="G206" s="178" t="s">
        <v>127</v>
      </c>
      <c r="H206" s="179">
        <v>6.75</v>
      </c>
      <c r="I206" s="180"/>
      <c r="J206" s="181">
        <f>ROUND(I206*H206,2)</f>
        <v>0</v>
      </c>
      <c r="K206" s="177" t="s">
        <v>128</v>
      </c>
      <c r="L206" s="41"/>
      <c r="M206" s="182" t="s">
        <v>21</v>
      </c>
      <c r="N206" s="183" t="s">
        <v>44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1.6500000000000001E-2</v>
      </c>
      <c r="T206" s="185">
        <f>S206*H206</f>
        <v>0.111375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225</v>
      </c>
      <c r="AT206" s="186" t="s">
        <v>124</v>
      </c>
      <c r="AU206" s="186" t="s">
        <v>83</v>
      </c>
      <c r="AY206" s="19" t="s">
        <v>121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81</v>
      </c>
      <c r="BK206" s="187">
        <f>ROUND(I206*H206,2)</f>
        <v>0</v>
      </c>
      <c r="BL206" s="19" t="s">
        <v>225</v>
      </c>
      <c r="BM206" s="186" t="s">
        <v>292</v>
      </c>
    </row>
    <row r="207" spans="1:65" s="2" customFormat="1" ht="11.25">
      <c r="A207" s="36"/>
      <c r="B207" s="37"/>
      <c r="C207" s="38"/>
      <c r="D207" s="188" t="s">
        <v>131</v>
      </c>
      <c r="E207" s="38"/>
      <c r="F207" s="189" t="s">
        <v>293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131</v>
      </c>
      <c r="AU207" s="19" t="s">
        <v>83</v>
      </c>
    </row>
    <row r="208" spans="1:65" s="15" customFormat="1" ht="11.25">
      <c r="B208" s="217"/>
      <c r="C208" s="218"/>
      <c r="D208" s="195" t="s">
        <v>133</v>
      </c>
      <c r="E208" s="219" t="s">
        <v>21</v>
      </c>
      <c r="F208" s="220" t="s">
        <v>230</v>
      </c>
      <c r="G208" s="218"/>
      <c r="H208" s="219" t="s">
        <v>21</v>
      </c>
      <c r="I208" s="221"/>
      <c r="J208" s="218"/>
      <c r="K208" s="218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133</v>
      </c>
      <c r="AU208" s="226" t="s">
        <v>83</v>
      </c>
      <c r="AV208" s="15" t="s">
        <v>81</v>
      </c>
      <c r="AW208" s="15" t="s">
        <v>34</v>
      </c>
      <c r="AX208" s="15" t="s">
        <v>73</v>
      </c>
      <c r="AY208" s="226" t="s">
        <v>121</v>
      </c>
    </row>
    <row r="209" spans="1:65" s="13" customFormat="1" ht="11.25">
      <c r="B209" s="193"/>
      <c r="C209" s="194"/>
      <c r="D209" s="195" t="s">
        <v>133</v>
      </c>
      <c r="E209" s="196" t="s">
        <v>21</v>
      </c>
      <c r="F209" s="197" t="s">
        <v>294</v>
      </c>
      <c r="G209" s="194"/>
      <c r="H209" s="198">
        <v>6.75</v>
      </c>
      <c r="I209" s="199"/>
      <c r="J209" s="194"/>
      <c r="K209" s="194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133</v>
      </c>
      <c r="AU209" s="204" t="s">
        <v>83</v>
      </c>
      <c r="AV209" s="13" t="s">
        <v>83</v>
      </c>
      <c r="AW209" s="13" t="s">
        <v>34</v>
      </c>
      <c r="AX209" s="13" t="s">
        <v>73</v>
      </c>
      <c r="AY209" s="204" t="s">
        <v>121</v>
      </c>
    </row>
    <row r="210" spans="1:65" s="14" customFormat="1" ht="11.25">
      <c r="B210" s="205"/>
      <c r="C210" s="206"/>
      <c r="D210" s="195" t="s">
        <v>133</v>
      </c>
      <c r="E210" s="207" t="s">
        <v>21</v>
      </c>
      <c r="F210" s="208" t="s">
        <v>135</v>
      </c>
      <c r="G210" s="206"/>
      <c r="H210" s="209">
        <v>6.75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133</v>
      </c>
      <c r="AU210" s="215" t="s">
        <v>83</v>
      </c>
      <c r="AV210" s="14" t="s">
        <v>136</v>
      </c>
      <c r="AW210" s="14" t="s">
        <v>34</v>
      </c>
      <c r="AX210" s="14" t="s">
        <v>81</v>
      </c>
      <c r="AY210" s="215" t="s">
        <v>121</v>
      </c>
    </row>
    <row r="211" spans="1:65" s="2" customFormat="1" ht="24.2" customHeight="1">
      <c r="A211" s="36"/>
      <c r="B211" s="37"/>
      <c r="C211" s="175" t="s">
        <v>295</v>
      </c>
      <c r="D211" s="175" t="s">
        <v>124</v>
      </c>
      <c r="E211" s="176" t="s">
        <v>296</v>
      </c>
      <c r="F211" s="177" t="s">
        <v>297</v>
      </c>
      <c r="G211" s="178" t="s">
        <v>127</v>
      </c>
      <c r="H211" s="179">
        <v>6.75</v>
      </c>
      <c r="I211" s="180"/>
      <c r="J211" s="181">
        <f>ROUND(I211*H211,2)</f>
        <v>0</v>
      </c>
      <c r="K211" s="177" t="s">
        <v>128</v>
      </c>
      <c r="L211" s="41"/>
      <c r="M211" s="182" t="s">
        <v>21</v>
      </c>
      <c r="N211" s="183" t="s">
        <v>44</v>
      </c>
      <c r="O211" s="66"/>
      <c r="P211" s="184">
        <f>O211*H211</f>
        <v>0</v>
      </c>
      <c r="Q211" s="184">
        <v>0</v>
      </c>
      <c r="R211" s="184">
        <f>Q211*H211</f>
        <v>0</v>
      </c>
      <c r="S211" s="184">
        <v>5.4999999999999997E-3</v>
      </c>
      <c r="T211" s="185">
        <f>S211*H211</f>
        <v>3.7124999999999998E-2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225</v>
      </c>
      <c r="AT211" s="186" t="s">
        <v>124</v>
      </c>
      <c r="AU211" s="186" t="s">
        <v>83</v>
      </c>
      <c r="AY211" s="19" t="s">
        <v>121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81</v>
      </c>
      <c r="BK211" s="187">
        <f>ROUND(I211*H211,2)</f>
        <v>0</v>
      </c>
      <c r="BL211" s="19" t="s">
        <v>225</v>
      </c>
      <c r="BM211" s="186" t="s">
        <v>298</v>
      </c>
    </row>
    <row r="212" spans="1:65" s="2" customFormat="1" ht="11.25">
      <c r="A212" s="36"/>
      <c r="B212" s="37"/>
      <c r="C212" s="38"/>
      <c r="D212" s="188" t="s">
        <v>131</v>
      </c>
      <c r="E212" s="38"/>
      <c r="F212" s="189" t="s">
        <v>299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131</v>
      </c>
      <c r="AU212" s="19" t="s">
        <v>83</v>
      </c>
    </row>
    <row r="213" spans="1:65" s="15" customFormat="1" ht="11.25">
      <c r="B213" s="217"/>
      <c r="C213" s="218"/>
      <c r="D213" s="195" t="s">
        <v>133</v>
      </c>
      <c r="E213" s="219" t="s">
        <v>21</v>
      </c>
      <c r="F213" s="220" t="s">
        <v>230</v>
      </c>
      <c r="G213" s="218"/>
      <c r="H213" s="219" t="s">
        <v>21</v>
      </c>
      <c r="I213" s="221"/>
      <c r="J213" s="218"/>
      <c r="K213" s="218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133</v>
      </c>
      <c r="AU213" s="226" t="s">
        <v>83</v>
      </c>
      <c r="AV213" s="15" t="s">
        <v>81</v>
      </c>
      <c r="AW213" s="15" t="s">
        <v>34</v>
      </c>
      <c r="AX213" s="15" t="s">
        <v>73</v>
      </c>
      <c r="AY213" s="226" t="s">
        <v>121</v>
      </c>
    </row>
    <row r="214" spans="1:65" s="13" customFormat="1" ht="11.25">
      <c r="B214" s="193"/>
      <c r="C214" s="194"/>
      <c r="D214" s="195" t="s">
        <v>133</v>
      </c>
      <c r="E214" s="196" t="s">
        <v>21</v>
      </c>
      <c r="F214" s="197" t="s">
        <v>294</v>
      </c>
      <c r="G214" s="194"/>
      <c r="H214" s="198">
        <v>6.75</v>
      </c>
      <c r="I214" s="199"/>
      <c r="J214" s="194"/>
      <c r="K214" s="194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133</v>
      </c>
      <c r="AU214" s="204" t="s">
        <v>83</v>
      </c>
      <c r="AV214" s="13" t="s">
        <v>83</v>
      </c>
      <c r="AW214" s="13" t="s">
        <v>34</v>
      </c>
      <c r="AX214" s="13" t="s">
        <v>73</v>
      </c>
      <c r="AY214" s="204" t="s">
        <v>121</v>
      </c>
    </row>
    <row r="215" spans="1:65" s="14" customFormat="1" ht="11.25">
      <c r="B215" s="205"/>
      <c r="C215" s="206"/>
      <c r="D215" s="195" t="s">
        <v>133</v>
      </c>
      <c r="E215" s="207" t="s">
        <v>21</v>
      </c>
      <c r="F215" s="208" t="s">
        <v>135</v>
      </c>
      <c r="G215" s="206"/>
      <c r="H215" s="209">
        <v>6.75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133</v>
      </c>
      <c r="AU215" s="215" t="s">
        <v>83</v>
      </c>
      <c r="AV215" s="14" t="s">
        <v>136</v>
      </c>
      <c r="AW215" s="14" t="s">
        <v>34</v>
      </c>
      <c r="AX215" s="14" t="s">
        <v>81</v>
      </c>
      <c r="AY215" s="215" t="s">
        <v>121</v>
      </c>
    </row>
    <row r="216" spans="1:65" s="2" customFormat="1" ht="33" customHeight="1">
      <c r="A216" s="36"/>
      <c r="B216" s="37"/>
      <c r="C216" s="175" t="s">
        <v>300</v>
      </c>
      <c r="D216" s="175" t="s">
        <v>124</v>
      </c>
      <c r="E216" s="176" t="s">
        <v>301</v>
      </c>
      <c r="F216" s="177" t="s">
        <v>302</v>
      </c>
      <c r="G216" s="178" t="s">
        <v>248</v>
      </c>
      <c r="H216" s="179">
        <v>18</v>
      </c>
      <c r="I216" s="180"/>
      <c r="J216" s="181">
        <f>ROUND(I216*H216,2)</f>
        <v>0</v>
      </c>
      <c r="K216" s="177" t="s">
        <v>128</v>
      </c>
      <c r="L216" s="41"/>
      <c r="M216" s="182" t="s">
        <v>21</v>
      </c>
      <c r="N216" s="183" t="s">
        <v>44</v>
      </c>
      <c r="O216" s="66"/>
      <c r="P216" s="184">
        <f>O216*H216</f>
        <v>0</v>
      </c>
      <c r="Q216" s="184">
        <v>1.08E-3</v>
      </c>
      <c r="R216" s="184">
        <f>Q216*H216</f>
        <v>1.9439999999999999E-2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225</v>
      </c>
      <c r="AT216" s="186" t="s">
        <v>124</v>
      </c>
      <c r="AU216" s="186" t="s">
        <v>83</v>
      </c>
      <c r="AY216" s="19" t="s">
        <v>121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81</v>
      </c>
      <c r="BK216" s="187">
        <f>ROUND(I216*H216,2)</f>
        <v>0</v>
      </c>
      <c r="BL216" s="19" t="s">
        <v>225</v>
      </c>
      <c r="BM216" s="186" t="s">
        <v>303</v>
      </c>
    </row>
    <row r="217" spans="1:65" s="2" customFormat="1" ht="11.25">
      <c r="A217" s="36"/>
      <c r="B217" s="37"/>
      <c r="C217" s="38"/>
      <c r="D217" s="188" t="s">
        <v>131</v>
      </c>
      <c r="E217" s="38"/>
      <c r="F217" s="189" t="s">
        <v>304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131</v>
      </c>
      <c r="AU217" s="19" t="s">
        <v>83</v>
      </c>
    </row>
    <row r="218" spans="1:65" s="13" customFormat="1" ht="11.25">
      <c r="B218" s="193"/>
      <c r="C218" s="194"/>
      <c r="D218" s="195" t="s">
        <v>133</v>
      </c>
      <c r="E218" s="196" t="s">
        <v>21</v>
      </c>
      <c r="F218" s="197" t="s">
        <v>253</v>
      </c>
      <c r="G218" s="194"/>
      <c r="H218" s="198">
        <v>18</v>
      </c>
      <c r="I218" s="199"/>
      <c r="J218" s="194"/>
      <c r="K218" s="194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133</v>
      </c>
      <c r="AU218" s="204" t="s">
        <v>83</v>
      </c>
      <c r="AV218" s="13" t="s">
        <v>83</v>
      </c>
      <c r="AW218" s="13" t="s">
        <v>34</v>
      </c>
      <c r="AX218" s="13" t="s">
        <v>73</v>
      </c>
      <c r="AY218" s="204" t="s">
        <v>121</v>
      </c>
    </row>
    <row r="219" spans="1:65" s="14" customFormat="1" ht="11.25">
      <c r="B219" s="205"/>
      <c r="C219" s="206"/>
      <c r="D219" s="195" t="s">
        <v>133</v>
      </c>
      <c r="E219" s="207" t="s">
        <v>21</v>
      </c>
      <c r="F219" s="208" t="s">
        <v>135</v>
      </c>
      <c r="G219" s="206"/>
      <c r="H219" s="209">
        <v>18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133</v>
      </c>
      <c r="AU219" s="215" t="s">
        <v>83</v>
      </c>
      <c r="AV219" s="14" t="s">
        <v>136</v>
      </c>
      <c r="AW219" s="14" t="s">
        <v>34</v>
      </c>
      <c r="AX219" s="14" t="s">
        <v>81</v>
      </c>
      <c r="AY219" s="215" t="s">
        <v>121</v>
      </c>
    </row>
    <row r="220" spans="1:65" s="2" customFormat="1" ht="24.2" customHeight="1">
      <c r="A220" s="36"/>
      <c r="B220" s="37"/>
      <c r="C220" s="227" t="s">
        <v>305</v>
      </c>
      <c r="D220" s="227" t="s">
        <v>272</v>
      </c>
      <c r="E220" s="228" t="s">
        <v>306</v>
      </c>
      <c r="F220" s="229" t="s">
        <v>307</v>
      </c>
      <c r="G220" s="230" t="s">
        <v>127</v>
      </c>
      <c r="H220" s="231">
        <v>22.5</v>
      </c>
      <c r="I220" s="232"/>
      <c r="J220" s="233">
        <f>ROUND(I220*H220,2)</f>
        <v>0</v>
      </c>
      <c r="K220" s="229" t="s">
        <v>128</v>
      </c>
      <c r="L220" s="234"/>
      <c r="M220" s="235" t="s">
        <v>21</v>
      </c>
      <c r="N220" s="236" t="s">
        <v>44</v>
      </c>
      <c r="O220" s="66"/>
      <c r="P220" s="184">
        <f>O220*H220</f>
        <v>0</v>
      </c>
      <c r="Q220" s="184">
        <v>5.4000000000000003E-3</v>
      </c>
      <c r="R220" s="184">
        <f>Q220*H220</f>
        <v>0.12150000000000001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275</v>
      </c>
      <c r="AT220" s="186" t="s">
        <v>272</v>
      </c>
      <c r="AU220" s="186" t="s">
        <v>83</v>
      </c>
      <c r="AY220" s="19" t="s">
        <v>121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81</v>
      </c>
      <c r="BK220" s="187">
        <f>ROUND(I220*H220,2)</f>
        <v>0</v>
      </c>
      <c r="BL220" s="19" t="s">
        <v>225</v>
      </c>
      <c r="BM220" s="186" t="s">
        <v>308</v>
      </c>
    </row>
    <row r="221" spans="1:65" s="13" customFormat="1" ht="11.25">
      <c r="B221" s="193"/>
      <c r="C221" s="194"/>
      <c r="D221" s="195" t="s">
        <v>133</v>
      </c>
      <c r="E221" s="196" t="s">
        <v>21</v>
      </c>
      <c r="F221" s="197" t="s">
        <v>233</v>
      </c>
      <c r="G221" s="194"/>
      <c r="H221" s="198">
        <v>18</v>
      </c>
      <c r="I221" s="199"/>
      <c r="J221" s="194"/>
      <c r="K221" s="194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133</v>
      </c>
      <c r="AU221" s="204" t="s">
        <v>83</v>
      </c>
      <c r="AV221" s="13" t="s">
        <v>83</v>
      </c>
      <c r="AW221" s="13" t="s">
        <v>34</v>
      </c>
      <c r="AX221" s="13" t="s">
        <v>73</v>
      </c>
      <c r="AY221" s="204" t="s">
        <v>121</v>
      </c>
    </row>
    <row r="222" spans="1:65" s="14" customFormat="1" ht="11.25">
      <c r="B222" s="205"/>
      <c r="C222" s="206"/>
      <c r="D222" s="195" t="s">
        <v>133</v>
      </c>
      <c r="E222" s="207" t="s">
        <v>21</v>
      </c>
      <c r="F222" s="208" t="s">
        <v>135</v>
      </c>
      <c r="G222" s="206"/>
      <c r="H222" s="209">
        <v>18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133</v>
      </c>
      <c r="AU222" s="215" t="s">
        <v>83</v>
      </c>
      <c r="AV222" s="14" t="s">
        <v>136</v>
      </c>
      <c r="AW222" s="14" t="s">
        <v>34</v>
      </c>
      <c r="AX222" s="14" t="s">
        <v>81</v>
      </c>
      <c r="AY222" s="215" t="s">
        <v>121</v>
      </c>
    </row>
    <row r="223" spans="1:65" s="13" customFormat="1" ht="11.25">
      <c r="B223" s="193"/>
      <c r="C223" s="194"/>
      <c r="D223" s="195" t="s">
        <v>133</v>
      </c>
      <c r="E223" s="194"/>
      <c r="F223" s="197" t="s">
        <v>309</v>
      </c>
      <c r="G223" s="194"/>
      <c r="H223" s="198">
        <v>22.5</v>
      </c>
      <c r="I223" s="199"/>
      <c r="J223" s="194"/>
      <c r="K223" s="194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133</v>
      </c>
      <c r="AU223" s="204" t="s">
        <v>83</v>
      </c>
      <c r="AV223" s="13" t="s">
        <v>83</v>
      </c>
      <c r="AW223" s="13" t="s">
        <v>4</v>
      </c>
      <c r="AX223" s="13" t="s">
        <v>81</v>
      </c>
      <c r="AY223" s="204" t="s">
        <v>121</v>
      </c>
    </row>
    <row r="224" spans="1:65" s="2" customFormat="1" ht="33" customHeight="1">
      <c r="A224" s="36"/>
      <c r="B224" s="37"/>
      <c r="C224" s="175" t="s">
        <v>310</v>
      </c>
      <c r="D224" s="175" t="s">
        <v>124</v>
      </c>
      <c r="E224" s="176" t="s">
        <v>311</v>
      </c>
      <c r="F224" s="177" t="s">
        <v>312</v>
      </c>
      <c r="G224" s="178" t="s">
        <v>248</v>
      </c>
      <c r="H224" s="179">
        <v>10</v>
      </c>
      <c r="I224" s="180"/>
      <c r="J224" s="181">
        <f>ROUND(I224*H224,2)</f>
        <v>0</v>
      </c>
      <c r="K224" s="177" t="s">
        <v>128</v>
      </c>
      <c r="L224" s="41"/>
      <c r="M224" s="182" t="s">
        <v>21</v>
      </c>
      <c r="N224" s="183" t="s">
        <v>44</v>
      </c>
      <c r="O224" s="66"/>
      <c r="P224" s="184">
        <f>O224*H224</f>
        <v>0</v>
      </c>
      <c r="Q224" s="184">
        <v>3.2599999999999999E-3</v>
      </c>
      <c r="R224" s="184">
        <f>Q224*H224</f>
        <v>3.2599999999999997E-2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225</v>
      </c>
      <c r="AT224" s="186" t="s">
        <v>124</v>
      </c>
      <c r="AU224" s="186" t="s">
        <v>83</v>
      </c>
      <c r="AY224" s="19" t="s">
        <v>121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81</v>
      </c>
      <c r="BK224" s="187">
        <f>ROUND(I224*H224,2)</f>
        <v>0</v>
      </c>
      <c r="BL224" s="19" t="s">
        <v>225</v>
      </c>
      <c r="BM224" s="186" t="s">
        <v>313</v>
      </c>
    </row>
    <row r="225" spans="1:65" s="2" customFormat="1" ht="11.25">
      <c r="A225" s="36"/>
      <c r="B225" s="37"/>
      <c r="C225" s="38"/>
      <c r="D225" s="188" t="s">
        <v>131</v>
      </c>
      <c r="E225" s="38"/>
      <c r="F225" s="189" t="s">
        <v>314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131</v>
      </c>
      <c r="AU225" s="19" t="s">
        <v>83</v>
      </c>
    </row>
    <row r="226" spans="1:65" s="13" customFormat="1" ht="11.25">
      <c r="B226" s="193"/>
      <c r="C226" s="194"/>
      <c r="D226" s="195" t="s">
        <v>133</v>
      </c>
      <c r="E226" s="196" t="s">
        <v>21</v>
      </c>
      <c r="F226" s="197" t="s">
        <v>252</v>
      </c>
      <c r="G226" s="194"/>
      <c r="H226" s="198">
        <v>10</v>
      </c>
      <c r="I226" s="199"/>
      <c r="J226" s="194"/>
      <c r="K226" s="194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133</v>
      </c>
      <c r="AU226" s="204" t="s">
        <v>83</v>
      </c>
      <c r="AV226" s="13" t="s">
        <v>83</v>
      </c>
      <c r="AW226" s="13" t="s">
        <v>34</v>
      </c>
      <c r="AX226" s="13" t="s">
        <v>73</v>
      </c>
      <c r="AY226" s="204" t="s">
        <v>121</v>
      </c>
    </row>
    <row r="227" spans="1:65" s="14" customFormat="1" ht="11.25">
      <c r="B227" s="205"/>
      <c r="C227" s="206"/>
      <c r="D227" s="195" t="s">
        <v>133</v>
      </c>
      <c r="E227" s="207" t="s">
        <v>21</v>
      </c>
      <c r="F227" s="208" t="s">
        <v>135</v>
      </c>
      <c r="G227" s="206"/>
      <c r="H227" s="209">
        <v>10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133</v>
      </c>
      <c r="AU227" s="215" t="s">
        <v>83</v>
      </c>
      <c r="AV227" s="14" t="s">
        <v>136</v>
      </c>
      <c r="AW227" s="14" t="s">
        <v>34</v>
      </c>
      <c r="AX227" s="14" t="s">
        <v>81</v>
      </c>
      <c r="AY227" s="215" t="s">
        <v>121</v>
      </c>
    </row>
    <row r="228" spans="1:65" s="2" customFormat="1" ht="24.2" customHeight="1">
      <c r="A228" s="36"/>
      <c r="B228" s="37"/>
      <c r="C228" s="227" t="s">
        <v>315</v>
      </c>
      <c r="D228" s="227" t="s">
        <v>272</v>
      </c>
      <c r="E228" s="228" t="s">
        <v>306</v>
      </c>
      <c r="F228" s="229" t="s">
        <v>307</v>
      </c>
      <c r="G228" s="230" t="s">
        <v>127</v>
      </c>
      <c r="H228" s="231">
        <v>12.5</v>
      </c>
      <c r="I228" s="232"/>
      <c r="J228" s="233">
        <f>ROUND(I228*H228,2)</f>
        <v>0</v>
      </c>
      <c r="K228" s="229" t="s">
        <v>128</v>
      </c>
      <c r="L228" s="234"/>
      <c r="M228" s="235" t="s">
        <v>21</v>
      </c>
      <c r="N228" s="236" t="s">
        <v>44</v>
      </c>
      <c r="O228" s="66"/>
      <c r="P228" s="184">
        <f>O228*H228</f>
        <v>0</v>
      </c>
      <c r="Q228" s="184">
        <v>5.4000000000000003E-3</v>
      </c>
      <c r="R228" s="184">
        <f>Q228*H228</f>
        <v>6.7500000000000004E-2</v>
      </c>
      <c r="S228" s="184">
        <v>0</v>
      </c>
      <c r="T228" s="18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6" t="s">
        <v>275</v>
      </c>
      <c r="AT228" s="186" t="s">
        <v>272</v>
      </c>
      <c r="AU228" s="186" t="s">
        <v>83</v>
      </c>
      <c r="AY228" s="19" t="s">
        <v>121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9" t="s">
        <v>81</v>
      </c>
      <c r="BK228" s="187">
        <f>ROUND(I228*H228,2)</f>
        <v>0</v>
      </c>
      <c r="BL228" s="19" t="s">
        <v>225</v>
      </c>
      <c r="BM228" s="186" t="s">
        <v>316</v>
      </c>
    </row>
    <row r="229" spans="1:65" s="13" customFormat="1" ht="11.25">
      <c r="B229" s="193"/>
      <c r="C229" s="194"/>
      <c r="D229" s="195" t="s">
        <v>133</v>
      </c>
      <c r="E229" s="196" t="s">
        <v>21</v>
      </c>
      <c r="F229" s="197" t="s">
        <v>232</v>
      </c>
      <c r="G229" s="194"/>
      <c r="H229" s="198">
        <v>10</v>
      </c>
      <c r="I229" s="199"/>
      <c r="J229" s="194"/>
      <c r="K229" s="194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133</v>
      </c>
      <c r="AU229" s="204" t="s">
        <v>83</v>
      </c>
      <c r="AV229" s="13" t="s">
        <v>83</v>
      </c>
      <c r="AW229" s="13" t="s">
        <v>34</v>
      </c>
      <c r="AX229" s="13" t="s">
        <v>73</v>
      </c>
      <c r="AY229" s="204" t="s">
        <v>121</v>
      </c>
    </row>
    <row r="230" spans="1:65" s="14" customFormat="1" ht="11.25">
      <c r="B230" s="205"/>
      <c r="C230" s="206"/>
      <c r="D230" s="195" t="s">
        <v>133</v>
      </c>
      <c r="E230" s="207" t="s">
        <v>21</v>
      </c>
      <c r="F230" s="208" t="s">
        <v>135</v>
      </c>
      <c r="G230" s="206"/>
      <c r="H230" s="209">
        <v>10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133</v>
      </c>
      <c r="AU230" s="215" t="s">
        <v>83</v>
      </c>
      <c r="AV230" s="14" t="s">
        <v>136</v>
      </c>
      <c r="AW230" s="14" t="s">
        <v>34</v>
      </c>
      <c r="AX230" s="14" t="s">
        <v>81</v>
      </c>
      <c r="AY230" s="215" t="s">
        <v>121</v>
      </c>
    </row>
    <row r="231" spans="1:65" s="13" customFormat="1" ht="11.25">
      <c r="B231" s="193"/>
      <c r="C231" s="194"/>
      <c r="D231" s="195" t="s">
        <v>133</v>
      </c>
      <c r="E231" s="194"/>
      <c r="F231" s="197" t="s">
        <v>317</v>
      </c>
      <c r="G231" s="194"/>
      <c r="H231" s="198">
        <v>12.5</v>
      </c>
      <c r="I231" s="199"/>
      <c r="J231" s="194"/>
      <c r="K231" s="194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133</v>
      </c>
      <c r="AU231" s="204" t="s">
        <v>83</v>
      </c>
      <c r="AV231" s="13" t="s">
        <v>83</v>
      </c>
      <c r="AW231" s="13" t="s">
        <v>4</v>
      </c>
      <c r="AX231" s="13" t="s">
        <v>81</v>
      </c>
      <c r="AY231" s="204" t="s">
        <v>121</v>
      </c>
    </row>
    <row r="232" spans="1:65" s="2" customFormat="1" ht="21.75" customHeight="1">
      <c r="A232" s="36"/>
      <c r="B232" s="37"/>
      <c r="C232" s="175" t="s">
        <v>275</v>
      </c>
      <c r="D232" s="175" t="s">
        <v>124</v>
      </c>
      <c r="E232" s="176" t="s">
        <v>318</v>
      </c>
      <c r="F232" s="177" t="s">
        <v>319</v>
      </c>
      <c r="G232" s="178" t="s">
        <v>127</v>
      </c>
      <c r="H232" s="179">
        <v>40</v>
      </c>
      <c r="I232" s="180"/>
      <c r="J232" s="181">
        <f>ROUND(I232*H232,2)</f>
        <v>0</v>
      </c>
      <c r="K232" s="177" t="s">
        <v>128</v>
      </c>
      <c r="L232" s="41"/>
      <c r="M232" s="182" t="s">
        <v>21</v>
      </c>
      <c r="N232" s="183" t="s">
        <v>44</v>
      </c>
      <c r="O232" s="66"/>
      <c r="P232" s="184">
        <f>O232*H232</f>
        <v>0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225</v>
      </c>
      <c r="AT232" s="186" t="s">
        <v>124</v>
      </c>
      <c r="AU232" s="186" t="s">
        <v>83</v>
      </c>
      <c r="AY232" s="19" t="s">
        <v>121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81</v>
      </c>
      <c r="BK232" s="187">
        <f>ROUND(I232*H232,2)</f>
        <v>0</v>
      </c>
      <c r="BL232" s="19" t="s">
        <v>225</v>
      </c>
      <c r="BM232" s="186" t="s">
        <v>320</v>
      </c>
    </row>
    <row r="233" spans="1:65" s="2" customFormat="1" ht="11.25">
      <c r="A233" s="36"/>
      <c r="B233" s="37"/>
      <c r="C233" s="38"/>
      <c r="D233" s="188" t="s">
        <v>131</v>
      </c>
      <c r="E233" s="38"/>
      <c r="F233" s="189" t="s">
        <v>321</v>
      </c>
      <c r="G233" s="38"/>
      <c r="H233" s="38"/>
      <c r="I233" s="190"/>
      <c r="J233" s="38"/>
      <c r="K233" s="38"/>
      <c r="L233" s="41"/>
      <c r="M233" s="191"/>
      <c r="N233" s="192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131</v>
      </c>
      <c r="AU233" s="19" t="s">
        <v>83</v>
      </c>
    </row>
    <row r="234" spans="1:65" s="15" customFormat="1" ht="11.25">
      <c r="B234" s="217"/>
      <c r="C234" s="218"/>
      <c r="D234" s="195" t="s">
        <v>133</v>
      </c>
      <c r="E234" s="219" t="s">
        <v>21</v>
      </c>
      <c r="F234" s="220" t="s">
        <v>288</v>
      </c>
      <c r="G234" s="218"/>
      <c r="H234" s="219" t="s">
        <v>21</v>
      </c>
      <c r="I234" s="221"/>
      <c r="J234" s="218"/>
      <c r="K234" s="218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133</v>
      </c>
      <c r="AU234" s="226" t="s">
        <v>83</v>
      </c>
      <c r="AV234" s="15" t="s">
        <v>81</v>
      </c>
      <c r="AW234" s="15" t="s">
        <v>34</v>
      </c>
      <c r="AX234" s="15" t="s">
        <v>73</v>
      </c>
      <c r="AY234" s="226" t="s">
        <v>121</v>
      </c>
    </row>
    <row r="235" spans="1:65" s="13" customFormat="1" ht="11.25">
      <c r="B235" s="193"/>
      <c r="C235" s="194"/>
      <c r="D235" s="195" t="s">
        <v>133</v>
      </c>
      <c r="E235" s="196" t="s">
        <v>21</v>
      </c>
      <c r="F235" s="197" t="s">
        <v>231</v>
      </c>
      <c r="G235" s="194"/>
      <c r="H235" s="198">
        <v>12</v>
      </c>
      <c r="I235" s="199"/>
      <c r="J235" s="194"/>
      <c r="K235" s="194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133</v>
      </c>
      <c r="AU235" s="204" t="s">
        <v>83</v>
      </c>
      <c r="AV235" s="13" t="s">
        <v>83</v>
      </c>
      <c r="AW235" s="13" t="s">
        <v>34</v>
      </c>
      <c r="AX235" s="13" t="s">
        <v>73</v>
      </c>
      <c r="AY235" s="204" t="s">
        <v>121</v>
      </c>
    </row>
    <row r="236" spans="1:65" s="13" customFormat="1" ht="11.25">
      <c r="B236" s="193"/>
      <c r="C236" s="194"/>
      <c r="D236" s="195" t="s">
        <v>133</v>
      </c>
      <c r="E236" s="196" t="s">
        <v>21</v>
      </c>
      <c r="F236" s="197" t="s">
        <v>232</v>
      </c>
      <c r="G236" s="194"/>
      <c r="H236" s="198">
        <v>10</v>
      </c>
      <c r="I236" s="199"/>
      <c r="J236" s="194"/>
      <c r="K236" s="194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133</v>
      </c>
      <c r="AU236" s="204" t="s">
        <v>83</v>
      </c>
      <c r="AV236" s="13" t="s">
        <v>83</v>
      </c>
      <c r="AW236" s="13" t="s">
        <v>34</v>
      </c>
      <c r="AX236" s="13" t="s">
        <v>73</v>
      </c>
      <c r="AY236" s="204" t="s">
        <v>121</v>
      </c>
    </row>
    <row r="237" spans="1:65" s="13" customFormat="1" ht="11.25">
      <c r="B237" s="193"/>
      <c r="C237" s="194"/>
      <c r="D237" s="195" t="s">
        <v>133</v>
      </c>
      <c r="E237" s="196" t="s">
        <v>21</v>
      </c>
      <c r="F237" s="197" t="s">
        <v>233</v>
      </c>
      <c r="G237" s="194"/>
      <c r="H237" s="198">
        <v>18</v>
      </c>
      <c r="I237" s="199"/>
      <c r="J237" s="194"/>
      <c r="K237" s="194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133</v>
      </c>
      <c r="AU237" s="204" t="s">
        <v>83</v>
      </c>
      <c r="AV237" s="13" t="s">
        <v>83</v>
      </c>
      <c r="AW237" s="13" t="s">
        <v>34</v>
      </c>
      <c r="AX237" s="13" t="s">
        <v>73</v>
      </c>
      <c r="AY237" s="204" t="s">
        <v>121</v>
      </c>
    </row>
    <row r="238" spans="1:65" s="14" customFormat="1" ht="11.25">
      <c r="B238" s="205"/>
      <c r="C238" s="206"/>
      <c r="D238" s="195" t="s">
        <v>133</v>
      </c>
      <c r="E238" s="207" t="s">
        <v>21</v>
      </c>
      <c r="F238" s="208" t="s">
        <v>135</v>
      </c>
      <c r="G238" s="206"/>
      <c r="H238" s="209">
        <v>40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133</v>
      </c>
      <c r="AU238" s="215" t="s">
        <v>83</v>
      </c>
      <c r="AV238" s="14" t="s">
        <v>136</v>
      </c>
      <c r="AW238" s="14" t="s">
        <v>34</v>
      </c>
      <c r="AX238" s="14" t="s">
        <v>81</v>
      </c>
      <c r="AY238" s="215" t="s">
        <v>121</v>
      </c>
    </row>
    <row r="239" spans="1:65" s="2" customFormat="1" ht="16.5" customHeight="1">
      <c r="A239" s="36"/>
      <c r="B239" s="37"/>
      <c r="C239" s="227" t="s">
        <v>322</v>
      </c>
      <c r="D239" s="227" t="s">
        <v>272</v>
      </c>
      <c r="E239" s="228" t="s">
        <v>323</v>
      </c>
      <c r="F239" s="229" t="s">
        <v>324</v>
      </c>
      <c r="G239" s="230" t="s">
        <v>127</v>
      </c>
      <c r="H239" s="231">
        <v>50</v>
      </c>
      <c r="I239" s="232"/>
      <c r="J239" s="233">
        <f>ROUND(I239*H239,2)</f>
        <v>0</v>
      </c>
      <c r="K239" s="229" t="s">
        <v>128</v>
      </c>
      <c r="L239" s="234"/>
      <c r="M239" s="235" t="s">
        <v>21</v>
      </c>
      <c r="N239" s="236" t="s">
        <v>44</v>
      </c>
      <c r="O239" s="66"/>
      <c r="P239" s="184">
        <f>O239*H239</f>
        <v>0</v>
      </c>
      <c r="Q239" s="184">
        <v>2.9999999999999997E-4</v>
      </c>
      <c r="R239" s="184">
        <f>Q239*H239</f>
        <v>1.4999999999999999E-2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275</v>
      </c>
      <c r="AT239" s="186" t="s">
        <v>272</v>
      </c>
      <c r="AU239" s="186" t="s">
        <v>83</v>
      </c>
      <c r="AY239" s="19" t="s">
        <v>121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81</v>
      </c>
      <c r="BK239" s="187">
        <f>ROUND(I239*H239,2)</f>
        <v>0</v>
      </c>
      <c r="BL239" s="19" t="s">
        <v>225</v>
      </c>
      <c r="BM239" s="186" t="s">
        <v>325</v>
      </c>
    </row>
    <row r="240" spans="1:65" s="13" customFormat="1" ht="11.25">
      <c r="B240" s="193"/>
      <c r="C240" s="194"/>
      <c r="D240" s="195" t="s">
        <v>133</v>
      </c>
      <c r="E240" s="194"/>
      <c r="F240" s="197" t="s">
        <v>326</v>
      </c>
      <c r="G240" s="194"/>
      <c r="H240" s="198">
        <v>50</v>
      </c>
      <c r="I240" s="199"/>
      <c r="J240" s="194"/>
      <c r="K240" s="194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133</v>
      </c>
      <c r="AU240" s="204" t="s">
        <v>83</v>
      </c>
      <c r="AV240" s="13" t="s">
        <v>83</v>
      </c>
      <c r="AW240" s="13" t="s">
        <v>4</v>
      </c>
      <c r="AX240" s="13" t="s">
        <v>81</v>
      </c>
      <c r="AY240" s="204" t="s">
        <v>121</v>
      </c>
    </row>
    <row r="241" spans="1:65" s="2" customFormat="1" ht="24.2" customHeight="1">
      <c r="A241" s="36"/>
      <c r="B241" s="37"/>
      <c r="C241" s="175" t="s">
        <v>327</v>
      </c>
      <c r="D241" s="175" t="s">
        <v>124</v>
      </c>
      <c r="E241" s="176" t="s">
        <v>328</v>
      </c>
      <c r="F241" s="177" t="s">
        <v>329</v>
      </c>
      <c r="G241" s="178" t="s">
        <v>127</v>
      </c>
      <c r="H241" s="179">
        <v>50</v>
      </c>
      <c r="I241" s="180"/>
      <c r="J241" s="181">
        <f>ROUND(I241*H241,2)</f>
        <v>0</v>
      </c>
      <c r="K241" s="177" t="s">
        <v>128</v>
      </c>
      <c r="L241" s="41"/>
      <c r="M241" s="182" t="s">
        <v>21</v>
      </c>
      <c r="N241" s="183" t="s">
        <v>44</v>
      </c>
      <c r="O241" s="66"/>
      <c r="P241" s="184">
        <f>O241*H241</f>
        <v>0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225</v>
      </c>
      <c r="AT241" s="186" t="s">
        <v>124</v>
      </c>
      <c r="AU241" s="186" t="s">
        <v>83</v>
      </c>
      <c r="AY241" s="19" t="s">
        <v>121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81</v>
      </c>
      <c r="BK241" s="187">
        <f>ROUND(I241*H241,2)</f>
        <v>0</v>
      </c>
      <c r="BL241" s="19" t="s">
        <v>225</v>
      </c>
      <c r="BM241" s="186" t="s">
        <v>330</v>
      </c>
    </row>
    <row r="242" spans="1:65" s="2" customFormat="1" ht="11.25">
      <c r="A242" s="36"/>
      <c r="B242" s="37"/>
      <c r="C242" s="38"/>
      <c r="D242" s="188" t="s">
        <v>131</v>
      </c>
      <c r="E242" s="38"/>
      <c r="F242" s="189" t="s">
        <v>331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131</v>
      </c>
      <c r="AU242" s="19" t="s">
        <v>83</v>
      </c>
    </row>
    <row r="243" spans="1:65" s="13" customFormat="1" ht="11.25">
      <c r="B243" s="193"/>
      <c r="C243" s="194"/>
      <c r="D243" s="195" t="s">
        <v>133</v>
      </c>
      <c r="E243" s="196" t="s">
        <v>21</v>
      </c>
      <c r="F243" s="197" t="s">
        <v>332</v>
      </c>
      <c r="G243" s="194"/>
      <c r="H243" s="198">
        <v>30</v>
      </c>
      <c r="I243" s="199"/>
      <c r="J243" s="194"/>
      <c r="K243" s="194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133</v>
      </c>
      <c r="AU243" s="204" t="s">
        <v>83</v>
      </c>
      <c r="AV243" s="13" t="s">
        <v>83</v>
      </c>
      <c r="AW243" s="13" t="s">
        <v>34</v>
      </c>
      <c r="AX243" s="13" t="s">
        <v>73</v>
      </c>
      <c r="AY243" s="204" t="s">
        <v>121</v>
      </c>
    </row>
    <row r="244" spans="1:65" s="14" customFormat="1" ht="11.25">
      <c r="B244" s="205"/>
      <c r="C244" s="206"/>
      <c r="D244" s="195" t="s">
        <v>133</v>
      </c>
      <c r="E244" s="207" t="s">
        <v>21</v>
      </c>
      <c r="F244" s="208" t="s">
        <v>135</v>
      </c>
      <c r="G244" s="206"/>
      <c r="H244" s="209">
        <v>30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133</v>
      </c>
      <c r="AU244" s="215" t="s">
        <v>83</v>
      </c>
      <c r="AV244" s="14" t="s">
        <v>136</v>
      </c>
      <c r="AW244" s="14" t="s">
        <v>34</v>
      </c>
      <c r="AX244" s="14" t="s">
        <v>73</v>
      </c>
      <c r="AY244" s="215" t="s">
        <v>121</v>
      </c>
    </row>
    <row r="245" spans="1:65" s="13" customFormat="1" ht="11.25">
      <c r="B245" s="193"/>
      <c r="C245" s="194"/>
      <c r="D245" s="195" t="s">
        <v>133</v>
      </c>
      <c r="E245" s="196" t="s">
        <v>21</v>
      </c>
      <c r="F245" s="197" t="s">
        <v>333</v>
      </c>
      <c r="G245" s="194"/>
      <c r="H245" s="198">
        <v>20</v>
      </c>
      <c r="I245" s="199"/>
      <c r="J245" s="194"/>
      <c r="K245" s="194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133</v>
      </c>
      <c r="AU245" s="204" t="s">
        <v>83</v>
      </c>
      <c r="AV245" s="13" t="s">
        <v>83</v>
      </c>
      <c r="AW245" s="13" t="s">
        <v>34</v>
      </c>
      <c r="AX245" s="13" t="s">
        <v>73</v>
      </c>
      <c r="AY245" s="204" t="s">
        <v>121</v>
      </c>
    </row>
    <row r="246" spans="1:65" s="14" customFormat="1" ht="11.25">
      <c r="B246" s="205"/>
      <c r="C246" s="206"/>
      <c r="D246" s="195" t="s">
        <v>133</v>
      </c>
      <c r="E246" s="207" t="s">
        <v>21</v>
      </c>
      <c r="F246" s="208" t="s">
        <v>135</v>
      </c>
      <c r="G246" s="206"/>
      <c r="H246" s="209">
        <v>20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133</v>
      </c>
      <c r="AU246" s="215" t="s">
        <v>83</v>
      </c>
      <c r="AV246" s="14" t="s">
        <v>136</v>
      </c>
      <c r="AW246" s="14" t="s">
        <v>34</v>
      </c>
      <c r="AX246" s="14" t="s">
        <v>73</v>
      </c>
      <c r="AY246" s="215" t="s">
        <v>121</v>
      </c>
    </row>
    <row r="247" spans="1:65" s="16" customFormat="1" ht="11.25">
      <c r="B247" s="237"/>
      <c r="C247" s="238"/>
      <c r="D247" s="195" t="s">
        <v>133</v>
      </c>
      <c r="E247" s="239" t="s">
        <v>21</v>
      </c>
      <c r="F247" s="240" t="s">
        <v>334</v>
      </c>
      <c r="G247" s="238"/>
      <c r="H247" s="241">
        <v>50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AT247" s="247" t="s">
        <v>133</v>
      </c>
      <c r="AU247" s="247" t="s">
        <v>83</v>
      </c>
      <c r="AV247" s="16" t="s">
        <v>129</v>
      </c>
      <c r="AW247" s="16" t="s">
        <v>34</v>
      </c>
      <c r="AX247" s="16" t="s">
        <v>81</v>
      </c>
      <c r="AY247" s="247" t="s">
        <v>121</v>
      </c>
    </row>
    <row r="248" spans="1:65" s="2" customFormat="1" ht="24.2" customHeight="1">
      <c r="A248" s="36"/>
      <c r="B248" s="37"/>
      <c r="C248" s="175" t="s">
        <v>335</v>
      </c>
      <c r="D248" s="175" t="s">
        <v>124</v>
      </c>
      <c r="E248" s="176" t="s">
        <v>336</v>
      </c>
      <c r="F248" s="177" t="s">
        <v>337</v>
      </c>
      <c r="G248" s="178" t="s">
        <v>127</v>
      </c>
      <c r="H248" s="179">
        <v>50</v>
      </c>
      <c r="I248" s="180"/>
      <c r="J248" s="181">
        <f>ROUND(I248*H248,2)</f>
        <v>0</v>
      </c>
      <c r="K248" s="177" t="s">
        <v>128</v>
      </c>
      <c r="L248" s="41"/>
      <c r="M248" s="182" t="s">
        <v>21</v>
      </c>
      <c r="N248" s="183" t="s">
        <v>44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225</v>
      </c>
      <c r="AT248" s="186" t="s">
        <v>124</v>
      </c>
      <c r="AU248" s="186" t="s">
        <v>83</v>
      </c>
      <c r="AY248" s="19" t="s">
        <v>121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81</v>
      </c>
      <c r="BK248" s="187">
        <f>ROUND(I248*H248,2)</f>
        <v>0</v>
      </c>
      <c r="BL248" s="19" t="s">
        <v>225</v>
      </c>
      <c r="BM248" s="186" t="s">
        <v>338</v>
      </c>
    </row>
    <row r="249" spans="1:65" s="2" customFormat="1" ht="11.25">
      <c r="A249" s="36"/>
      <c r="B249" s="37"/>
      <c r="C249" s="38"/>
      <c r="D249" s="188" t="s">
        <v>131</v>
      </c>
      <c r="E249" s="38"/>
      <c r="F249" s="189" t="s">
        <v>339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131</v>
      </c>
      <c r="AU249" s="19" t="s">
        <v>83</v>
      </c>
    </row>
    <row r="250" spans="1:65" s="13" customFormat="1" ht="11.25">
      <c r="B250" s="193"/>
      <c r="C250" s="194"/>
      <c r="D250" s="195" t="s">
        <v>133</v>
      </c>
      <c r="E250" s="196" t="s">
        <v>21</v>
      </c>
      <c r="F250" s="197" t="s">
        <v>332</v>
      </c>
      <c r="G250" s="194"/>
      <c r="H250" s="198">
        <v>30</v>
      </c>
      <c r="I250" s="199"/>
      <c r="J250" s="194"/>
      <c r="K250" s="194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133</v>
      </c>
      <c r="AU250" s="204" t="s">
        <v>83</v>
      </c>
      <c r="AV250" s="13" t="s">
        <v>83</v>
      </c>
      <c r="AW250" s="13" t="s">
        <v>34</v>
      </c>
      <c r="AX250" s="13" t="s">
        <v>73</v>
      </c>
      <c r="AY250" s="204" t="s">
        <v>121</v>
      </c>
    </row>
    <row r="251" spans="1:65" s="14" customFormat="1" ht="11.25">
      <c r="B251" s="205"/>
      <c r="C251" s="206"/>
      <c r="D251" s="195" t="s">
        <v>133</v>
      </c>
      <c r="E251" s="207" t="s">
        <v>21</v>
      </c>
      <c r="F251" s="208" t="s">
        <v>135</v>
      </c>
      <c r="G251" s="206"/>
      <c r="H251" s="209">
        <v>30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133</v>
      </c>
      <c r="AU251" s="215" t="s">
        <v>83</v>
      </c>
      <c r="AV251" s="14" t="s">
        <v>136</v>
      </c>
      <c r="AW251" s="14" t="s">
        <v>34</v>
      </c>
      <c r="AX251" s="14" t="s">
        <v>73</v>
      </c>
      <c r="AY251" s="215" t="s">
        <v>121</v>
      </c>
    </row>
    <row r="252" spans="1:65" s="13" customFormat="1" ht="11.25">
      <c r="B252" s="193"/>
      <c r="C252" s="194"/>
      <c r="D252" s="195" t="s">
        <v>133</v>
      </c>
      <c r="E252" s="196" t="s">
        <v>21</v>
      </c>
      <c r="F252" s="197" t="s">
        <v>333</v>
      </c>
      <c r="G252" s="194"/>
      <c r="H252" s="198">
        <v>20</v>
      </c>
      <c r="I252" s="199"/>
      <c r="J252" s="194"/>
      <c r="K252" s="194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133</v>
      </c>
      <c r="AU252" s="204" t="s">
        <v>83</v>
      </c>
      <c r="AV252" s="13" t="s">
        <v>83</v>
      </c>
      <c r="AW252" s="13" t="s">
        <v>34</v>
      </c>
      <c r="AX252" s="13" t="s">
        <v>73</v>
      </c>
      <c r="AY252" s="204" t="s">
        <v>121</v>
      </c>
    </row>
    <row r="253" spans="1:65" s="14" customFormat="1" ht="11.25">
      <c r="B253" s="205"/>
      <c r="C253" s="206"/>
      <c r="D253" s="195" t="s">
        <v>133</v>
      </c>
      <c r="E253" s="207" t="s">
        <v>21</v>
      </c>
      <c r="F253" s="208" t="s">
        <v>135</v>
      </c>
      <c r="G253" s="206"/>
      <c r="H253" s="209">
        <v>20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133</v>
      </c>
      <c r="AU253" s="215" t="s">
        <v>83</v>
      </c>
      <c r="AV253" s="14" t="s">
        <v>136</v>
      </c>
      <c r="AW253" s="14" t="s">
        <v>34</v>
      </c>
      <c r="AX253" s="14" t="s">
        <v>73</v>
      </c>
      <c r="AY253" s="215" t="s">
        <v>121</v>
      </c>
    </row>
    <row r="254" spans="1:65" s="16" customFormat="1" ht="11.25">
      <c r="B254" s="237"/>
      <c r="C254" s="238"/>
      <c r="D254" s="195" t="s">
        <v>133</v>
      </c>
      <c r="E254" s="239" t="s">
        <v>21</v>
      </c>
      <c r="F254" s="240" t="s">
        <v>334</v>
      </c>
      <c r="G254" s="238"/>
      <c r="H254" s="241">
        <v>50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133</v>
      </c>
      <c r="AU254" s="247" t="s">
        <v>83</v>
      </c>
      <c r="AV254" s="16" t="s">
        <v>129</v>
      </c>
      <c r="AW254" s="16" t="s">
        <v>34</v>
      </c>
      <c r="AX254" s="16" t="s">
        <v>81</v>
      </c>
      <c r="AY254" s="247" t="s">
        <v>121</v>
      </c>
    </row>
    <row r="255" spans="1:65" s="2" customFormat="1" ht="16.5" customHeight="1">
      <c r="A255" s="36"/>
      <c r="B255" s="37"/>
      <c r="C255" s="175" t="s">
        <v>340</v>
      </c>
      <c r="D255" s="175" t="s">
        <v>124</v>
      </c>
      <c r="E255" s="176" t="s">
        <v>341</v>
      </c>
      <c r="F255" s="177" t="s">
        <v>342</v>
      </c>
      <c r="G255" s="178" t="s">
        <v>127</v>
      </c>
      <c r="H255" s="179">
        <v>40</v>
      </c>
      <c r="I255" s="180"/>
      <c r="J255" s="181">
        <f>ROUND(I255*H255,2)</f>
        <v>0</v>
      </c>
      <c r="K255" s="177" t="s">
        <v>128</v>
      </c>
      <c r="L255" s="41"/>
      <c r="M255" s="182" t="s">
        <v>21</v>
      </c>
      <c r="N255" s="183" t="s">
        <v>44</v>
      </c>
      <c r="O255" s="66"/>
      <c r="P255" s="184">
        <f>O255*H255</f>
        <v>0</v>
      </c>
      <c r="Q255" s="184">
        <v>1.4999999999999999E-2</v>
      </c>
      <c r="R255" s="184">
        <f>Q255*H255</f>
        <v>0.6</v>
      </c>
      <c r="S255" s="184">
        <v>0</v>
      </c>
      <c r="T255" s="18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225</v>
      </c>
      <c r="AT255" s="186" t="s">
        <v>124</v>
      </c>
      <c r="AU255" s="186" t="s">
        <v>83</v>
      </c>
      <c r="AY255" s="19" t="s">
        <v>121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81</v>
      </c>
      <c r="BK255" s="187">
        <f>ROUND(I255*H255,2)</f>
        <v>0</v>
      </c>
      <c r="BL255" s="19" t="s">
        <v>225</v>
      </c>
      <c r="BM255" s="186" t="s">
        <v>343</v>
      </c>
    </row>
    <row r="256" spans="1:65" s="2" customFormat="1" ht="11.25">
      <c r="A256" s="36"/>
      <c r="B256" s="37"/>
      <c r="C256" s="38"/>
      <c r="D256" s="188" t="s">
        <v>131</v>
      </c>
      <c r="E256" s="38"/>
      <c r="F256" s="189" t="s">
        <v>344</v>
      </c>
      <c r="G256" s="38"/>
      <c r="H256" s="38"/>
      <c r="I256" s="190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131</v>
      </c>
      <c r="AU256" s="19" t="s">
        <v>83</v>
      </c>
    </row>
    <row r="257" spans="1:65" s="15" customFormat="1" ht="11.25">
      <c r="B257" s="217"/>
      <c r="C257" s="218"/>
      <c r="D257" s="195" t="s">
        <v>133</v>
      </c>
      <c r="E257" s="219" t="s">
        <v>21</v>
      </c>
      <c r="F257" s="220" t="s">
        <v>345</v>
      </c>
      <c r="G257" s="218"/>
      <c r="H257" s="219" t="s">
        <v>21</v>
      </c>
      <c r="I257" s="221"/>
      <c r="J257" s="218"/>
      <c r="K257" s="218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133</v>
      </c>
      <c r="AU257" s="226" t="s">
        <v>83</v>
      </c>
      <c r="AV257" s="15" t="s">
        <v>81</v>
      </c>
      <c r="AW257" s="15" t="s">
        <v>34</v>
      </c>
      <c r="AX257" s="15" t="s">
        <v>73</v>
      </c>
      <c r="AY257" s="226" t="s">
        <v>121</v>
      </c>
    </row>
    <row r="258" spans="1:65" s="13" customFormat="1" ht="11.25">
      <c r="B258" s="193"/>
      <c r="C258" s="194"/>
      <c r="D258" s="195" t="s">
        <v>133</v>
      </c>
      <c r="E258" s="196" t="s">
        <v>21</v>
      </c>
      <c r="F258" s="197" t="s">
        <v>231</v>
      </c>
      <c r="G258" s="194"/>
      <c r="H258" s="198">
        <v>12</v>
      </c>
      <c r="I258" s="199"/>
      <c r="J258" s="194"/>
      <c r="K258" s="194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133</v>
      </c>
      <c r="AU258" s="204" t="s">
        <v>83</v>
      </c>
      <c r="AV258" s="13" t="s">
        <v>83</v>
      </c>
      <c r="AW258" s="13" t="s">
        <v>34</v>
      </c>
      <c r="AX258" s="13" t="s">
        <v>73</v>
      </c>
      <c r="AY258" s="204" t="s">
        <v>121</v>
      </c>
    </row>
    <row r="259" spans="1:65" s="13" customFormat="1" ht="11.25">
      <c r="B259" s="193"/>
      <c r="C259" s="194"/>
      <c r="D259" s="195" t="s">
        <v>133</v>
      </c>
      <c r="E259" s="196" t="s">
        <v>21</v>
      </c>
      <c r="F259" s="197" t="s">
        <v>232</v>
      </c>
      <c r="G259" s="194"/>
      <c r="H259" s="198">
        <v>10</v>
      </c>
      <c r="I259" s="199"/>
      <c r="J259" s="194"/>
      <c r="K259" s="194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133</v>
      </c>
      <c r="AU259" s="204" t="s">
        <v>83</v>
      </c>
      <c r="AV259" s="13" t="s">
        <v>83</v>
      </c>
      <c r="AW259" s="13" t="s">
        <v>34</v>
      </c>
      <c r="AX259" s="13" t="s">
        <v>73</v>
      </c>
      <c r="AY259" s="204" t="s">
        <v>121</v>
      </c>
    </row>
    <row r="260" spans="1:65" s="13" customFormat="1" ht="11.25">
      <c r="B260" s="193"/>
      <c r="C260" s="194"/>
      <c r="D260" s="195" t="s">
        <v>133</v>
      </c>
      <c r="E260" s="196" t="s">
        <v>21</v>
      </c>
      <c r="F260" s="197" t="s">
        <v>233</v>
      </c>
      <c r="G260" s="194"/>
      <c r="H260" s="198">
        <v>18</v>
      </c>
      <c r="I260" s="199"/>
      <c r="J260" s="194"/>
      <c r="K260" s="194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133</v>
      </c>
      <c r="AU260" s="204" t="s">
        <v>83</v>
      </c>
      <c r="AV260" s="13" t="s">
        <v>83</v>
      </c>
      <c r="AW260" s="13" t="s">
        <v>34</v>
      </c>
      <c r="AX260" s="13" t="s">
        <v>73</v>
      </c>
      <c r="AY260" s="204" t="s">
        <v>121</v>
      </c>
    </row>
    <row r="261" spans="1:65" s="14" customFormat="1" ht="11.25">
      <c r="B261" s="205"/>
      <c r="C261" s="206"/>
      <c r="D261" s="195" t="s">
        <v>133</v>
      </c>
      <c r="E261" s="207" t="s">
        <v>21</v>
      </c>
      <c r="F261" s="208" t="s">
        <v>135</v>
      </c>
      <c r="G261" s="206"/>
      <c r="H261" s="209">
        <v>40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133</v>
      </c>
      <c r="AU261" s="215" t="s">
        <v>83</v>
      </c>
      <c r="AV261" s="14" t="s">
        <v>136</v>
      </c>
      <c r="AW261" s="14" t="s">
        <v>34</v>
      </c>
      <c r="AX261" s="14" t="s">
        <v>81</v>
      </c>
      <c r="AY261" s="215" t="s">
        <v>121</v>
      </c>
    </row>
    <row r="262" spans="1:65" s="2" customFormat="1" ht="24.2" customHeight="1">
      <c r="A262" s="36"/>
      <c r="B262" s="37"/>
      <c r="C262" s="175" t="s">
        <v>346</v>
      </c>
      <c r="D262" s="175" t="s">
        <v>124</v>
      </c>
      <c r="E262" s="176" t="s">
        <v>347</v>
      </c>
      <c r="F262" s="177" t="s">
        <v>348</v>
      </c>
      <c r="G262" s="178" t="s">
        <v>127</v>
      </c>
      <c r="H262" s="179">
        <v>50</v>
      </c>
      <c r="I262" s="180"/>
      <c r="J262" s="181">
        <f>ROUND(I262*H262,2)</f>
        <v>0</v>
      </c>
      <c r="K262" s="177" t="s">
        <v>128</v>
      </c>
      <c r="L262" s="41"/>
      <c r="M262" s="182" t="s">
        <v>21</v>
      </c>
      <c r="N262" s="183" t="s">
        <v>44</v>
      </c>
      <c r="O262" s="66"/>
      <c r="P262" s="184">
        <f>O262*H262</f>
        <v>0</v>
      </c>
      <c r="Q262" s="184">
        <v>0</v>
      </c>
      <c r="R262" s="184">
        <f>Q262*H262</f>
        <v>0</v>
      </c>
      <c r="S262" s="184">
        <v>2E-3</v>
      </c>
      <c r="T262" s="185">
        <f>S262*H262</f>
        <v>0.1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225</v>
      </c>
      <c r="AT262" s="186" t="s">
        <v>124</v>
      </c>
      <c r="AU262" s="186" t="s">
        <v>83</v>
      </c>
      <c r="AY262" s="19" t="s">
        <v>121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81</v>
      </c>
      <c r="BK262" s="187">
        <f>ROUND(I262*H262,2)</f>
        <v>0</v>
      </c>
      <c r="BL262" s="19" t="s">
        <v>225</v>
      </c>
      <c r="BM262" s="186" t="s">
        <v>349</v>
      </c>
    </row>
    <row r="263" spans="1:65" s="2" customFormat="1" ht="11.25">
      <c r="A263" s="36"/>
      <c r="B263" s="37"/>
      <c r="C263" s="38"/>
      <c r="D263" s="188" t="s">
        <v>131</v>
      </c>
      <c r="E263" s="38"/>
      <c r="F263" s="189" t="s">
        <v>350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131</v>
      </c>
      <c r="AU263" s="19" t="s">
        <v>83</v>
      </c>
    </row>
    <row r="264" spans="1:65" s="13" customFormat="1" ht="11.25">
      <c r="B264" s="193"/>
      <c r="C264" s="194"/>
      <c r="D264" s="195" t="s">
        <v>133</v>
      </c>
      <c r="E264" s="196" t="s">
        <v>21</v>
      </c>
      <c r="F264" s="197" t="s">
        <v>332</v>
      </c>
      <c r="G264" s="194"/>
      <c r="H264" s="198">
        <v>30</v>
      </c>
      <c r="I264" s="199"/>
      <c r="J264" s="194"/>
      <c r="K264" s="194"/>
      <c r="L264" s="200"/>
      <c r="M264" s="201"/>
      <c r="N264" s="202"/>
      <c r="O264" s="202"/>
      <c r="P264" s="202"/>
      <c r="Q264" s="202"/>
      <c r="R264" s="202"/>
      <c r="S264" s="202"/>
      <c r="T264" s="203"/>
      <c r="AT264" s="204" t="s">
        <v>133</v>
      </c>
      <c r="AU264" s="204" t="s">
        <v>83</v>
      </c>
      <c r="AV264" s="13" t="s">
        <v>83</v>
      </c>
      <c r="AW264" s="13" t="s">
        <v>34</v>
      </c>
      <c r="AX264" s="13" t="s">
        <v>73</v>
      </c>
      <c r="AY264" s="204" t="s">
        <v>121</v>
      </c>
    </row>
    <row r="265" spans="1:65" s="14" customFormat="1" ht="11.25">
      <c r="B265" s="205"/>
      <c r="C265" s="206"/>
      <c r="D265" s="195" t="s">
        <v>133</v>
      </c>
      <c r="E265" s="207" t="s">
        <v>21</v>
      </c>
      <c r="F265" s="208" t="s">
        <v>135</v>
      </c>
      <c r="G265" s="206"/>
      <c r="H265" s="209">
        <v>30</v>
      </c>
      <c r="I265" s="210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133</v>
      </c>
      <c r="AU265" s="215" t="s">
        <v>83</v>
      </c>
      <c r="AV265" s="14" t="s">
        <v>136</v>
      </c>
      <c r="AW265" s="14" t="s">
        <v>34</v>
      </c>
      <c r="AX265" s="14" t="s">
        <v>73</v>
      </c>
      <c r="AY265" s="215" t="s">
        <v>121</v>
      </c>
    </row>
    <row r="266" spans="1:65" s="13" customFormat="1" ht="11.25">
      <c r="B266" s="193"/>
      <c r="C266" s="194"/>
      <c r="D266" s="195" t="s">
        <v>133</v>
      </c>
      <c r="E266" s="196" t="s">
        <v>21</v>
      </c>
      <c r="F266" s="197" t="s">
        <v>333</v>
      </c>
      <c r="G266" s="194"/>
      <c r="H266" s="198">
        <v>20</v>
      </c>
      <c r="I266" s="199"/>
      <c r="J266" s="194"/>
      <c r="K266" s="194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133</v>
      </c>
      <c r="AU266" s="204" t="s">
        <v>83</v>
      </c>
      <c r="AV266" s="13" t="s">
        <v>83</v>
      </c>
      <c r="AW266" s="13" t="s">
        <v>34</v>
      </c>
      <c r="AX266" s="13" t="s">
        <v>73</v>
      </c>
      <c r="AY266" s="204" t="s">
        <v>121</v>
      </c>
    </row>
    <row r="267" spans="1:65" s="14" customFormat="1" ht="11.25">
      <c r="B267" s="205"/>
      <c r="C267" s="206"/>
      <c r="D267" s="195" t="s">
        <v>133</v>
      </c>
      <c r="E267" s="207" t="s">
        <v>21</v>
      </c>
      <c r="F267" s="208" t="s">
        <v>135</v>
      </c>
      <c r="G267" s="206"/>
      <c r="H267" s="209">
        <v>20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133</v>
      </c>
      <c r="AU267" s="215" t="s">
        <v>83</v>
      </c>
      <c r="AV267" s="14" t="s">
        <v>136</v>
      </c>
      <c r="AW267" s="14" t="s">
        <v>34</v>
      </c>
      <c r="AX267" s="14" t="s">
        <v>73</v>
      </c>
      <c r="AY267" s="215" t="s">
        <v>121</v>
      </c>
    </row>
    <row r="268" spans="1:65" s="16" customFormat="1" ht="11.25">
      <c r="B268" s="237"/>
      <c r="C268" s="238"/>
      <c r="D268" s="195" t="s">
        <v>133</v>
      </c>
      <c r="E268" s="239" t="s">
        <v>21</v>
      </c>
      <c r="F268" s="240" t="s">
        <v>334</v>
      </c>
      <c r="G268" s="238"/>
      <c r="H268" s="241">
        <v>50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AT268" s="247" t="s">
        <v>133</v>
      </c>
      <c r="AU268" s="247" t="s">
        <v>83</v>
      </c>
      <c r="AV268" s="16" t="s">
        <v>129</v>
      </c>
      <c r="AW268" s="16" t="s">
        <v>34</v>
      </c>
      <c r="AX268" s="16" t="s">
        <v>81</v>
      </c>
      <c r="AY268" s="247" t="s">
        <v>121</v>
      </c>
    </row>
    <row r="269" spans="1:65" s="2" customFormat="1" ht="21.75" customHeight="1">
      <c r="A269" s="36"/>
      <c r="B269" s="37"/>
      <c r="C269" s="175" t="s">
        <v>351</v>
      </c>
      <c r="D269" s="175" t="s">
        <v>124</v>
      </c>
      <c r="E269" s="176" t="s">
        <v>352</v>
      </c>
      <c r="F269" s="177" t="s">
        <v>353</v>
      </c>
      <c r="G269" s="178" t="s">
        <v>127</v>
      </c>
      <c r="H269" s="179">
        <v>20</v>
      </c>
      <c r="I269" s="180"/>
      <c r="J269" s="181">
        <f>ROUND(I269*H269,2)</f>
        <v>0</v>
      </c>
      <c r="K269" s="177" t="s">
        <v>128</v>
      </c>
      <c r="L269" s="41"/>
      <c r="M269" s="182" t="s">
        <v>21</v>
      </c>
      <c r="N269" s="183" t="s">
        <v>44</v>
      </c>
      <c r="O269" s="66"/>
      <c r="P269" s="184">
        <f>O269*H269</f>
        <v>0</v>
      </c>
      <c r="Q269" s="184">
        <v>0</v>
      </c>
      <c r="R269" s="184">
        <f>Q269*H269</f>
        <v>0</v>
      </c>
      <c r="S269" s="184">
        <v>2E-3</v>
      </c>
      <c r="T269" s="185">
        <f>S269*H269</f>
        <v>0.04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225</v>
      </c>
      <c r="AT269" s="186" t="s">
        <v>124</v>
      </c>
      <c r="AU269" s="186" t="s">
        <v>83</v>
      </c>
      <c r="AY269" s="19" t="s">
        <v>121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81</v>
      </c>
      <c r="BK269" s="187">
        <f>ROUND(I269*H269,2)</f>
        <v>0</v>
      </c>
      <c r="BL269" s="19" t="s">
        <v>225</v>
      </c>
      <c r="BM269" s="186" t="s">
        <v>354</v>
      </c>
    </row>
    <row r="270" spans="1:65" s="2" customFormat="1" ht="11.25">
      <c r="A270" s="36"/>
      <c r="B270" s="37"/>
      <c r="C270" s="38"/>
      <c r="D270" s="188" t="s">
        <v>131</v>
      </c>
      <c r="E270" s="38"/>
      <c r="F270" s="189" t="s">
        <v>355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131</v>
      </c>
      <c r="AU270" s="19" t="s">
        <v>83</v>
      </c>
    </row>
    <row r="271" spans="1:65" s="13" customFormat="1" ht="11.25">
      <c r="B271" s="193"/>
      <c r="C271" s="194"/>
      <c r="D271" s="195" t="s">
        <v>133</v>
      </c>
      <c r="E271" s="196" t="s">
        <v>21</v>
      </c>
      <c r="F271" s="197" t="s">
        <v>356</v>
      </c>
      <c r="G271" s="194"/>
      <c r="H271" s="198">
        <v>20</v>
      </c>
      <c r="I271" s="199"/>
      <c r="J271" s="194"/>
      <c r="K271" s="194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133</v>
      </c>
      <c r="AU271" s="204" t="s">
        <v>83</v>
      </c>
      <c r="AV271" s="13" t="s">
        <v>83</v>
      </c>
      <c r="AW271" s="13" t="s">
        <v>34</v>
      </c>
      <c r="AX271" s="13" t="s">
        <v>73</v>
      </c>
      <c r="AY271" s="204" t="s">
        <v>121</v>
      </c>
    </row>
    <row r="272" spans="1:65" s="14" customFormat="1" ht="11.25">
      <c r="B272" s="205"/>
      <c r="C272" s="206"/>
      <c r="D272" s="195" t="s">
        <v>133</v>
      </c>
      <c r="E272" s="207" t="s">
        <v>21</v>
      </c>
      <c r="F272" s="208" t="s">
        <v>135</v>
      </c>
      <c r="G272" s="206"/>
      <c r="H272" s="209">
        <v>20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133</v>
      </c>
      <c r="AU272" s="215" t="s">
        <v>83</v>
      </c>
      <c r="AV272" s="14" t="s">
        <v>136</v>
      </c>
      <c r="AW272" s="14" t="s">
        <v>34</v>
      </c>
      <c r="AX272" s="14" t="s">
        <v>73</v>
      </c>
      <c r="AY272" s="215" t="s">
        <v>121</v>
      </c>
    </row>
    <row r="273" spans="1:65" s="16" customFormat="1" ht="11.25">
      <c r="B273" s="237"/>
      <c r="C273" s="238"/>
      <c r="D273" s="195" t="s">
        <v>133</v>
      </c>
      <c r="E273" s="239" t="s">
        <v>21</v>
      </c>
      <c r="F273" s="240" t="s">
        <v>334</v>
      </c>
      <c r="G273" s="238"/>
      <c r="H273" s="241">
        <v>20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133</v>
      </c>
      <c r="AU273" s="247" t="s">
        <v>83</v>
      </c>
      <c r="AV273" s="16" t="s">
        <v>129</v>
      </c>
      <c r="AW273" s="16" t="s">
        <v>34</v>
      </c>
      <c r="AX273" s="16" t="s">
        <v>81</v>
      </c>
      <c r="AY273" s="247" t="s">
        <v>121</v>
      </c>
    </row>
    <row r="274" spans="1:65" s="2" customFormat="1" ht="24.2" customHeight="1">
      <c r="A274" s="36"/>
      <c r="B274" s="37"/>
      <c r="C274" s="175" t="s">
        <v>357</v>
      </c>
      <c r="D274" s="175" t="s">
        <v>124</v>
      </c>
      <c r="E274" s="176" t="s">
        <v>358</v>
      </c>
      <c r="F274" s="177" t="s">
        <v>359</v>
      </c>
      <c r="G274" s="178" t="s">
        <v>127</v>
      </c>
      <c r="H274" s="179">
        <v>20</v>
      </c>
      <c r="I274" s="180"/>
      <c r="J274" s="181">
        <f>ROUND(I274*H274,2)</f>
        <v>0</v>
      </c>
      <c r="K274" s="177" t="s">
        <v>128</v>
      </c>
      <c r="L274" s="41"/>
      <c r="M274" s="182" t="s">
        <v>21</v>
      </c>
      <c r="N274" s="183" t="s">
        <v>44</v>
      </c>
      <c r="O274" s="66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225</v>
      </c>
      <c r="AT274" s="186" t="s">
        <v>124</v>
      </c>
      <c r="AU274" s="186" t="s">
        <v>83</v>
      </c>
      <c r="AY274" s="19" t="s">
        <v>121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81</v>
      </c>
      <c r="BK274" s="187">
        <f>ROUND(I274*H274,2)</f>
        <v>0</v>
      </c>
      <c r="BL274" s="19" t="s">
        <v>225</v>
      </c>
      <c r="BM274" s="186" t="s">
        <v>360</v>
      </c>
    </row>
    <row r="275" spans="1:65" s="2" customFormat="1" ht="11.25">
      <c r="A275" s="36"/>
      <c r="B275" s="37"/>
      <c r="C275" s="38"/>
      <c r="D275" s="188" t="s">
        <v>131</v>
      </c>
      <c r="E275" s="38"/>
      <c r="F275" s="189" t="s">
        <v>361</v>
      </c>
      <c r="G275" s="38"/>
      <c r="H275" s="38"/>
      <c r="I275" s="190"/>
      <c r="J275" s="38"/>
      <c r="K275" s="38"/>
      <c r="L275" s="41"/>
      <c r="M275" s="191"/>
      <c r="N275" s="192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131</v>
      </c>
      <c r="AU275" s="19" t="s">
        <v>83</v>
      </c>
    </row>
    <row r="276" spans="1:65" s="13" customFormat="1" ht="11.25">
      <c r="B276" s="193"/>
      <c r="C276" s="194"/>
      <c r="D276" s="195" t="s">
        <v>133</v>
      </c>
      <c r="E276" s="196" t="s">
        <v>21</v>
      </c>
      <c r="F276" s="197" t="s">
        <v>333</v>
      </c>
      <c r="G276" s="194"/>
      <c r="H276" s="198">
        <v>20</v>
      </c>
      <c r="I276" s="199"/>
      <c r="J276" s="194"/>
      <c r="K276" s="194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133</v>
      </c>
      <c r="AU276" s="204" t="s">
        <v>83</v>
      </c>
      <c r="AV276" s="13" t="s">
        <v>83</v>
      </c>
      <c r="AW276" s="13" t="s">
        <v>34</v>
      </c>
      <c r="AX276" s="13" t="s">
        <v>73</v>
      </c>
      <c r="AY276" s="204" t="s">
        <v>121</v>
      </c>
    </row>
    <row r="277" spans="1:65" s="14" customFormat="1" ht="11.25">
      <c r="B277" s="205"/>
      <c r="C277" s="206"/>
      <c r="D277" s="195" t="s">
        <v>133</v>
      </c>
      <c r="E277" s="207" t="s">
        <v>21</v>
      </c>
      <c r="F277" s="208" t="s">
        <v>135</v>
      </c>
      <c r="G277" s="206"/>
      <c r="H277" s="209">
        <v>20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133</v>
      </c>
      <c r="AU277" s="215" t="s">
        <v>83</v>
      </c>
      <c r="AV277" s="14" t="s">
        <v>136</v>
      </c>
      <c r="AW277" s="14" t="s">
        <v>34</v>
      </c>
      <c r="AX277" s="14" t="s">
        <v>73</v>
      </c>
      <c r="AY277" s="215" t="s">
        <v>121</v>
      </c>
    </row>
    <row r="278" spans="1:65" s="16" customFormat="1" ht="11.25">
      <c r="B278" s="237"/>
      <c r="C278" s="238"/>
      <c r="D278" s="195" t="s">
        <v>133</v>
      </c>
      <c r="E278" s="239" t="s">
        <v>21</v>
      </c>
      <c r="F278" s="240" t="s">
        <v>334</v>
      </c>
      <c r="G278" s="238"/>
      <c r="H278" s="241">
        <v>20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133</v>
      </c>
      <c r="AU278" s="247" t="s">
        <v>83</v>
      </c>
      <c r="AV278" s="16" t="s">
        <v>129</v>
      </c>
      <c r="AW278" s="16" t="s">
        <v>34</v>
      </c>
      <c r="AX278" s="16" t="s">
        <v>81</v>
      </c>
      <c r="AY278" s="247" t="s">
        <v>121</v>
      </c>
    </row>
    <row r="279" spans="1:65" s="2" customFormat="1" ht="16.5" customHeight="1">
      <c r="A279" s="36"/>
      <c r="B279" s="37"/>
      <c r="C279" s="227" t="s">
        <v>362</v>
      </c>
      <c r="D279" s="227" t="s">
        <v>272</v>
      </c>
      <c r="E279" s="228" t="s">
        <v>273</v>
      </c>
      <c r="F279" s="229" t="s">
        <v>274</v>
      </c>
      <c r="G279" s="230" t="s">
        <v>180</v>
      </c>
      <c r="H279" s="231">
        <v>7.0000000000000001E-3</v>
      </c>
      <c r="I279" s="232"/>
      <c r="J279" s="233">
        <f>ROUND(I279*H279,2)</f>
        <v>0</v>
      </c>
      <c r="K279" s="229" t="s">
        <v>128</v>
      </c>
      <c r="L279" s="234"/>
      <c r="M279" s="235" t="s">
        <v>21</v>
      </c>
      <c r="N279" s="236" t="s">
        <v>44</v>
      </c>
      <c r="O279" s="66"/>
      <c r="P279" s="184">
        <f>O279*H279</f>
        <v>0</v>
      </c>
      <c r="Q279" s="184">
        <v>1</v>
      </c>
      <c r="R279" s="184">
        <f>Q279*H279</f>
        <v>7.0000000000000001E-3</v>
      </c>
      <c r="S279" s="184">
        <v>0</v>
      </c>
      <c r="T279" s="18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6" t="s">
        <v>275</v>
      </c>
      <c r="AT279" s="186" t="s">
        <v>272</v>
      </c>
      <c r="AU279" s="186" t="s">
        <v>83</v>
      </c>
      <c r="AY279" s="19" t="s">
        <v>121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81</v>
      </c>
      <c r="BK279" s="187">
        <f>ROUND(I279*H279,2)</f>
        <v>0</v>
      </c>
      <c r="BL279" s="19" t="s">
        <v>225</v>
      </c>
      <c r="BM279" s="186" t="s">
        <v>363</v>
      </c>
    </row>
    <row r="280" spans="1:65" s="13" customFormat="1" ht="11.25">
      <c r="B280" s="193"/>
      <c r="C280" s="194"/>
      <c r="D280" s="195" t="s">
        <v>133</v>
      </c>
      <c r="E280" s="194"/>
      <c r="F280" s="197" t="s">
        <v>364</v>
      </c>
      <c r="G280" s="194"/>
      <c r="H280" s="198">
        <v>7.0000000000000001E-3</v>
      </c>
      <c r="I280" s="199"/>
      <c r="J280" s="194"/>
      <c r="K280" s="194"/>
      <c r="L280" s="200"/>
      <c r="M280" s="201"/>
      <c r="N280" s="202"/>
      <c r="O280" s="202"/>
      <c r="P280" s="202"/>
      <c r="Q280" s="202"/>
      <c r="R280" s="202"/>
      <c r="S280" s="202"/>
      <c r="T280" s="203"/>
      <c r="AT280" s="204" t="s">
        <v>133</v>
      </c>
      <c r="AU280" s="204" t="s">
        <v>83</v>
      </c>
      <c r="AV280" s="13" t="s">
        <v>83</v>
      </c>
      <c r="AW280" s="13" t="s">
        <v>4</v>
      </c>
      <c r="AX280" s="13" t="s">
        <v>81</v>
      </c>
      <c r="AY280" s="204" t="s">
        <v>121</v>
      </c>
    </row>
    <row r="281" spans="1:65" s="2" customFormat="1" ht="24.2" customHeight="1">
      <c r="A281" s="36"/>
      <c r="B281" s="37"/>
      <c r="C281" s="175" t="s">
        <v>365</v>
      </c>
      <c r="D281" s="175" t="s">
        <v>124</v>
      </c>
      <c r="E281" s="176" t="s">
        <v>366</v>
      </c>
      <c r="F281" s="177" t="s">
        <v>367</v>
      </c>
      <c r="G281" s="178" t="s">
        <v>127</v>
      </c>
      <c r="H281" s="179">
        <v>20</v>
      </c>
      <c r="I281" s="180"/>
      <c r="J281" s="181">
        <f>ROUND(I281*H281,2)</f>
        <v>0</v>
      </c>
      <c r="K281" s="177" t="s">
        <v>128</v>
      </c>
      <c r="L281" s="41"/>
      <c r="M281" s="182" t="s">
        <v>21</v>
      </c>
      <c r="N281" s="183" t="s">
        <v>44</v>
      </c>
      <c r="O281" s="66"/>
      <c r="P281" s="184">
        <f>O281*H281</f>
        <v>0</v>
      </c>
      <c r="Q281" s="184">
        <v>0</v>
      </c>
      <c r="R281" s="184">
        <f>Q281*H281</f>
        <v>0</v>
      </c>
      <c r="S281" s="184">
        <v>1.6500000000000001E-2</v>
      </c>
      <c r="T281" s="185">
        <f>S281*H281</f>
        <v>0.33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225</v>
      </c>
      <c r="AT281" s="186" t="s">
        <v>124</v>
      </c>
      <c r="AU281" s="186" t="s">
        <v>83</v>
      </c>
      <c r="AY281" s="19" t="s">
        <v>121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81</v>
      </c>
      <c r="BK281" s="187">
        <f>ROUND(I281*H281,2)</f>
        <v>0</v>
      </c>
      <c r="BL281" s="19" t="s">
        <v>225</v>
      </c>
      <c r="BM281" s="186" t="s">
        <v>368</v>
      </c>
    </row>
    <row r="282" spans="1:65" s="2" customFormat="1" ht="11.25">
      <c r="A282" s="36"/>
      <c r="B282" s="37"/>
      <c r="C282" s="38"/>
      <c r="D282" s="188" t="s">
        <v>131</v>
      </c>
      <c r="E282" s="38"/>
      <c r="F282" s="189" t="s">
        <v>369</v>
      </c>
      <c r="G282" s="38"/>
      <c r="H282" s="38"/>
      <c r="I282" s="190"/>
      <c r="J282" s="38"/>
      <c r="K282" s="38"/>
      <c r="L282" s="41"/>
      <c r="M282" s="191"/>
      <c r="N282" s="192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131</v>
      </c>
      <c r="AU282" s="19" t="s">
        <v>83</v>
      </c>
    </row>
    <row r="283" spans="1:65" s="13" customFormat="1" ht="11.25">
      <c r="B283" s="193"/>
      <c r="C283" s="194"/>
      <c r="D283" s="195" t="s">
        <v>133</v>
      </c>
      <c r="E283" s="196" t="s">
        <v>21</v>
      </c>
      <c r="F283" s="197" t="s">
        <v>356</v>
      </c>
      <c r="G283" s="194"/>
      <c r="H283" s="198">
        <v>20</v>
      </c>
      <c r="I283" s="199"/>
      <c r="J283" s="194"/>
      <c r="K283" s="194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133</v>
      </c>
      <c r="AU283" s="204" t="s">
        <v>83</v>
      </c>
      <c r="AV283" s="13" t="s">
        <v>83</v>
      </c>
      <c r="AW283" s="13" t="s">
        <v>34</v>
      </c>
      <c r="AX283" s="13" t="s">
        <v>73</v>
      </c>
      <c r="AY283" s="204" t="s">
        <v>121</v>
      </c>
    </row>
    <row r="284" spans="1:65" s="14" customFormat="1" ht="11.25">
      <c r="B284" s="205"/>
      <c r="C284" s="206"/>
      <c r="D284" s="195" t="s">
        <v>133</v>
      </c>
      <c r="E284" s="207" t="s">
        <v>21</v>
      </c>
      <c r="F284" s="208" t="s">
        <v>135</v>
      </c>
      <c r="G284" s="206"/>
      <c r="H284" s="209">
        <v>20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133</v>
      </c>
      <c r="AU284" s="215" t="s">
        <v>83</v>
      </c>
      <c r="AV284" s="14" t="s">
        <v>136</v>
      </c>
      <c r="AW284" s="14" t="s">
        <v>34</v>
      </c>
      <c r="AX284" s="14" t="s">
        <v>73</v>
      </c>
      <c r="AY284" s="215" t="s">
        <v>121</v>
      </c>
    </row>
    <row r="285" spans="1:65" s="16" customFormat="1" ht="11.25">
      <c r="B285" s="237"/>
      <c r="C285" s="238"/>
      <c r="D285" s="195" t="s">
        <v>133</v>
      </c>
      <c r="E285" s="239" t="s">
        <v>21</v>
      </c>
      <c r="F285" s="240" t="s">
        <v>334</v>
      </c>
      <c r="G285" s="238"/>
      <c r="H285" s="241">
        <v>20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133</v>
      </c>
      <c r="AU285" s="247" t="s">
        <v>83</v>
      </c>
      <c r="AV285" s="16" t="s">
        <v>129</v>
      </c>
      <c r="AW285" s="16" t="s">
        <v>34</v>
      </c>
      <c r="AX285" s="16" t="s">
        <v>81</v>
      </c>
      <c r="AY285" s="247" t="s">
        <v>121</v>
      </c>
    </row>
    <row r="286" spans="1:65" s="2" customFormat="1" ht="24.2" customHeight="1">
      <c r="A286" s="36"/>
      <c r="B286" s="37"/>
      <c r="C286" s="175" t="s">
        <v>370</v>
      </c>
      <c r="D286" s="175" t="s">
        <v>124</v>
      </c>
      <c r="E286" s="176" t="s">
        <v>371</v>
      </c>
      <c r="F286" s="177" t="s">
        <v>372</v>
      </c>
      <c r="G286" s="178" t="s">
        <v>127</v>
      </c>
      <c r="H286" s="179">
        <v>20</v>
      </c>
      <c r="I286" s="180"/>
      <c r="J286" s="181">
        <f>ROUND(I286*H286,2)</f>
        <v>0</v>
      </c>
      <c r="K286" s="177" t="s">
        <v>128</v>
      </c>
      <c r="L286" s="41"/>
      <c r="M286" s="182" t="s">
        <v>21</v>
      </c>
      <c r="N286" s="183" t="s">
        <v>44</v>
      </c>
      <c r="O286" s="66"/>
      <c r="P286" s="184">
        <f>O286*H286</f>
        <v>0</v>
      </c>
      <c r="Q286" s="184">
        <v>0</v>
      </c>
      <c r="R286" s="184">
        <f>Q286*H286</f>
        <v>0</v>
      </c>
      <c r="S286" s="184">
        <v>5.4999999999999997E-3</v>
      </c>
      <c r="T286" s="185">
        <f>S286*H286</f>
        <v>0.10999999999999999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6" t="s">
        <v>225</v>
      </c>
      <c r="AT286" s="186" t="s">
        <v>124</v>
      </c>
      <c r="AU286" s="186" t="s">
        <v>83</v>
      </c>
      <c r="AY286" s="19" t="s">
        <v>121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9" t="s">
        <v>81</v>
      </c>
      <c r="BK286" s="187">
        <f>ROUND(I286*H286,2)</f>
        <v>0</v>
      </c>
      <c r="BL286" s="19" t="s">
        <v>225</v>
      </c>
      <c r="BM286" s="186" t="s">
        <v>373</v>
      </c>
    </row>
    <row r="287" spans="1:65" s="2" customFormat="1" ht="11.25">
      <c r="A287" s="36"/>
      <c r="B287" s="37"/>
      <c r="C287" s="38"/>
      <c r="D287" s="188" t="s">
        <v>131</v>
      </c>
      <c r="E287" s="38"/>
      <c r="F287" s="189" t="s">
        <v>374</v>
      </c>
      <c r="G287" s="38"/>
      <c r="H287" s="38"/>
      <c r="I287" s="190"/>
      <c r="J287" s="38"/>
      <c r="K287" s="38"/>
      <c r="L287" s="41"/>
      <c r="M287" s="191"/>
      <c r="N287" s="192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131</v>
      </c>
      <c r="AU287" s="19" t="s">
        <v>83</v>
      </c>
    </row>
    <row r="288" spans="1:65" s="13" customFormat="1" ht="11.25">
      <c r="B288" s="193"/>
      <c r="C288" s="194"/>
      <c r="D288" s="195" t="s">
        <v>133</v>
      </c>
      <c r="E288" s="196" t="s">
        <v>21</v>
      </c>
      <c r="F288" s="197" t="s">
        <v>356</v>
      </c>
      <c r="G288" s="194"/>
      <c r="H288" s="198">
        <v>20</v>
      </c>
      <c r="I288" s="199"/>
      <c r="J288" s="194"/>
      <c r="K288" s="194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133</v>
      </c>
      <c r="AU288" s="204" t="s">
        <v>83</v>
      </c>
      <c r="AV288" s="13" t="s">
        <v>83</v>
      </c>
      <c r="AW288" s="13" t="s">
        <v>34</v>
      </c>
      <c r="AX288" s="13" t="s">
        <v>73</v>
      </c>
      <c r="AY288" s="204" t="s">
        <v>121</v>
      </c>
    </row>
    <row r="289" spans="1:65" s="14" customFormat="1" ht="11.25">
      <c r="B289" s="205"/>
      <c r="C289" s="206"/>
      <c r="D289" s="195" t="s">
        <v>133</v>
      </c>
      <c r="E289" s="207" t="s">
        <v>21</v>
      </c>
      <c r="F289" s="208" t="s">
        <v>135</v>
      </c>
      <c r="G289" s="206"/>
      <c r="H289" s="209">
        <v>20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133</v>
      </c>
      <c r="AU289" s="215" t="s">
        <v>83</v>
      </c>
      <c r="AV289" s="14" t="s">
        <v>136</v>
      </c>
      <c r="AW289" s="14" t="s">
        <v>34</v>
      </c>
      <c r="AX289" s="14" t="s">
        <v>73</v>
      </c>
      <c r="AY289" s="215" t="s">
        <v>121</v>
      </c>
    </row>
    <row r="290" spans="1:65" s="16" customFormat="1" ht="11.25">
      <c r="B290" s="237"/>
      <c r="C290" s="238"/>
      <c r="D290" s="195" t="s">
        <v>133</v>
      </c>
      <c r="E290" s="239" t="s">
        <v>21</v>
      </c>
      <c r="F290" s="240" t="s">
        <v>334</v>
      </c>
      <c r="G290" s="238"/>
      <c r="H290" s="241">
        <v>20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AT290" s="247" t="s">
        <v>133</v>
      </c>
      <c r="AU290" s="247" t="s">
        <v>83</v>
      </c>
      <c r="AV290" s="16" t="s">
        <v>129</v>
      </c>
      <c r="AW290" s="16" t="s">
        <v>34</v>
      </c>
      <c r="AX290" s="16" t="s">
        <v>81</v>
      </c>
      <c r="AY290" s="247" t="s">
        <v>121</v>
      </c>
    </row>
    <row r="291" spans="1:65" s="2" customFormat="1" ht="24.2" customHeight="1">
      <c r="A291" s="36"/>
      <c r="B291" s="37"/>
      <c r="C291" s="175" t="s">
        <v>375</v>
      </c>
      <c r="D291" s="175" t="s">
        <v>124</v>
      </c>
      <c r="E291" s="176" t="s">
        <v>376</v>
      </c>
      <c r="F291" s="177" t="s">
        <v>377</v>
      </c>
      <c r="G291" s="178" t="s">
        <v>127</v>
      </c>
      <c r="H291" s="179">
        <v>20</v>
      </c>
      <c r="I291" s="180"/>
      <c r="J291" s="181">
        <f>ROUND(I291*H291,2)</f>
        <v>0</v>
      </c>
      <c r="K291" s="177" t="s">
        <v>128</v>
      </c>
      <c r="L291" s="41"/>
      <c r="M291" s="182" t="s">
        <v>21</v>
      </c>
      <c r="N291" s="183" t="s">
        <v>44</v>
      </c>
      <c r="O291" s="66"/>
      <c r="P291" s="184">
        <f>O291*H291</f>
        <v>0</v>
      </c>
      <c r="Q291" s="184">
        <v>9.3999999999999997E-4</v>
      </c>
      <c r="R291" s="184">
        <f>Q291*H291</f>
        <v>1.8800000000000001E-2</v>
      </c>
      <c r="S291" s="184">
        <v>0</v>
      </c>
      <c r="T291" s="185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6" t="s">
        <v>225</v>
      </c>
      <c r="AT291" s="186" t="s">
        <v>124</v>
      </c>
      <c r="AU291" s="186" t="s">
        <v>83</v>
      </c>
      <c r="AY291" s="19" t="s">
        <v>121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9" t="s">
        <v>81</v>
      </c>
      <c r="BK291" s="187">
        <f>ROUND(I291*H291,2)</f>
        <v>0</v>
      </c>
      <c r="BL291" s="19" t="s">
        <v>225</v>
      </c>
      <c r="BM291" s="186" t="s">
        <v>378</v>
      </c>
    </row>
    <row r="292" spans="1:65" s="2" customFormat="1" ht="11.25">
      <c r="A292" s="36"/>
      <c r="B292" s="37"/>
      <c r="C292" s="38"/>
      <c r="D292" s="188" t="s">
        <v>131</v>
      </c>
      <c r="E292" s="38"/>
      <c r="F292" s="189" t="s">
        <v>379</v>
      </c>
      <c r="G292" s="38"/>
      <c r="H292" s="38"/>
      <c r="I292" s="190"/>
      <c r="J292" s="38"/>
      <c r="K292" s="38"/>
      <c r="L292" s="41"/>
      <c r="M292" s="191"/>
      <c r="N292" s="192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131</v>
      </c>
      <c r="AU292" s="19" t="s">
        <v>83</v>
      </c>
    </row>
    <row r="293" spans="1:65" s="13" customFormat="1" ht="11.25">
      <c r="B293" s="193"/>
      <c r="C293" s="194"/>
      <c r="D293" s="195" t="s">
        <v>133</v>
      </c>
      <c r="E293" s="196" t="s">
        <v>21</v>
      </c>
      <c r="F293" s="197" t="s">
        <v>356</v>
      </c>
      <c r="G293" s="194"/>
      <c r="H293" s="198">
        <v>20</v>
      </c>
      <c r="I293" s="199"/>
      <c r="J293" s="194"/>
      <c r="K293" s="194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133</v>
      </c>
      <c r="AU293" s="204" t="s">
        <v>83</v>
      </c>
      <c r="AV293" s="13" t="s">
        <v>83</v>
      </c>
      <c r="AW293" s="13" t="s">
        <v>34</v>
      </c>
      <c r="AX293" s="13" t="s">
        <v>73</v>
      </c>
      <c r="AY293" s="204" t="s">
        <v>121</v>
      </c>
    </row>
    <row r="294" spans="1:65" s="14" customFormat="1" ht="11.25">
      <c r="B294" s="205"/>
      <c r="C294" s="206"/>
      <c r="D294" s="195" t="s">
        <v>133</v>
      </c>
      <c r="E294" s="207" t="s">
        <v>21</v>
      </c>
      <c r="F294" s="208" t="s">
        <v>135</v>
      </c>
      <c r="G294" s="206"/>
      <c r="H294" s="209">
        <v>20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133</v>
      </c>
      <c r="AU294" s="215" t="s">
        <v>83</v>
      </c>
      <c r="AV294" s="14" t="s">
        <v>136</v>
      </c>
      <c r="AW294" s="14" t="s">
        <v>34</v>
      </c>
      <c r="AX294" s="14" t="s">
        <v>73</v>
      </c>
      <c r="AY294" s="215" t="s">
        <v>121</v>
      </c>
    </row>
    <row r="295" spans="1:65" s="16" customFormat="1" ht="11.25">
      <c r="B295" s="237"/>
      <c r="C295" s="238"/>
      <c r="D295" s="195" t="s">
        <v>133</v>
      </c>
      <c r="E295" s="239" t="s">
        <v>21</v>
      </c>
      <c r="F295" s="240" t="s">
        <v>334</v>
      </c>
      <c r="G295" s="238"/>
      <c r="H295" s="241">
        <v>20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133</v>
      </c>
      <c r="AU295" s="247" t="s">
        <v>83</v>
      </c>
      <c r="AV295" s="16" t="s">
        <v>129</v>
      </c>
      <c r="AW295" s="16" t="s">
        <v>34</v>
      </c>
      <c r="AX295" s="16" t="s">
        <v>81</v>
      </c>
      <c r="AY295" s="247" t="s">
        <v>121</v>
      </c>
    </row>
    <row r="296" spans="1:65" s="2" customFormat="1" ht="24.2" customHeight="1">
      <c r="A296" s="36"/>
      <c r="B296" s="37"/>
      <c r="C296" s="227" t="s">
        <v>380</v>
      </c>
      <c r="D296" s="227" t="s">
        <v>272</v>
      </c>
      <c r="E296" s="228" t="s">
        <v>306</v>
      </c>
      <c r="F296" s="229" t="s">
        <v>307</v>
      </c>
      <c r="G296" s="230" t="s">
        <v>127</v>
      </c>
      <c r="H296" s="231">
        <v>24</v>
      </c>
      <c r="I296" s="232"/>
      <c r="J296" s="233">
        <f>ROUND(I296*H296,2)</f>
        <v>0</v>
      </c>
      <c r="K296" s="229" t="s">
        <v>128</v>
      </c>
      <c r="L296" s="234"/>
      <c r="M296" s="235" t="s">
        <v>21</v>
      </c>
      <c r="N296" s="236" t="s">
        <v>44</v>
      </c>
      <c r="O296" s="66"/>
      <c r="P296" s="184">
        <f>O296*H296</f>
        <v>0</v>
      </c>
      <c r="Q296" s="184">
        <v>5.4000000000000003E-3</v>
      </c>
      <c r="R296" s="184">
        <f>Q296*H296</f>
        <v>0.12959999999999999</v>
      </c>
      <c r="S296" s="184">
        <v>0</v>
      </c>
      <c r="T296" s="185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6" t="s">
        <v>275</v>
      </c>
      <c r="AT296" s="186" t="s">
        <v>272</v>
      </c>
      <c r="AU296" s="186" t="s">
        <v>83</v>
      </c>
      <c r="AY296" s="19" t="s">
        <v>121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9" t="s">
        <v>81</v>
      </c>
      <c r="BK296" s="187">
        <f>ROUND(I296*H296,2)</f>
        <v>0</v>
      </c>
      <c r="BL296" s="19" t="s">
        <v>225</v>
      </c>
      <c r="BM296" s="186" t="s">
        <v>381</v>
      </c>
    </row>
    <row r="297" spans="1:65" s="13" customFormat="1" ht="11.25">
      <c r="B297" s="193"/>
      <c r="C297" s="194"/>
      <c r="D297" s="195" t="s">
        <v>133</v>
      </c>
      <c r="E297" s="194"/>
      <c r="F297" s="197" t="s">
        <v>382</v>
      </c>
      <c r="G297" s="194"/>
      <c r="H297" s="198">
        <v>24</v>
      </c>
      <c r="I297" s="199"/>
      <c r="J297" s="194"/>
      <c r="K297" s="194"/>
      <c r="L297" s="200"/>
      <c r="M297" s="201"/>
      <c r="N297" s="202"/>
      <c r="O297" s="202"/>
      <c r="P297" s="202"/>
      <c r="Q297" s="202"/>
      <c r="R297" s="202"/>
      <c r="S297" s="202"/>
      <c r="T297" s="203"/>
      <c r="AT297" s="204" t="s">
        <v>133</v>
      </c>
      <c r="AU297" s="204" t="s">
        <v>83</v>
      </c>
      <c r="AV297" s="13" t="s">
        <v>83</v>
      </c>
      <c r="AW297" s="13" t="s">
        <v>4</v>
      </c>
      <c r="AX297" s="13" t="s">
        <v>81</v>
      </c>
      <c r="AY297" s="204" t="s">
        <v>121</v>
      </c>
    </row>
    <row r="298" spans="1:65" s="2" customFormat="1" ht="24.2" customHeight="1">
      <c r="A298" s="36"/>
      <c r="B298" s="37"/>
      <c r="C298" s="175" t="s">
        <v>383</v>
      </c>
      <c r="D298" s="175" t="s">
        <v>124</v>
      </c>
      <c r="E298" s="176" t="s">
        <v>384</v>
      </c>
      <c r="F298" s="177" t="s">
        <v>385</v>
      </c>
      <c r="G298" s="178" t="s">
        <v>248</v>
      </c>
      <c r="H298" s="179">
        <v>40</v>
      </c>
      <c r="I298" s="180"/>
      <c r="J298" s="181">
        <f>ROUND(I298*H298,2)</f>
        <v>0</v>
      </c>
      <c r="K298" s="177" t="s">
        <v>128</v>
      </c>
      <c r="L298" s="41"/>
      <c r="M298" s="182" t="s">
        <v>21</v>
      </c>
      <c r="N298" s="183" t="s">
        <v>44</v>
      </c>
      <c r="O298" s="66"/>
      <c r="P298" s="184">
        <f>O298*H298</f>
        <v>0</v>
      </c>
      <c r="Q298" s="184">
        <v>2.0000000000000002E-5</v>
      </c>
      <c r="R298" s="184">
        <f>Q298*H298</f>
        <v>8.0000000000000004E-4</v>
      </c>
      <c r="S298" s="184">
        <v>0</v>
      </c>
      <c r="T298" s="185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6" t="s">
        <v>225</v>
      </c>
      <c r="AT298" s="186" t="s">
        <v>124</v>
      </c>
      <c r="AU298" s="186" t="s">
        <v>83</v>
      </c>
      <c r="AY298" s="19" t="s">
        <v>121</v>
      </c>
      <c r="BE298" s="187">
        <f>IF(N298="základní",J298,0)</f>
        <v>0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9" t="s">
        <v>81</v>
      </c>
      <c r="BK298" s="187">
        <f>ROUND(I298*H298,2)</f>
        <v>0</v>
      </c>
      <c r="BL298" s="19" t="s">
        <v>225</v>
      </c>
      <c r="BM298" s="186" t="s">
        <v>386</v>
      </c>
    </row>
    <row r="299" spans="1:65" s="2" customFormat="1" ht="11.25">
      <c r="A299" s="36"/>
      <c r="B299" s="37"/>
      <c r="C299" s="38"/>
      <c r="D299" s="188" t="s">
        <v>131</v>
      </c>
      <c r="E299" s="38"/>
      <c r="F299" s="189" t="s">
        <v>387</v>
      </c>
      <c r="G299" s="38"/>
      <c r="H299" s="38"/>
      <c r="I299" s="190"/>
      <c r="J299" s="38"/>
      <c r="K299" s="38"/>
      <c r="L299" s="41"/>
      <c r="M299" s="191"/>
      <c r="N299" s="192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131</v>
      </c>
      <c r="AU299" s="19" t="s">
        <v>83</v>
      </c>
    </row>
    <row r="300" spans="1:65" s="13" customFormat="1" ht="11.25">
      <c r="B300" s="193"/>
      <c r="C300" s="194"/>
      <c r="D300" s="195" t="s">
        <v>133</v>
      </c>
      <c r="E300" s="196" t="s">
        <v>21</v>
      </c>
      <c r="F300" s="197" t="s">
        <v>251</v>
      </c>
      <c r="G300" s="194"/>
      <c r="H300" s="198">
        <v>12</v>
      </c>
      <c r="I300" s="199"/>
      <c r="J300" s="194"/>
      <c r="K300" s="194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133</v>
      </c>
      <c r="AU300" s="204" t="s">
        <v>83</v>
      </c>
      <c r="AV300" s="13" t="s">
        <v>83</v>
      </c>
      <c r="AW300" s="13" t="s">
        <v>34</v>
      </c>
      <c r="AX300" s="13" t="s">
        <v>73</v>
      </c>
      <c r="AY300" s="204" t="s">
        <v>121</v>
      </c>
    </row>
    <row r="301" spans="1:65" s="13" customFormat="1" ht="11.25">
      <c r="B301" s="193"/>
      <c r="C301" s="194"/>
      <c r="D301" s="195" t="s">
        <v>133</v>
      </c>
      <c r="E301" s="196" t="s">
        <v>21</v>
      </c>
      <c r="F301" s="197" t="s">
        <v>252</v>
      </c>
      <c r="G301" s="194"/>
      <c r="H301" s="198">
        <v>10</v>
      </c>
      <c r="I301" s="199"/>
      <c r="J301" s="194"/>
      <c r="K301" s="194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133</v>
      </c>
      <c r="AU301" s="204" t="s">
        <v>83</v>
      </c>
      <c r="AV301" s="13" t="s">
        <v>83</v>
      </c>
      <c r="AW301" s="13" t="s">
        <v>34</v>
      </c>
      <c r="AX301" s="13" t="s">
        <v>73</v>
      </c>
      <c r="AY301" s="204" t="s">
        <v>121</v>
      </c>
    </row>
    <row r="302" spans="1:65" s="13" customFormat="1" ht="11.25">
      <c r="B302" s="193"/>
      <c r="C302" s="194"/>
      <c r="D302" s="195" t="s">
        <v>133</v>
      </c>
      <c r="E302" s="196" t="s">
        <v>21</v>
      </c>
      <c r="F302" s="197" t="s">
        <v>253</v>
      </c>
      <c r="G302" s="194"/>
      <c r="H302" s="198">
        <v>18</v>
      </c>
      <c r="I302" s="199"/>
      <c r="J302" s="194"/>
      <c r="K302" s="194"/>
      <c r="L302" s="200"/>
      <c r="M302" s="201"/>
      <c r="N302" s="202"/>
      <c r="O302" s="202"/>
      <c r="P302" s="202"/>
      <c r="Q302" s="202"/>
      <c r="R302" s="202"/>
      <c r="S302" s="202"/>
      <c r="T302" s="203"/>
      <c r="AT302" s="204" t="s">
        <v>133</v>
      </c>
      <c r="AU302" s="204" t="s">
        <v>83</v>
      </c>
      <c r="AV302" s="13" t="s">
        <v>83</v>
      </c>
      <c r="AW302" s="13" t="s">
        <v>34</v>
      </c>
      <c r="AX302" s="13" t="s">
        <v>73</v>
      </c>
      <c r="AY302" s="204" t="s">
        <v>121</v>
      </c>
    </row>
    <row r="303" spans="1:65" s="14" customFormat="1" ht="11.25">
      <c r="B303" s="205"/>
      <c r="C303" s="206"/>
      <c r="D303" s="195" t="s">
        <v>133</v>
      </c>
      <c r="E303" s="207" t="s">
        <v>21</v>
      </c>
      <c r="F303" s="208" t="s">
        <v>135</v>
      </c>
      <c r="G303" s="206"/>
      <c r="H303" s="209">
        <v>40</v>
      </c>
      <c r="I303" s="210"/>
      <c r="J303" s="206"/>
      <c r="K303" s="206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133</v>
      </c>
      <c r="AU303" s="215" t="s">
        <v>83</v>
      </c>
      <c r="AV303" s="14" t="s">
        <v>136</v>
      </c>
      <c r="AW303" s="14" t="s">
        <v>34</v>
      </c>
      <c r="AX303" s="14" t="s">
        <v>81</v>
      </c>
      <c r="AY303" s="215" t="s">
        <v>121</v>
      </c>
    </row>
    <row r="304" spans="1:65" s="2" customFormat="1" ht="16.5" customHeight="1">
      <c r="A304" s="36"/>
      <c r="B304" s="37"/>
      <c r="C304" s="227" t="s">
        <v>388</v>
      </c>
      <c r="D304" s="227" t="s">
        <v>272</v>
      </c>
      <c r="E304" s="228" t="s">
        <v>273</v>
      </c>
      <c r="F304" s="229" t="s">
        <v>274</v>
      </c>
      <c r="G304" s="230" t="s">
        <v>180</v>
      </c>
      <c r="H304" s="231">
        <v>1.4E-2</v>
      </c>
      <c r="I304" s="232"/>
      <c r="J304" s="233">
        <f>ROUND(I304*H304,2)</f>
        <v>0</v>
      </c>
      <c r="K304" s="229" t="s">
        <v>128</v>
      </c>
      <c r="L304" s="234"/>
      <c r="M304" s="235" t="s">
        <v>21</v>
      </c>
      <c r="N304" s="236" t="s">
        <v>44</v>
      </c>
      <c r="O304" s="66"/>
      <c r="P304" s="184">
        <f>O304*H304</f>
        <v>0</v>
      </c>
      <c r="Q304" s="184">
        <v>1</v>
      </c>
      <c r="R304" s="184">
        <f>Q304*H304</f>
        <v>1.4E-2</v>
      </c>
      <c r="S304" s="184">
        <v>0</v>
      </c>
      <c r="T304" s="185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6" t="s">
        <v>275</v>
      </c>
      <c r="AT304" s="186" t="s">
        <v>272</v>
      </c>
      <c r="AU304" s="186" t="s">
        <v>83</v>
      </c>
      <c r="AY304" s="19" t="s">
        <v>121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9" t="s">
        <v>81</v>
      </c>
      <c r="BK304" s="187">
        <f>ROUND(I304*H304,2)</f>
        <v>0</v>
      </c>
      <c r="BL304" s="19" t="s">
        <v>225</v>
      </c>
      <c r="BM304" s="186" t="s">
        <v>389</v>
      </c>
    </row>
    <row r="305" spans="1:65" s="13" customFormat="1" ht="11.25">
      <c r="B305" s="193"/>
      <c r="C305" s="194"/>
      <c r="D305" s="195" t="s">
        <v>133</v>
      </c>
      <c r="E305" s="196" t="s">
        <v>21</v>
      </c>
      <c r="F305" s="197" t="s">
        <v>390</v>
      </c>
      <c r="G305" s="194"/>
      <c r="H305" s="198">
        <v>12</v>
      </c>
      <c r="I305" s="199"/>
      <c r="J305" s="194"/>
      <c r="K305" s="194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133</v>
      </c>
      <c r="AU305" s="204" t="s">
        <v>83</v>
      </c>
      <c r="AV305" s="13" t="s">
        <v>83</v>
      </c>
      <c r="AW305" s="13" t="s">
        <v>34</v>
      </c>
      <c r="AX305" s="13" t="s">
        <v>73</v>
      </c>
      <c r="AY305" s="204" t="s">
        <v>121</v>
      </c>
    </row>
    <row r="306" spans="1:65" s="13" customFormat="1" ht="11.25">
      <c r="B306" s="193"/>
      <c r="C306" s="194"/>
      <c r="D306" s="195" t="s">
        <v>133</v>
      </c>
      <c r="E306" s="196" t="s">
        <v>21</v>
      </c>
      <c r="F306" s="197" t="s">
        <v>391</v>
      </c>
      <c r="G306" s="194"/>
      <c r="H306" s="198">
        <v>10</v>
      </c>
      <c r="I306" s="199"/>
      <c r="J306" s="194"/>
      <c r="K306" s="194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133</v>
      </c>
      <c r="AU306" s="204" t="s">
        <v>83</v>
      </c>
      <c r="AV306" s="13" t="s">
        <v>83</v>
      </c>
      <c r="AW306" s="13" t="s">
        <v>34</v>
      </c>
      <c r="AX306" s="13" t="s">
        <v>73</v>
      </c>
      <c r="AY306" s="204" t="s">
        <v>121</v>
      </c>
    </row>
    <row r="307" spans="1:65" s="13" customFormat="1" ht="11.25">
      <c r="B307" s="193"/>
      <c r="C307" s="194"/>
      <c r="D307" s="195" t="s">
        <v>133</v>
      </c>
      <c r="E307" s="196" t="s">
        <v>21</v>
      </c>
      <c r="F307" s="197" t="s">
        <v>392</v>
      </c>
      <c r="G307" s="194"/>
      <c r="H307" s="198">
        <v>18</v>
      </c>
      <c r="I307" s="199"/>
      <c r="J307" s="194"/>
      <c r="K307" s="194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133</v>
      </c>
      <c r="AU307" s="204" t="s">
        <v>83</v>
      </c>
      <c r="AV307" s="13" t="s">
        <v>83</v>
      </c>
      <c r="AW307" s="13" t="s">
        <v>34</v>
      </c>
      <c r="AX307" s="13" t="s">
        <v>73</v>
      </c>
      <c r="AY307" s="204" t="s">
        <v>121</v>
      </c>
    </row>
    <row r="308" spans="1:65" s="14" customFormat="1" ht="11.25">
      <c r="B308" s="205"/>
      <c r="C308" s="206"/>
      <c r="D308" s="195" t="s">
        <v>133</v>
      </c>
      <c r="E308" s="207" t="s">
        <v>21</v>
      </c>
      <c r="F308" s="208" t="s">
        <v>135</v>
      </c>
      <c r="G308" s="206"/>
      <c r="H308" s="209">
        <v>40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133</v>
      </c>
      <c r="AU308" s="215" t="s">
        <v>83</v>
      </c>
      <c r="AV308" s="14" t="s">
        <v>136</v>
      </c>
      <c r="AW308" s="14" t="s">
        <v>34</v>
      </c>
      <c r="AX308" s="14" t="s">
        <v>81</v>
      </c>
      <c r="AY308" s="215" t="s">
        <v>121</v>
      </c>
    </row>
    <row r="309" spans="1:65" s="13" customFormat="1" ht="11.25">
      <c r="B309" s="193"/>
      <c r="C309" s="194"/>
      <c r="D309" s="195" t="s">
        <v>133</v>
      </c>
      <c r="E309" s="194"/>
      <c r="F309" s="197" t="s">
        <v>393</v>
      </c>
      <c r="G309" s="194"/>
      <c r="H309" s="198">
        <v>1.4E-2</v>
      </c>
      <c r="I309" s="199"/>
      <c r="J309" s="194"/>
      <c r="K309" s="194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133</v>
      </c>
      <c r="AU309" s="204" t="s">
        <v>83</v>
      </c>
      <c r="AV309" s="13" t="s">
        <v>83</v>
      </c>
      <c r="AW309" s="13" t="s">
        <v>4</v>
      </c>
      <c r="AX309" s="13" t="s">
        <v>81</v>
      </c>
      <c r="AY309" s="204" t="s">
        <v>121</v>
      </c>
    </row>
    <row r="310" spans="1:65" s="2" customFormat="1" ht="21.75" customHeight="1">
      <c r="A310" s="36"/>
      <c r="B310" s="37"/>
      <c r="C310" s="175" t="s">
        <v>394</v>
      </c>
      <c r="D310" s="175" t="s">
        <v>124</v>
      </c>
      <c r="E310" s="176" t="s">
        <v>395</v>
      </c>
      <c r="F310" s="177" t="s">
        <v>396</v>
      </c>
      <c r="G310" s="178" t="s">
        <v>248</v>
      </c>
      <c r="H310" s="179">
        <v>24</v>
      </c>
      <c r="I310" s="180"/>
      <c r="J310" s="181">
        <f>ROUND(I310*H310,2)</f>
        <v>0</v>
      </c>
      <c r="K310" s="177" t="s">
        <v>128</v>
      </c>
      <c r="L310" s="41"/>
      <c r="M310" s="182" t="s">
        <v>21</v>
      </c>
      <c r="N310" s="183" t="s">
        <v>44</v>
      </c>
      <c r="O310" s="66"/>
      <c r="P310" s="184">
        <f>O310*H310</f>
        <v>0</v>
      </c>
      <c r="Q310" s="184">
        <v>1.9000000000000001E-4</v>
      </c>
      <c r="R310" s="184">
        <f>Q310*H310</f>
        <v>4.5599999999999998E-3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225</v>
      </c>
      <c r="AT310" s="186" t="s">
        <v>124</v>
      </c>
      <c r="AU310" s="186" t="s">
        <v>83</v>
      </c>
      <c r="AY310" s="19" t="s">
        <v>121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9" t="s">
        <v>81</v>
      </c>
      <c r="BK310" s="187">
        <f>ROUND(I310*H310,2)</f>
        <v>0</v>
      </c>
      <c r="BL310" s="19" t="s">
        <v>225</v>
      </c>
      <c r="BM310" s="186" t="s">
        <v>397</v>
      </c>
    </row>
    <row r="311" spans="1:65" s="2" customFormat="1" ht="11.25">
      <c r="A311" s="36"/>
      <c r="B311" s="37"/>
      <c r="C311" s="38"/>
      <c r="D311" s="188" t="s">
        <v>131</v>
      </c>
      <c r="E311" s="38"/>
      <c r="F311" s="189" t="s">
        <v>398</v>
      </c>
      <c r="G311" s="38"/>
      <c r="H311" s="38"/>
      <c r="I311" s="190"/>
      <c r="J311" s="38"/>
      <c r="K311" s="38"/>
      <c r="L311" s="41"/>
      <c r="M311" s="191"/>
      <c r="N311" s="192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131</v>
      </c>
      <c r="AU311" s="19" t="s">
        <v>83</v>
      </c>
    </row>
    <row r="312" spans="1:65" s="13" customFormat="1" ht="11.25">
      <c r="B312" s="193"/>
      <c r="C312" s="194"/>
      <c r="D312" s="195" t="s">
        <v>133</v>
      </c>
      <c r="E312" s="196" t="s">
        <v>21</v>
      </c>
      <c r="F312" s="197" t="s">
        <v>399</v>
      </c>
      <c r="G312" s="194"/>
      <c r="H312" s="198">
        <v>24</v>
      </c>
      <c r="I312" s="199"/>
      <c r="J312" s="194"/>
      <c r="K312" s="194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133</v>
      </c>
      <c r="AU312" s="204" t="s">
        <v>83</v>
      </c>
      <c r="AV312" s="13" t="s">
        <v>83</v>
      </c>
      <c r="AW312" s="13" t="s">
        <v>34</v>
      </c>
      <c r="AX312" s="13" t="s">
        <v>73</v>
      </c>
      <c r="AY312" s="204" t="s">
        <v>121</v>
      </c>
    </row>
    <row r="313" spans="1:65" s="14" customFormat="1" ht="11.25">
      <c r="B313" s="205"/>
      <c r="C313" s="206"/>
      <c r="D313" s="195" t="s">
        <v>133</v>
      </c>
      <c r="E313" s="207" t="s">
        <v>21</v>
      </c>
      <c r="F313" s="208" t="s">
        <v>135</v>
      </c>
      <c r="G313" s="206"/>
      <c r="H313" s="209">
        <v>24</v>
      </c>
      <c r="I313" s="210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133</v>
      </c>
      <c r="AU313" s="215" t="s">
        <v>83</v>
      </c>
      <c r="AV313" s="14" t="s">
        <v>136</v>
      </c>
      <c r="AW313" s="14" t="s">
        <v>34</v>
      </c>
      <c r="AX313" s="14" t="s">
        <v>81</v>
      </c>
      <c r="AY313" s="215" t="s">
        <v>121</v>
      </c>
    </row>
    <row r="314" spans="1:65" s="2" customFormat="1" ht="24.2" customHeight="1">
      <c r="A314" s="36"/>
      <c r="B314" s="37"/>
      <c r="C314" s="227" t="s">
        <v>400</v>
      </c>
      <c r="D314" s="227" t="s">
        <v>272</v>
      </c>
      <c r="E314" s="228" t="s">
        <v>306</v>
      </c>
      <c r="F314" s="229" t="s">
        <v>307</v>
      </c>
      <c r="G314" s="230" t="s">
        <v>127</v>
      </c>
      <c r="H314" s="231">
        <v>30</v>
      </c>
      <c r="I314" s="232"/>
      <c r="J314" s="233">
        <f>ROUND(I314*H314,2)</f>
        <v>0</v>
      </c>
      <c r="K314" s="229" t="s">
        <v>128</v>
      </c>
      <c r="L314" s="234"/>
      <c r="M314" s="235" t="s">
        <v>21</v>
      </c>
      <c r="N314" s="236" t="s">
        <v>44</v>
      </c>
      <c r="O314" s="66"/>
      <c r="P314" s="184">
        <f>O314*H314</f>
        <v>0</v>
      </c>
      <c r="Q314" s="184">
        <v>5.4000000000000003E-3</v>
      </c>
      <c r="R314" s="184">
        <f>Q314*H314</f>
        <v>0.16200000000000001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275</v>
      </c>
      <c r="AT314" s="186" t="s">
        <v>272</v>
      </c>
      <c r="AU314" s="186" t="s">
        <v>83</v>
      </c>
      <c r="AY314" s="19" t="s">
        <v>121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81</v>
      </c>
      <c r="BK314" s="187">
        <f>ROUND(I314*H314,2)</f>
        <v>0</v>
      </c>
      <c r="BL314" s="19" t="s">
        <v>225</v>
      </c>
      <c r="BM314" s="186" t="s">
        <v>401</v>
      </c>
    </row>
    <row r="315" spans="1:65" s="13" customFormat="1" ht="11.25">
      <c r="B315" s="193"/>
      <c r="C315" s="194"/>
      <c r="D315" s="195" t="s">
        <v>133</v>
      </c>
      <c r="E315" s="196" t="s">
        <v>21</v>
      </c>
      <c r="F315" s="197" t="s">
        <v>402</v>
      </c>
      <c r="G315" s="194"/>
      <c r="H315" s="198">
        <v>24</v>
      </c>
      <c r="I315" s="199"/>
      <c r="J315" s="194"/>
      <c r="K315" s="194"/>
      <c r="L315" s="200"/>
      <c r="M315" s="201"/>
      <c r="N315" s="202"/>
      <c r="O315" s="202"/>
      <c r="P315" s="202"/>
      <c r="Q315" s="202"/>
      <c r="R315" s="202"/>
      <c r="S315" s="202"/>
      <c r="T315" s="203"/>
      <c r="AT315" s="204" t="s">
        <v>133</v>
      </c>
      <c r="AU315" s="204" t="s">
        <v>83</v>
      </c>
      <c r="AV315" s="13" t="s">
        <v>83</v>
      </c>
      <c r="AW315" s="13" t="s">
        <v>34</v>
      </c>
      <c r="AX315" s="13" t="s">
        <v>73</v>
      </c>
      <c r="AY315" s="204" t="s">
        <v>121</v>
      </c>
    </row>
    <row r="316" spans="1:65" s="14" customFormat="1" ht="11.25">
      <c r="B316" s="205"/>
      <c r="C316" s="206"/>
      <c r="D316" s="195" t="s">
        <v>133</v>
      </c>
      <c r="E316" s="207" t="s">
        <v>21</v>
      </c>
      <c r="F316" s="208" t="s">
        <v>135</v>
      </c>
      <c r="G316" s="206"/>
      <c r="H316" s="209">
        <v>24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133</v>
      </c>
      <c r="AU316" s="215" t="s">
        <v>83</v>
      </c>
      <c r="AV316" s="14" t="s">
        <v>136</v>
      </c>
      <c r="AW316" s="14" t="s">
        <v>34</v>
      </c>
      <c r="AX316" s="14" t="s">
        <v>81</v>
      </c>
      <c r="AY316" s="215" t="s">
        <v>121</v>
      </c>
    </row>
    <row r="317" spans="1:65" s="13" customFormat="1" ht="11.25">
      <c r="B317" s="193"/>
      <c r="C317" s="194"/>
      <c r="D317" s="195" t="s">
        <v>133</v>
      </c>
      <c r="E317" s="194"/>
      <c r="F317" s="197" t="s">
        <v>403</v>
      </c>
      <c r="G317" s="194"/>
      <c r="H317" s="198">
        <v>30</v>
      </c>
      <c r="I317" s="199"/>
      <c r="J317" s="194"/>
      <c r="K317" s="194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133</v>
      </c>
      <c r="AU317" s="204" t="s">
        <v>83</v>
      </c>
      <c r="AV317" s="13" t="s">
        <v>83</v>
      </c>
      <c r="AW317" s="13" t="s">
        <v>4</v>
      </c>
      <c r="AX317" s="13" t="s">
        <v>81</v>
      </c>
      <c r="AY317" s="204" t="s">
        <v>121</v>
      </c>
    </row>
    <row r="318" spans="1:65" s="2" customFormat="1" ht="24.2" customHeight="1">
      <c r="A318" s="36"/>
      <c r="B318" s="37"/>
      <c r="C318" s="175" t="s">
        <v>404</v>
      </c>
      <c r="D318" s="175" t="s">
        <v>124</v>
      </c>
      <c r="E318" s="176" t="s">
        <v>405</v>
      </c>
      <c r="F318" s="177" t="s">
        <v>406</v>
      </c>
      <c r="G318" s="178" t="s">
        <v>127</v>
      </c>
      <c r="H318" s="179">
        <v>40</v>
      </c>
      <c r="I318" s="180"/>
      <c r="J318" s="181">
        <f>ROUND(I318*H318,2)</f>
        <v>0</v>
      </c>
      <c r="K318" s="177" t="s">
        <v>160</v>
      </c>
      <c r="L318" s="41"/>
      <c r="M318" s="182" t="s">
        <v>21</v>
      </c>
      <c r="N318" s="183" t="s">
        <v>44</v>
      </c>
      <c r="O318" s="66"/>
      <c r="P318" s="184">
        <f>O318*H318</f>
        <v>0</v>
      </c>
      <c r="Q318" s="184">
        <v>0.16700000000000001</v>
      </c>
      <c r="R318" s="184">
        <f>Q318*H318</f>
        <v>6.6800000000000006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225</v>
      </c>
      <c r="AT318" s="186" t="s">
        <v>124</v>
      </c>
      <c r="AU318" s="186" t="s">
        <v>83</v>
      </c>
      <c r="AY318" s="19" t="s">
        <v>121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81</v>
      </c>
      <c r="BK318" s="187">
        <f>ROUND(I318*H318,2)</f>
        <v>0</v>
      </c>
      <c r="BL318" s="19" t="s">
        <v>225</v>
      </c>
      <c r="BM318" s="186" t="s">
        <v>407</v>
      </c>
    </row>
    <row r="319" spans="1:65" s="15" customFormat="1" ht="11.25">
      <c r="B319" s="217"/>
      <c r="C319" s="218"/>
      <c r="D319" s="195" t="s">
        <v>133</v>
      </c>
      <c r="E319" s="219" t="s">
        <v>21</v>
      </c>
      <c r="F319" s="220" t="s">
        <v>408</v>
      </c>
      <c r="G319" s="218"/>
      <c r="H319" s="219" t="s">
        <v>21</v>
      </c>
      <c r="I319" s="221"/>
      <c r="J319" s="218"/>
      <c r="K319" s="218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133</v>
      </c>
      <c r="AU319" s="226" t="s">
        <v>83</v>
      </c>
      <c r="AV319" s="15" t="s">
        <v>81</v>
      </c>
      <c r="AW319" s="15" t="s">
        <v>34</v>
      </c>
      <c r="AX319" s="15" t="s">
        <v>73</v>
      </c>
      <c r="AY319" s="226" t="s">
        <v>121</v>
      </c>
    </row>
    <row r="320" spans="1:65" s="13" customFormat="1" ht="11.25">
      <c r="B320" s="193"/>
      <c r="C320" s="194"/>
      <c r="D320" s="195" t="s">
        <v>133</v>
      </c>
      <c r="E320" s="196" t="s">
        <v>21</v>
      </c>
      <c r="F320" s="197" t="s">
        <v>231</v>
      </c>
      <c r="G320" s="194"/>
      <c r="H320" s="198">
        <v>12</v>
      </c>
      <c r="I320" s="199"/>
      <c r="J320" s="194"/>
      <c r="K320" s="194"/>
      <c r="L320" s="200"/>
      <c r="M320" s="201"/>
      <c r="N320" s="202"/>
      <c r="O320" s="202"/>
      <c r="P320" s="202"/>
      <c r="Q320" s="202"/>
      <c r="R320" s="202"/>
      <c r="S320" s="202"/>
      <c r="T320" s="203"/>
      <c r="AT320" s="204" t="s">
        <v>133</v>
      </c>
      <c r="AU320" s="204" t="s">
        <v>83</v>
      </c>
      <c r="AV320" s="13" t="s">
        <v>83</v>
      </c>
      <c r="AW320" s="13" t="s">
        <v>34</v>
      </c>
      <c r="AX320" s="13" t="s">
        <v>73</v>
      </c>
      <c r="AY320" s="204" t="s">
        <v>121</v>
      </c>
    </row>
    <row r="321" spans="1:65" s="13" customFormat="1" ht="11.25">
      <c r="B321" s="193"/>
      <c r="C321" s="194"/>
      <c r="D321" s="195" t="s">
        <v>133</v>
      </c>
      <c r="E321" s="196" t="s">
        <v>21</v>
      </c>
      <c r="F321" s="197" t="s">
        <v>232</v>
      </c>
      <c r="G321" s="194"/>
      <c r="H321" s="198">
        <v>10</v>
      </c>
      <c r="I321" s="199"/>
      <c r="J321" s="194"/>
      <c r="K321" s="194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133</v>
      </c>
      <c r="AU321" s="204" t="s">
        <v>83</v>
      </c>
      <c r="AV321" s="13" t="s">
        <v>83</v>
      </c>
      <c r="AW321" s="13" t="s">
        <v>34</v>
      </c>
      <c r="AX321" s="13" t="s">
        <v>73</v>
      </c>
      <c r="AY321" s="204" t="s">
        <v>121</v>
      </c>
    </row>
    <row r="322" spans="1:65" s="13" customFormat="1" ht="11.25">
      <c r="B322" s="193"/>
      <c r="C322" s="194"/>
      <c r="D322" s="195" t="s">
        <v>133</v>
      </c>
      <c r="E322" s="196" t="s">
        <v>21</v>
      </c>
      <c r="F322" s="197" t="s">
        <v>233</v>
      </c>
      <c r="G322" s="194"/>
      <c r="H322" s="198">
        <v>18</v>
      </c>
      <c r="I322" s="199"/>
      <c r="J322" s="194"/>
      <c r="K322" s="194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133</v>
      </c>
      <c r="AU322" s="204" t="s">
        <v>83</v>
      </c>
      <c r="AV322" s="13" t="s">
        <v>83</v>
      </c>
      <c r="AW322" s="13" t="s">
        <v>34</v>
      </c>
      <c r="AX322" s="13" t="s">
        <v>73</v>
      </c>
      <c r="AY322" s="204" t="s">
        <v>121</v>
      </c>
    </row>
    <row r="323" spans="1:65" s="14" customFormat="1" ht="11.25">
      <c r="B323" s="205"/>
      <c r="C323" s="206"/>
      <c r="D323" s="195" t="s">
        <v>133</v>
      </c>
      <c r="E323" s="207" t="s">
        <v>21</v>
      </c>
      <c r="F323" s="208" t="s">
        <v>135</v>
      </c>
      <c r="G323" s="206"/>
      <c r="H323" s="209">
        <v>40</v>
      </c>
      <c r="I323" s="210"/>
      <c r="J323" s="206"/>
      <c r="K323" s="206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133</v>
      </c>
      <c r="AU323" s="215" t="s">
        <v>83</v>
      </c>
      <c r="AV323" s="14" t="s">
        <v>136</v>
      </c>
      <c r="AW323" s="14" t="s">
        <v>34</v>
      </c>
      <c r="AX323" s="14" t="s">
        <v>81</v>
      </c>
      <c r="AY323" s="215" t="s">
        <v>121</v>
      </c>
    </row>
    <row r="324" spans="1:65" s="2" customFormat="1" ht="24.2" customHeight="1">
      <c r="A324" s="36"/>
      <c r="B324" s="37"/>
      <c r="C324" s="175" t="s">
        <v>409</v>
      </c>
      <c r="D324" s="175" t="s">
        <v>124</v>
      </c>
      <c r="E324" s="176" t="s">
        <v>410</v>
      </c>
      <c r="F324" s="177" t="s">
        <v>411</v>
      </c>
      <c r="G324" s="178" t="s">
        <v>180</v>
      </c>
      <c r="H324" s="179">
        <v>9.6530000000000005</v>
      </c>
      <c r="I324" s="180"/>
      <c r="J324" s="181">
        <f>ROUND(I324*H324,2)</f>
        <v>0</v>
      </c>
      <c r="K324" s="177" t="s">
        <v>128</v>
      </c>
      <c r="L324" s="41"/>
      <c r="M324" s="182" t="s">
        <v>21</v>
      </c>
      <c r="N324" s="183" t="s">
        <v>44</v>
      </c>
      <c r="O324" s="66"/>
      <c r="P324" s="184">
        <f>O324*H324</f>
        <v>0</v>
      </c>
      <c r="Q324" s="184">
        <v>0</v>
      </c>
      <c r="R324" s="184">
        <f>Q324*H324</f>
        <v>0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225</v>
      </c>
      <c r="AT324" s="186" t="s">
        <v>124</v>
      </c>
      <c r="AU324" s="186" t="s">
        <v>83</v>
      </c>
      <c r="AY324" s="19" t="s">
        <v>121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81</v>
      </c>
      <c r="BK324" s="187">
        <f>ROUND(I324*H324,2)</f>
        <v>0</v>
      </c>
      <c r="BL324" s="19" t="s">
        <v>225</v>
      </c>
      <c r="BM324" s="186" t="s">
        <v>412</v>
      </c>
    </row>
    <row r="325" spans="1:65" s="2" customFormat="1" ht="11.25">
      <c r="A325" s="36"/>
      <c r="B325" s="37"/>
      <c r="C325" s="38"/>
      <c r="D325" s="188" t="s">
        <v>131</v>
      </c>
      <c r="E325" s="38"/>
      <c r="F325" s="189" t="s">
        <v>413</v>
      </c>
      <c r="G325" s="38"/>
      <c r="H325" s="38"/>
      <c r="I325" s="190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131</v>
      </c>
      <c r="AU325" s="19" t="s">
        <v>83</v>
      </c>
    </row>
    <row r="326" spans="1:65" s="2" customFormat="1" ht="24.2" customHeight="1">
      <c r="A326" s="36"/>
      <c r="B326" s="37"/>
      <c r="C326" s="175" t="s">
        <v>414</v>
      </c>
      <c r="D326" s="175" t="s">
        <v>124</v>
      </c>
      <c r="E326" s="176" t="s">
        <v>415</v>
      </c>
      <c r="F326" s="177" t="s">
        <v>416</v>
      </c>
      <c r="G326" s="178" t="s">
        <v>180</v>
      </c>
      <c r="H326" s="179">
        <v>9.6530000000000005</v>
      </c>
      <c r="I326" s="180"/>
      <c r="J326" s="181">
        <f>ROUND(I326*H326,2)</f>
        <v>0</v>
      </c>
      <c r="K326" s="177" t="s">
        <v>128</v>
      </c>
      <c r="L326" s="41"/>
      <c r="M326" s="182" t="s">
        <v>21</v>
      </c>
      <c r="N326" s="183" t="s">
        <v>44</v>
      </c>
      <c r="O326" s="66"/>
      <c r="P326" s="184">
        <f>O326*H326</f>
        <v>0</v>
      </c>
      <c r="Q326" s="184">
        <v>0</v>
      </c>
      <c r="R326" s="184">
        <f>Q326*H326</f>
        <v>0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225</v>
      </c>
      <c r="AT326" s="186" t="s">
        <v>124</v>
      </c>
      <c r="AU326" s="186" t="s">
        <v>83</v>
      </c>
      <c r="AY326" s="19" t="s">
        <v>121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81</v>
      </c>
      <c r="BK326" s="187">
        <f>ROUND(I326*H326,2)</f>
        <v>0</v>
      </c>
      <c r="BL326" s="19" t="s">
        <v>225</v>
      </c>
      <c r="BM326" s="186" t="s">
        <v>417</v>
      </c>
    </row>
    <row r="327" spans="1:65" s="2" customFormat="1" ht="11.25">
      <c r="A327" s="36"/>
      <c r="B327" s="37"/>
      <c r="C327" s="38"/>
      <c r="D327" s="188" t="s">
        <v>131</v>
      </c>
      <c r="E327" s="38"/>
      <c r="F327" s="189" t="s">
        <v>418</v>
      </c>
      <c r="G327" s="38"/>
      <c r="H327" s="38"/>
      <c r="I327" s="190"/>
      <c r="J327" s="38"/>
      <c r="K327" s="38"/>
      <c r="L327" s="41"/>
      <c r="M327" s="191"/>
      <c r="N327" s="192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131</v>
      </c>
      <c r="AU327" s="19" t="s">
        <v>83</v>
      </c>
    </row>
    <row r="328" spans="1:65" s="12" customFormat="1" ht="22.9" customHeight="1">
      <c r="B328" s="159"/>
      <c r="C328" s="160"/>
      <c r="D328" s="161" t="s">
        <v>72</v>
      </c>
      <c r="E328" s="173" t="s">
        <v>419</v>
      </c>
      <c r="F328" s="173" t="s">
        <v>420</v>
      </c>
      <c r="G328" s="160"/>
      <c r="H328" s="160"/>
      <c r="I328" s="163"/>
      <c r="J328" s="174">
        <f>BK328</f>
        <v>0</v>
      </c>
      <c r="K328" s="160"/>
      <c r="L328" s="165"/>
      <c r="M328" s="166"/>
      <c r="N328" s="167"/>
      <c r="O328" s="167"/>
      <c r="P328" s="168">
        <f>SUM(P329:P354)</f>
        <v>0</v>
      </c>
      <c r="Q328" s="167"/>
      <c r="R328" s="168">
        <f>SUM(R329:R354)</f>
        <v>0.1005075</v>
      </c>
      <c r="S328" s="167"/>
      <c r="T328" s="169">
        <f>SUM(T329:T354)</f>
        <v>3.78E-2</v>
      </c>
      <c r="AR328" s="170" t="s">
        <v>83</v>
      </c>
      <c r="AT328" s="171" t="s">
        <v>72</v>
      </c>
      <c r="AU328" s="171" t="s">
        <v>81</v>
      </c>
      <c r="AY328" s="170" t="s">
        <v>121</v>
      </c>
      <c r="BK328" s="172">
        <f>SUM(BK329:BK354)</f>
        <v>0</v>
      </c>
    </row>
    <row r="329" spans="1:65" s="2" customFormat="1" ht="24.2" customHeight="1">
      <c r="A329" s="36"/>
      <c r="B329" s="37"/>
      <c r="C329" s="175" t="s">
        <v>421</v>
      </c>
      <c r="D329" s="175" t="s">
        <v>124</v>
      </c>
      <c r="E329" s="176" t="s">
        <v>422</v>
      </c>
      <c r="F329" s="177" t="s">
        <v>423</v>
      </c>
      <c r="G329" s="178" t="s">
        <v>248</v>
      </c>
      <c r="H329" s="179">
        <v>36</v>
      </c>
      <c r="I329" s="180"/>
      <c r="J329" s="181">
        <f>ROUND(I329*H329,2)</f>
        <v>0</v>
      </c>
      <c r="K329" s="177" t="s">
        <v>128</v>
      </c>
      <c r="L329" s="41"/>
      <c r="M329" s="182" t="s">
        <v>21</v>
      </c>
      <c r="N329" s="183" t="s">
        <v>44</v>
      </c>
      <c r="O329" s="66"/>
      <c r="P329" s="184">
        <f>O329*H329</f>
        <v>0</v>
      </c>
      <c r="Q329" s="184">
        <v>0</v>
      </c>
      <c r="R329" s="184">
        <f>Q329*H329</f>
        <v>0</v>
      </c>
      <c r="S329" s="184">
        <v>0</v>
      </c>
      <c r="T329" s="185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6" t="s">
        <v>225</v>
      </c>
      <c r="AT329" s="186" t="s">
        <v>124</v>
      </c>
      <c r="AU329" s="186" t="s">
        <v>83</v>
      </c>
      <c r="AY329" s="19" t="s">
        <v>121</v>
      </c>
      <c r="BE329" s="187">
        <f>IF(N329="základní",J329,0)</f>
        <v>0</v>
      </c>
      <c r="BF329" s="187">
        <f>IF(N329="snížená",J329,0)</f>
        <v>0</v>
      </c>
      <c r="BG329" s="187">
        <f>IF(N329="zákl. přenesená",J329,0)</f>
        <v>0</v>
      </c>
      <c r="BH329" s="187">
        <f>IF(N329="sníž. přenesená",J329,0)</f>
        <v>0</v>
      </c>
      <c r="BI329" s="187">
        <f>IF(N329="nulová",J329,0)</f>
        <v>0</v>
      </c>
      <c r="BJ329" s="19" t="s">
        <v>81</v>
      </c>
      <c r="BK329" s="187">
        <f>ROUND(I329*H329,2)</f>
        <v>0</v>
      </c>
      <c r="BL329" s="19" t="s">
        <v>225</v>
      </c>
      <c r="BM329" s="186" t="s">
        <v>424</v>
      </c>
    </row>
    <row r="330" spans="1:65" s="2" customFormat="1" ht="11.25">
      <c r="A330" s="36"/>
      <c r="B330" s="37"/>
      <c r="C330" s="38"/>
      <c r="D330" s="188" t="s">
        <v>131</v>
      </c>
      <c r="E330" s="38"/>
      <c r="F330" s="189" t="s">
        <v>425</v>
      </c>
      <c r="G330" s="38"/>
      <c r="H330" s="38"/>
      <c r="I330" s="190"/>
      <c r="J330" s="38"/>
      <c r="K330" s="38"/>
      <c r="L330" s="41"/>
      <c r="M330" s="191"/>
      <c r="N330" s="192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131</v>
      </c>
      <c r="AU330" s="19" t="s">
        <v>83</v>
      </c>
    </row>
    <row r="331" spans="1:65" s="15" customFormat="1" ht="11.25">
      <c r="B331" s="217"/>
      <c r="C331" s="218"/>
      <c r="D331" s="195" t="s">
        <v>133</v>
      </c>
      <c r="E331" s="219" t="s">
        <v>21</v>
      </c>
      <c r="F331" s="220" t="s">
        <v>426</v>
      </c>
      <c r="G331" s="218"/>
      <c r="H331" s="219" t="s">
        <v>21</v>
      </c>
      <c r="I331" s="221"/>
      <c r="J331" s="218"/>
      <c r="K331" s="218"/>
      <c r="L331" s="222"/>
      <c r="M331" s="223"/>
      <c r="N331" s="224"/>
      <c r="O331" s="224"/>
      <c r="P331" s="224"/>
      <c r="Q331" s="224"/>
      <c r="R331" s="224"/>
      <c r="S331" s="224"/>
      <c r="T331" s="225"/>
      <c r="AT331" s="226" t="s">
        <v>133</v>
      </c>
      <c r="AU331" s="226" t="s">
        <v>83</v>
      </c>
      <c r="AV331" s="15" t="s">
        <v>81</v>
      </c>
      <c r="AW331" s="15" t="s">
        <v>34</v>
      </c>
      <c r="AX331" s="15" t="s">
        <v>73</v>
      </c>
      <c r="AY331" s="226" t="s">
        <v>121</v>
      </c>
    </row>
    <row r="332" spans="1:65" s="13" customFormat="1" ht="11.25">
      <c r="B332" s="193"/>
      <c r="C332" s="194"/>
      <c r="D332" s="195" t="s">
        <v>133</v>
      </c>
      <c r="E332" s="196" t="s">
        <v>21</v>
      </c>
      <c r="F332" s="197" t="s">
        <v>427</v>
      </c>
      <c r="G332" s="194"/>
      <c r="H332" s="198">
        <v>12</v>
      </c>
      <c r="I332" s="199"/>
      <c r="J332" s="194"/>
      <c r="K332" s="194"/>
      <c r="L332" s="200"/>
      <c r="M332" s="201"/>
      <c r="N332" s="202"/>
      <c r="O332" s="202"/>
      <c r="P332" s="202"/>
      <c r="Q332" s="202"/>
      <c r="R332" s="202"/>
      <c r="S332" s="202"/>
      <c r="T332" s="203"/>
      <c r="AT332" s="204" t="s">
        <v>133</v>
      </c>
      <c r="AU332" s="204" t="s">
        <v>83</v>
      </c>
      <c r="AV332" s="13" t="s">
        <v>83</v>
      </c>
      <c r="AW332" s="13" t="s">
        <v>34</v>
      </c>
      <c r="AX332" s="13" t="s">
        <v>73</v>
      </c>
      <c r="AY332" s="204" t="s">
        <v>121</v>
      </c>
    </row>
    <row r="333" spans="1:65" s="13" customFormat="1" ht="11.25">
      <c r="B333" s="193"/>
      <c r="C333" s="194"/>
      <c r="D333" s="195" t="s">
        <v>133</v>
      </c>
      <c r="E333" s="196" t="s">
        <v>21</v>
      </c>
      <c r="F333" s="197" t="s">
        <v>428</v>
      </c>
      <c r="G333" s="194"/>
      <c r="H333" s="198">
        <v>24</v>
      </c>
      <c r="I333" s="199"/>
      <c r="J333" s="194"/>
      <c r="K333" s="194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133</v>
      </c>
      <c r="AU333" s="204" t="s">
        <v>83</v>
      </c>
      <c r="AV333" s="13" t="s">
        <v>83</v>
      </c>
      <c r="AW333" s="13" t="s">
        <v>34</v>
      </c>
      <c r="AX333" s="13" t="s">
        <v>73</v>
      </c>
      <c r="AY333" s="204" t="s">
        <v>121</v>
      </c>
    </row>
    <row r="334" spans="1:65" s="14" customFormat="1" ht="11.25">
      <c r="B334" s="205"/>
      <c r="C334" s="206"/>
      <c r="D334" s="195" t="s">
        <v>133</v>
      </c>
      <c r="E334" s="207" t="s">
        <v>21</v>
      </c>
      <c r="F334" s="208" t="s">
        <v>135</v>
      </c>
      <c r="G334" s="206"/>
      <c r="H334" s="209">
        <v>36</v>
      </c>
      <c r="I334" s="210"/>
      <c r="J334" s="206"/>
      <c r="K334" s="206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133</v>
      </c>
      <c r="AU334" s="215" t="s">
        <v>83</v>
      </c>
      <c r="AV334" s="14" t="s">
        <v>136</v>
      </c>
      <c r="AW334" s="14" t="s">
        <v>34</v>
      </c>
      <c r="AX334" s="14" t="s">
        <v>81</v>
      </c>
      <c r="AY334" s="215" t="s">
        <v>121</v>
      </c>
    </row>
    <row r="335" spans="1:65" s="2" customFormat="1" ht="24.2" customHeight="1">
      <c r="A335" s="36"/>
      <c r="B335" s="37"/>
      <c r="C335" s="175" t="s">
        <v>429</v>
      </c>
      <c r="D335" s="175" t="s">
        <v>124</v>
      </c>
      <c r="E335" s="176" t="s">
        <v>430</v>
      </c>
      <c r="F335" s="177" t="s">
        <v>431</v>
      </c>
      <c r="G335" s="178" t="s">
        <v>127</v>
      </c>
      <c r="H335" s="179">
        <v>6.75</v>
      </c>
      <c r="I335" s="180"/>
      <c r="J335" s="181">
        <f>ROUND(I335*H335,2)</f>
        <v>0</v>
      </c>
      <c r="K335" s="177" t="s">
        <v>128</v>
      </c>
      <c r="L335" s="41"/>
      <c r="M335" s="182" t="s">
        <v>21</v>
      </c>
      <c r="N335" s="183" t="s">
        <v>44</v>
      </c>
      <c r="O335" s="66"/>
      <c r="P335" s="184">
        <f>O335*H335</f>
        <v>0</v>
      </c>
      <c r="Q335" s="184">
        <v>0</v>
      </c>
      <c r="R335" s="184">
        <f>Q335*H335</f>
        <v>0</v>
      </c>
      <c r="S335" s="184">
        <v>5.5999999999999999E-3</v>
      </c>
      <c r="T335" s="185">
        <f>S335*H335</f>
        <v>3.78E-2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6" t="s">
        <v>225</v>
      </c>
      <c r="AT335" s="186" t="s">
        <v>124</v>
      </c>
      <c r="AU335" s="186" t="s">
        <v>83</v>
      </c>
      <c r="AY335" s="19" t="s">
        <v>121</v>
      </c>
      <c r="BE335" s="187">
        <f>IF(N335="základní",J335,0)</f>
        <v>0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19" t="s">
        <v>81</v>
      </c>
      <c r="BK335" s="187">
        <f>ROUND(I335*H335,2)</f>
        <v>0</v>
      </c>
      <c r="BL335" s="19" t="s">
        <v>225</v>
      </c>
      <c r="BM335" s="186" t="s">
        <v>432</v>
      </c>
    </row>
    <row r="336" spans="1:65" s="2" customFormat="1" ht="11.25">
      <c r="A336" s="36"/>
      <c r="B336" s="37"/>
      <c r="C336" s="38"/>
      <c r="D336" s="188" t="s">
        <v>131</v>
      </c>
      <c r="E336" s="38"/>
      <c r="F336" s="189" t="s">
        <v>433</v>
      </c>
      <c r="G336" s="38"/>
      <c r="H336" s="38"/>
      <c r="I336" s="190"/>
      <c r="J336" s="38"/>
      <c r="K336" s="38"/>
      <c r="L336" s="41"/>
      <c r="M336" s="191"/>
      <c r="N336" s="192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131</v>
      </c>
      <c r="AU336" s="19" t="s">
        <v>83</v>
      </c>
    </row>
    <row r="337" spans="1:65" s="13" customFormat="1" ht="11.25">
      <c r="B337" s="193"/>
      <c r="C337" s="194"/>
      <c r="D337" s="195" t="s">
        <v>133</v>
      </c>
      <c r="E337" s="196" t="s">
        <v>21</v>
      </c>
      <c r="F337" s="197" t="s">
        <v>434</v>
      </c>
      <c r="G337" s="194"/>
      <c r="H337" s="198">
        <v>6.75</v>
      </c>
      <c r="I337" s="199"/>
      <c r="J337" s="194"/>
      <c r="K337" s="194"/>
      <c r="L337" s="200"/>
      <c r="M337" s="201"/>
      <c r="N337" s="202"/>
      <c r="O337" s="202"/>
      <c r="P337" s="202"/>
      <c r="Q337" s="202"/>
      <c r="R337" s="202"/>
      <c r="S337" s="202"/>
      <c r="T337" s="203"/>
      <c r="AT337" s="204" t="s">
        <v>133</v>
      </c>
      <c r="AU337" s="204" t="s">
        <v>83</v>
      </c>
      <c r="AV337" s="13" t="s">
        <v>83</v>
      </c>
      <c r="AW337" s="13" t="s">
        <v>34</v>
      </c>
      <c r="AX337" s="13" t="s">
        <v>73</v>
      </c>
      <c r="AY337" s="204" t="s">
        <v>121</v>
      </c>
    </row>
    <row r="338" spans="1:65" s="14" customFormat="1" ht="11.25">
      <c r="B338" s="205"/>
      <c r="C338" s="206"/>
      <c r="D338" s="195" t="s">
        <v>133</v>
      </c>
      <c r="E338" s="207" t="s">
        <v>21</v>
      </c>
      <c r="F338" s="208" t="s">
        <v>135</v>
      </c>
      <c r="G338" s="206"/>
      <c r="H338" s="209">
        <v>6.75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133</v>
      </c>
      <c r="AU338" s="215" t="s">
        <v>83</v>
      </c>
      <c r="AV338" s="14" t="s">
        <v>136</v>
      </c>
      <c r="AW338" s="14" t="s">
        <v>34</v>
      </c>
      <c r="AX338" s="14" t="s">
        <v>81</v>
      </c>
      <c r="AY338" s="215" t="s">
        <v>121</v>
      </c>
    </row>
    <row r="339" spans="1:65" s="2" customFormat="1" ht="24.2" customHeight="1">
      <c r="A339" s="36"/>
      <c r="B339" s="37"/>
      <c r="C339" s="175" t="s">
        <v>435</v>
      </c>
      <c r="D339" s="175" t="s">
        <v>124</v>
      </c>
      <c r="E339" s="176" t="s">
        <v>436</v>
      </c>
      <c r="F339" s="177" t="s">
        <v>437</v>
      </c>
      <c r="G339" s="178" t="s">
        <v>127</v>
      </c>
      <c r="H339" s="179">
        <v>13.5</v>
      </c>
      <c r="I339" s="180"/>
      <c r="J339" s="181">
        <f>ROUND(I339*H339,2)</f>
        <v>0</v>
      </c>
      <c r="K339" s="177" t="s">
        <v>128</v>
      </c>
      <c r="L339" s="41"/>
      <c r="M339" s="182" t="s">
        <v>21</v>
      </c>
      <c r="N339" s="183" t="s">
        <v>44</v>
      </c>
      <c r="O339" s="66"/>
      <c r="P339" s="184">
        <f>O339*H339</f>
        <v>0</v>
      </c>
      <c r="Q339" s="184">
        <v>1.16E-3</v>
      </c>
      <c r="R339" s="184">
        <f>Q339*H339</f>
        <v>1.566E-2</v>
      </c>
      <c r="S339" s="184">
        <v>0</v>
      </c>
      <c r="T339" s="185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6" t="s">
        <v>225</v>
      </c>
      <c r="AT339" s="186" t="s">
        <v>124</v>
      </c>
      <c r="AU339" s="186" t="s">
        <v>83</v>
      </c>
      <c r="AY339" s="19" t="s">
        <v>121</v>
      </c>
      <c r="BE339" s="187">
        <f>IF(N339="základní",J339,0)</f>
        <v>0</v>
      </c>
      <c r="BF339" s="187">
        <f>IF(N339="snížená",J339,0)</f>
        <v>0</v>
      </c>
      <c r="BG339" s="187">
        <f>IF(N339="zákl. přenesená",J339,0)</f>
        <v>0</v>
      </c>
      <c r="BH339" s="187">
        <f>IF(N339="sníž. přenesená",J339,0)</f>
        <v>0</v>
      </c>
      <c r="BI339" s="187">
        <f>IF(N339="nulová",J339,0)</f>
        <v>0</v>
      </c>
      <c r="BJ339" s="19" t="s">
        <v>81</v>
      </c>
      <c r="BK339" s="187">
        <f>ROUND(I339*H339,2)</f>
        <v>0</v>
      </c>
      <c r="BL339" s="19" t="s">
        <v>225</v>
      </c>
      <c r="BM339" s="186" t="s">
        <v>438</v>
      </c>
    </row>
    <row r="340" spans="1:65" s="2" customFormat="1" ht="11.25">
      <c r="A340" s="36"/>
      <c r="B340" s="37"/>
      <c r="C340" s="38"/>
      <c r="D340" s="188" t="s">
        <v>131</v>
      </c>
      <c r="E340" s="38"/>
      <c r="F340" s="189" t="s">
        <v>439</v>
      </c>
      <c r="G340" s="38"/>
      <c r="H340" s="38"/>
      <c r="I340" s="190"/>
      <c r="J340" s="38"/>
      <c r="K340" s="38"/>
      <c r="L340" s="41"/>
      <c r="M340" s="191"/>
      <c r="N340" s="192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131</v>
      </c>
      <c r="AU340" s="19" t="s">
        <v>83</v>
      </c>
    </row>
    <row r="341" spans="1:65" s="15" customFormat="1" ht="11.25">
      <c r="B341" s="217"/>
      <c r="C341" s="218"/>
      <c r="D341" s="195" t="s">
        <v>133</v>
      </c>
      <c r="E341" s="219" t="s">
        <v>21</v>
      </c>
      <c r="F341" s="220" t="s">
        <v>440</v>
      </c>
      <c r="G341" s="218"/>
      <c r="H341" s="219" t="s">
        <v>21</v>
      </c>
      <c r="I341" s="221"/>
      <c r="J341" s="218"/>
      <c r="K341" s="218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133</v>
      </c>
      <c r="AU341" s="226" t="s">
        <v>83</v>
      </c>
      <c r="AV341" s="15" t="s">
        <v>81</v>
      </c>
      <c r="AW341" s="15" t="s">
        <v>34</v>
      </c>
      <c r="AX341" s="15" t="s">
        <v>73</v>
      </c>
      <c r="AY341" s="226" t="s">
        <v>121</v>
      </c>
    </row>
    <row r="342" spans="1:65" s="13" customFormat="1" ht="11.25">
      <c r="B342" s="193"/>
      <c r="C342" s="194"/>
      <c r="D342" s="195" t="s">
        <v>133</v>
      </c>
      <c r="E342" s="196" t="s">
        <v>21</v>
      </c>
      <c r="F342" s="197" t="s">
        <v>441</v>
      </c>
      <c r="G342" s="194"/>
      <c r="H342" s="198">
        <v>13.5</v>
      </c>
      <c r="I342" s="199"/>
      <c r="J342" s="194"/>
      <c r="K342" s="194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133</v>
      </c>
      <c r="AU342" s="204" t="s">
        <v>83</v>
      </c>
      <c r="AV342" s="13" t="s">
        <v>83</v>
      </c>
      <c r="AW342" s="13" t="s">
        <v>34</v>
      </c>
      <c r="AX342" s="13" t="s">
        <v>73</v>
      </c>
      <c r="AY342" s="204" t="s">
        <v>121</v>
      </c>
    </row>
    <row r="343" spans="1:65" s="14" customFormat="1" ht="11.25">
      <c r="B343" s="205"/>
      <c r="C343" s="206"/>
      <c r="D343" s="195" t="s">
        <v>133</v>
      </c>
      <c r="E343" s="207" t="s">
        <v>21</v>
      </c>
      <c r="F343" s="208" t="s">
        <v>135</v>
      </c>
      <c r="G343" s="206"/>
      <c r="H343" s="209">
        <v>13.5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133</v>
      </c>
      <c r="AU343" s="215" t="s">
        <v>83</v>
      </c>
      <c r="AV343" s="14" t="s">
        <v>136</v>
      </c>
      <c r="AW343" s="14" t="s">
        <v>34</v>
      </c>
      <c r="AX343" s="14" t="s">
        <v>81</v>
      </c>
      <c r="AY343" s="215" t="s">
        <v>121</v>
      </c>
    </row>
    <row r="344" spans="1:65" s="2" customFormat="1" ht="16.5" customHeight="1">
      <c r="A344" s="36"/>
      <c r="B344" s="37"/>
      <c r="C344" s="227" t="s">
        <v>442</v>
      </c>
      <c r="D344" s="227" t="s">
        <v>272</v>
      </c>
      <c r="E344" s="228" t="s">
        <v>443</v>
      </c>
      <c r="F344" s="229" t="s">
        <v>444</v>
      </c>
      <c r="G344" s="230" t="s">
        <v>127</v>
      </c>
      <c r="H344" s="231">
        <v>14.175000000000001</v>
      </c>
      <c r="I344" s="232"/>
      <c r="J344" s="233">
        <f>ROUND(I344*H344,2)</f>
        <v>0</v>
      </c>
      <c r="K344" s="229" t="s">
        <v>128</v>
      </c>
      <c r="L344" s="234"/>
      <c r="M344" s="235" t="s">
        <v>21</v>
      </c>
      <c r="N344" s="236" t="s">
        <v>44</v>
      </c>
      <c r="O344" s="66"/>
      <c r="P344" s="184">
        <f>O344*H344</f>
        <v>0</v>
      </c>
      <c r="Q344" s="184">
        <v>1.8E-3</v>
      </c>
      <c r="R344" s="184">
        <f>Q344*H344</f>
        <v>2.5514999999999999E-2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275</v>
      </c>
      <c r="AT344" s="186" t="s">
        <v>272</v>
      </c>
      <c r="AU344" s="186" t="s">
        <v>83</v>
      </c>
      <c r="AY344" s="19" t="s">
        <v>121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81</v>
      </c>
      <c r="BK344" s="187">
        <f>ROUND(I344*H344,2)</f>
        <v>0</v>
      </c>
      <c r="BL344" s="19" t="s">
        <v>225</v>
      </c>
      <c r="BM344" s="186" t="s">
        <v>445</v>
      </c>
    </row>
    <row r="345" spans="1:65" s="13" customFormat="1" ht="11.25">
      <c r="B345" s="193"/>
      <c r="C345" s="194"/>
      <c r="D345" s="195" t="s">
        <v>133</v>
      </c>
      <c r="E345" s="194"/>
      <c r="F345" s="197" t="s">
        <v>446</v>
      </c>
      <c r="G345" s="194"/>
      <c r="H345" s="198">
        <v>14.175000000000001</v>
      </c>
      <c r="I345" s="199"/>
      <c r="J345" s="194"/>
      <c r="K345" s="194"/>
      <c r="L345" s="200"/>
      <c r="M345" s="201"/>
      <c r="N345" s="202"/>
      <c r="O345" s="202"/>
      <c r="P345" s="202"/>
      <c r="Q345" s="202"/>
      <c r="R345" s="202"/>
      <c r="S345" s="202"/>
      <c r="T345" s="203"/>
      <c r="AT345" s="204" t="s">
        <v>133</v>
      </c>
      <c r="AU345" s="204" t="s">
        <v>83</v>
      </c>
      <c r="AV345" s="13" t="s">
        <v>83</v>
      </c>
      <c r="AW345" s="13" t="s">
        <v>4</v>
      </c>
      <c r="AX345" s="13" t="s">
        <v>81</v>
      </c>
      <c r="AY345" s="204" t="s">
        <v>121</v>
      </c>
    </row>
    <row r="346" spans="1:65" s="2" customFormat="1" ht="37.9" customHeight="1">
      <c r="A346" s="36"/>
      <c r="B346" s="37"/>
      <c r="C346" s="175" t="s">
        <v>447</v>
      </c>
      <c r="D346" s="175" t="s">
        <v>124</v>
      </c>
      <c r="E346" s="176" t="s">
        <v>448</v>
      </c>
      <c r="F346" s="177" t="s">
        <v>449</v>
      </c>
      <c r="G346" s="178" t="s">
        <v>127</v>
      </c>
      <c r="H346" s="179">
        <v>6.75</v>
      </c>
      <c r="I346" s="180"/>
      <c r="J346" s="181">
        <f>ROUND(I346*H346,2)</f>
        <v>0</v>
      </c>
      <c r="K346" s="177" t="s">
        <v>128</v>
      </c>
      <c r="L346" s="41"/>
      <c r="M346" s="182" t="s">
        <v>21</v>
      </c>
      <c r="N346" s="183" t="s">
        <v>44</v>
      </c>
      <c r="O346" s="66"/>
      <c r="P346" s="184">
        <f>O346*H346</f>
        <v>0</v>
      </c>
      <c r="Q346" s="184">
        <v>8.7899999999999992E-3</v>
      </c>
      <c r="R346" s="184">
        <f>Q346*H346</f>
        <v>5.9332499999999996E-2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225</v>
      </c>
      <c r="AT346" s="186" t="s">
        <v>124</v>
      </c>
      <c r="AU346" s="186" t="s">
        <v>83</v>
      </c>
      <c r="AY346" s="19" t="s">
        <v>121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81</v>
      </c>
      <c r="BK346" s="187">
        <f>ROUND(I346*H346,2)</f>
        <v>0</v>
      </c>
      <c r="BL346" s="19" t="s">
        <v>225</v>
      </c>
      <c r="BM346" s="186" t="s">
        <v>450</v>
      </c>
    </row>
    <row r="347" spans="1:65" s="2" customFormat="1" ht="11.25">
      <c r="A347" s="36"/>
      <c r="B347" s="37"/>
      <c r="C347" s="38"/>
      <c r="D347" s="188" t="s">
        <v>131</v>
      </c>
      <c r="E347" s="38"/>
      <c r="F347" s="189" t="s">
        <v>451</v>
      </c>
      <c r="G347" s="38"/>
      <c r="H347" s="38"/>
      <c r="I347" s="190"/>
      <c r="J347" s="38"/>
      <c r="K347" s="38"/>
      <c r="L347" s="41"/>
      <c r="M347" s="191"/>
      <c r="N347" s="192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131</v>
      </c>
      <c r="AU347" s="19" t="s">
        <v>83</v>
      </c>
    </row>
    <row r="348" spans="1:65" s="15" customFormat="1" ht="11.25">
      <c r="B348" s="217"/>
      <c r="C348" s="218"/>
      <c r="D348" s="195" t="s">
        <v>133</v>
      </c>
      <c r="E348" s="219" t="s">
        <v>21</v>
      </c>
      <c r="F348" s="220" t="s">
        <v>452</v>
      </c>
      <c r="G348" s="218"/>
      <c r="H348" s="219" t="s">
        <v>21</v>
      </c>
      <c r="I348" s="221"/>
      <c r="J348" s="218"/>
      <c r="K348" s="218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133</v>
      </c>
      <c r="AU348" s="226" t="s">
        <v>83</v>
      </c>
      <c r="AV348" s="15" t="s">
        <v>81</v>
      </c>
      <c r="AW348" s="15" t="s">
        <v>34</v>
      </c>
      <c r="AX348" s="15" t="s">
        <v>73</v>
      </c>
      <c r="AY348" s="226" t="s">
        <v>121</v>
      </c>
    </row>
    <row r="349" spans="1:65" s="13" customFormat="1" ht="11.25">
      <c r="B349" s="193"/>
      <c r="C349" s="194"/>
      <c r="D349" s="195" t="s">
        <v>133</v>
      </c>
      <c r="E349" s="196" t="s">
        <v>21</v>
      </c>
      <c r="F349" s="197" t="s">
        <v>162</v>
      </c>
      <c r="G349" s="194"/>
      <c r="H349" s="198">
        <v>6.75</v>
      </c>
      <c r="I349" s="199"/>
      <c r="J349" s="194"/>
      <c r="K349" s="194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133</v>
      </c>
      <c r="AU349" s="204" t="s">
        <v>83</v>
      </c>
      <c r="AV349" s="13" t="s">
        <v>83</v>
      </c>
      <c r="AW349" s="13" t="s">
        <v>34</v>
      </c>
      <c r="AX349" s="13" t="s">
        <v>73</v>
      </c>
      <c r="AY349" s="204" t="s">
        <v>121</v>
      </c>
    </row>
    <row r="350" spans="1:65" s="14" customFormat="1" ht="11.25">
      <c r="B350" s="205"/>
      <c r="C350" s="206"/>
      <c r="D350" s="195" t="s">
        <v>133</v>
      </c>
      <c r="E350" s="207" t="s">
        <v>21</v>
      </c>
      <c r="F350" s="208" t="s">
        <v>135</v>
      </c>
      <c r="G350" s="206"/>
      <c r="H350" s="209">
        <v>6.75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133</v>
      </c>
      <c r="AU350" s="215" t="s">
        <v>83</v>
      </c>
      <c r="AV350" s="14" t="s">
        <v>136</v>
      </c>
      <c r="AW350" s="14" t="s">
        <v>34</v>
      </c>
      <c r="AX350" s="14" t="s">
        <v>81</v>
      </c>
      <c r="AY350" s="215" t="s">
        <v>121</v>
      </c>
    </row>
    <row r="351" spans="1:65" s="2" customFormat="1" ht="24.2" customHeight="1">
      <c r="A351" s="36"/>
      <c r="B351" s="37"/>
      <c r="C351" s="175" t="s">
        <v>453</v>
      </c>
      <c r="D351" s="175" t="s">
        <v>124</v>
      </c>
      <c r="E351" s="176" t="s">
        <v>454</v>
      </c>
      <c r="F351" s="177" t="s">
        <v>455</v>
      </c>
      <c r="G351" s="178" t="s">
        <v>180</v>
      </c>
      <c r="H351" s="179">
        <v>0.10100000000000001</v>
      </c>
      <c r="I351" s="180"/>
      <c r="J351" s="181">
        <f>ROUND(I351*H351,2)</f>
        <v>0</v>
      </c>
      <c r="K351" s="177" t="s">
        <v>128</v>
      </c>
      <c r="L351" s="41"/>
      <c r="M351" s="182" t="s">
        <v>21</v>
      </c>
      <c r="N351" s="183" t="s">
        <v>44</v>
      </c>
      <c r="O351" s="66"/>
      <c r="P351" s="184">
        <f>O351*H351</f>
        <v>0</v>
      </c>
      <c r="Q351" s="184">
        <v>0</v>
      </c>
      <c r="R351" s="184">
        <f>Q351*H351</f>
        <v>0</v>
      </c>
      <c r="S351" s="184">
        <v>0</v>
      </c>
      <c r="T351" s="185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6" t="s">
        <v>225</v>
      </c>
      <c r="AT351" s="186" t="s">
        <v>124</v>
      </c>
      <c r="AU351" s="186" t="s">
        <v>83</v>
      </c>
      <c r="AY351" s="19" t="s">
        <v>121</v>
      </c>
      <c r="BE351" s="187">
        <f>IF(N351="základní",J351,0)</f>
        <v>0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9" t="s">
        <v>81</v>
      </c>
      <c r="BK351" s="187">
        <f>ROUND(I351*H351,2)</f>
        <v>0</v>
      </c>
      <c r="BL351" s="19" t="s">
        <v>225</v>
      </c>
      <c r="BM351" s="186" t="s">
        <v>456</v>
      </c>
    </row>
    <row r="352" spans="1:65" s="2" customFormat="1" ht="11.25">
      <c r="A352" s="36"/>
      <c r="B352" s="37"/>
      <c r="C352" s="38"/>
      <c r="D352" s="188" t="s">
        <v>131</v>
      </c>
      <c r="E352" s="38"/>
      <c r="F352" s="189" t="s">
        <v>457</v>
      </c>
      <c r="G352" s="38"/>
      <c r="H352" s="38"/>
      <c r="I352" s="190"/>
      <c r="J352" s="38"/>
      <c r="K352" s="38"/>
      <c r="L352" s="41"/>
      <c r="M352" s="191"/>
      <c r="N352" s="192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131</v>
      </c>
      <c r="AU352" s="19" t="s">
        <v>83</v>
      </c>
    </row>
    <row r="353" spans="1:65" s="2" customFormat="1" ht="24.2" customHeight="1">
      <c r="A353" s="36"/>
      <c r="B353" s="37"/>
      <c r="C353" s="175" t="s">
        <v>458</v>
      </c>
      <c r="D353" s="175" t="s">
        <v>124</v>
      </c>
      <c r="E353" s="176" t="s">
        <v>459</v>
      </c>
      <c r="F353" s="177" t="s">
        <v>460</v>
      </c>
      <c r="G353" s="178" t="s">
        <v>180</v>
      </c>
      <c r="H353" s="179">
        <v>0.10100000000000001</v>
      </c>
      <c r="I353" s="180"/>
      <c r="J353" s="181">
        <f>ROUND(I353*H353,2)</f>
        <v>0</v>
      </c>
      <c r="K353" s="177" t="s">
        <v>128</v>
      </c>
      <c r="L353" s="41"/>
      <c r="M353" s="182" t="s">
        <v>21</v>
      </c>
      <c r="N353" s="183" t="s">
        <v>44</v>
      </c>
      <c r="O353" s="66"/>
      <c r="P353" s="184">
        <f>O353*H353</f>
        <v>0</v>
      </c>
      <c r="Q353" s="184">
        <v>0</v>
      </c>
      <c r="R353" s="184">
        <f>Q353*H353</f>
        <v>0</v>
      </c>
      <c r="S353" s="184">
        <v>0</v>
      </c>
      <c r="T353" s="185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6" t="s">
        <v>225</v>
      </c>
      <c r="AT353" s="186" t="s">
        <v>124</v>
      </c>
      <c r="AU353" s="186" t="s">
        <v>83</v>
      </c>
      <c r="AY353" s="19" t="s">
        <v>121</v>
      </c>
      <c r="BE353" s="187">
        <f>IF(N353="základní",J353,0)</f>
        <v>0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19" t="s">
        <v>81</v>
      </c>
      <c r="BK353" s="187">
        <f>ROUND(I353*H353,2)</f>
        <v>0</v>
      </c>
      <c r="BL353" s="19" t="s">
        <v>225</v>
      </c>
      <c r="BM353" s="186" t="s">
        <v>461</v>
      </c>
    </row>
    <row r="354" spans="1:65" s="2" customFormat="1" ht="11.25">
      <c r="A354" s="36"/>
      <c r="B354" s="37"/>
      <c r="C354" s="38"/>
      <c r="D354" s="188" t="s">
        <v>131</v>
      </c>
      <c r="E354" s="38"/>
      <c r="F354" s="189" t="s">
        <v>462</v>
      </c>
      <c r="G354" s="38"/>
      <c r="H354" s="38"/>
      <c r="I354" s="190"/>
      <c r="J354" s="38"/>
      <c r="K354" s="38"/>
      <c r="L354" s="41"/>
      <c r="M354" s="191"/>
      <c r="N354" s="192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131</v>
      </c>
      <c r="AU354" s="19" t="s">
        <v>83</v>
      </c>
    </row>
    <row r="355" spans="1:65" s="12" customFormat="1" ht="22.9" customHeight="1">
      <c r="B355" s="159"/>
      <c r="C355" s="160"/>
      <c r="D355" s="161" t="s">
        <v>72</v>
      </c>
      <c r="E355" s="173" t="s">
        <v>463</v>
      </c>
      <c r="F355" s="173" t="s">
        <v>464</v>
      </c>
      <c r="G355" s="160"/>
      <c r="H355" s="160"/>
      <c r="I355" s="163"/>
      <c r="J355" s="174">
        <f>BK355</f>
        <v>0</v>
      </c>
      <c r="K355" s="160"/>
      <c r="L355" s="165"/>
      <c r="M355" s="166"/>
      <c r="N355" s="167"/>
      <c r="O355" s="167"/>
      <c r="P355" s="168">
        <f>SUM(P356:P369)</f>
        <v>0</v>
      </c>
      <c r="Q355" s="167"/>
      <c r="R355" s="168">
        <f>SUM(R356:R369)</f>
        <v>6.3119999999999996E-2</v>
      </c>
      <c r="S355" s="167"/>
      <c r="T355" s="169">
        <f>SUM(T356:T369)</f>
        <v>0.27683999999999997</v>
      </c>
      <c r="AR355" s="170" t="s">
        <v>83</v>
      </c>
      <c r="AT355" s="171" t="s">
        <v>72</v>
      </c>
      <c r="AU355" s="171" t="s">
        <v>81</v>
      </c>
      <c r="AY355" s="170" t="s">
        <v>121</v>
      </c>
      <c r="BK355" s="172">
        <f>SUM(BK356:BK369)</f>
        <v>0</v>
      </c>
    </row>
    <row r="356" spans="1:65" s="2" customFormat="1" ht="16.5" customHeight="1">
      <c r="A356" s="36"/>
      <c r="B356" s="37"/>
      <c r="C356" s="175" t="s">
        <v>465</v>
      </c>
      <c r="D356" s="175" t="s">
        <v>124</v>
      </c>
      <c r="E356" s="176" t="s">
        <v>466</v>
      </c>
      <c r="F356" s="177" t="s">
        <v>467</v>
      </c>
      <c r="G356" s="178" t="s">
        <v>248</v>
      </c>
      <c r="H356" s="179">
        <v>12</v>
      </c>
      <c r="I356" s="180"/>
      <c r="J356" s="181">
        <f>ROUND(I356*H356,2)</f>
        <v>0</v>
      </c>
      <c r="K356" s="177" t="s">
        <v>128</v>
      </c>
      <c r="L356" s="41"/>
      <c r="M356" s="182" t="s">
        <v>21</v>
      </c>
      <c r="N356" s="183" t="s">
        <v>44</v>
      </c>
      <c r="O356" s="66"/>
      <c r="P356" s="184">
        <f>O356*H356</f>
        <v>0</v>
      </c>
      <c r="Q356" s="184">
        <v>0</v>
      </c>
      <c r="R356" s="184">
        <f>Q356*H356</f>
        <v>0</v>
      </c>
      <c r="S356" s="184">
        <v>2.307E-2</v>
      </c>
      <c r="T356" s="185">
        <f>S356*H356</f>
        <v>0.27683999999999997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225</v>
      </c>
      <c r="AT356" s="186" t="s">
        <v>124</v>
      </c>
      <c r="AU356" s="186" t="s">
        <v>83</v>
      </c>
      <c r="AY356" s="19" t="s">
        <v>121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81</v>
      </c>
      <c r="BK356" s="187">
        <f>ROUND(I356*H356,2)</f>
        <v>0</v>
      </c>
      <c r="BL356" s="19" t="s">
        <v>225</v>
      </c>
      <c r="BM356" s="186" t="s">
        <v>468</v>
      </c>
    </row>
    <row r="357" spans="1:65" s="2" customFormat="1" ht="11.25">
      <c r="A357" s="36"/>
      <c r="B357" s="37"/>
      <c r="C357" s="38"/>
      <c r="D357" s="188" t="s">
        <v>131</v>
      </c>
      <c r="E357" s="38"/>
      <c r="F357" s="189" t="s">
        <v>469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131</v>
      </c>
      <c r="AU357" s="19" t="s">
        <v>83</v>
      </c>
    </row>
    <row r="358" spans="1:65" s="13" customFormat="1" ht="11.25">
      <c r="B358" s="193"/>
      <c r="C358" s="194"/>
      <c r="D358" s="195" t="s">
        <v>133</v>
      </c>
      <c r="E358" s="196" t="s">
        <v>21</v>
      </c>
      <c r="F358" s="197" t="s">
        <v>470</v>
      </c>
      <c r="G358" s="194"/>
      <c r="H358" s="198">
        <v>12</v>
      </c>
      <c r="I358" s="199"/>
      <c r="J358" s="194"/>
      <c r="K358" s="194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133</v>
      </c>
      <c r="AU358" s="204" t="s">
        <v>83</v>
      </c>
      <c r="AV358" s="13" t="s">
        <v>83</v>
      </c>
      <c r="AW358" s="13" t="s">
        <v>34</v>
      </c>
      <c r="AX358" s="13" t="s">
        <v>73</v>
      </c>
      <c r="AY358" s="204" t="s">
        <v>121</v>
      </c>
    </row>
    <row r="359" spans="1:65" s="14" customFormat="1" ht="11.25">
      <c r="B359" s="205"/>
      <c r="C359" s="206"/>
      <c r="D359" s="195" t="s">
        <v>133</v>
      </c>
      <c r="E359" s="207" t="s">
        <v>21</v>
      </c>
      <c r="F359" s="208" t="s">
        <v>135</v>
      </c>
      <c r="G359" s="206"/>
      <c r="H359" s="209">
        <v>12</v>
      </c>
      <c r="I359" s="210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133</v>
      </c>
      <c r="AU359" s="215" t="s">
        <v>83</v>
      </c>
      <c r="AV359" s="14" t="s">
        <v>136</v>
      </c>
      <c r="AW359" s="14" t="s">
        <v>34</v>
      </c>
      <c r="AX359" s="14" t="s">
        <v>81</v>
      </c>
      <c r="AY359" s="215" t="s">
        <v>121</v>
      </c>
    </row>
    <row r="360" spans="1:65" s="2" customFormat="1" ht="16.5" customHeight="1">
      <c r="A360" s="36"/>
      <c r="B360" s="37"/>
      <c r="C360" s="175" t="s">
        <v>471</v>
      </c>
      <c r="D360" s="175" t="s">
        <v>124</v>
      </c>
      <c r="E360" s="176" t="s">
        <v>472</v>
      </c>
      <c r="F360" s="177" t="s">
        <v>473</v>
      </c>
      <c r="G360" s="178" t="s">
        <v>248</v>
      </c>
      <c r="H360" s="179">
        <v>12</v>
      </c>
      <c r="I360" s="180"/>
      <c r="J360" s="181">
        <f>ROUND(I360*H360,2)</f>
        <v>0</v>
      </c>
      <c r="K360" s="177" t="s">
        <v>128</v>
      </c>
      <c r="L360" s="41"/>
      <c r="M360" s="182" t="s">
        <v>21</v>
      </c>
      <c r="N360" s="183" t="s">
        <v>44</v>
      </c>
      <c r="O360" s="66"/>
      <c r="P360" s="184">
        <f>O360*H360</f>
        <v>0</v>
      </c>
      <c r="Q360" s="184">
        <v>1.15E-3</v>
      </c>
      <c r="R360" s="184">
        <f>Q360*H360</f>
        <v>1.38E-2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225</v>
      </c>
      <c r="AT360" s="186" t="s">
        <v>124</v>
      </c>
      <c r="AU360" s="186" t="s">
        <v>83</v>
      </c>
      <c r="AY360" s="19" t="s">
        <v>121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81</v>
      </c>
      <c r="BK360" s="187">
        <f>ROUND(I360*H360,2)</f>
        <v>0</v>
      </c>
      <c r="BL360" s="19" t="s">
        <v>225</v>
      </c>
      <c r="BM360" s="186" t="s">
        <v>474</v>
      </c>
    </row>
    <row r="361" spans="1:65" s="2" customFormat="1" ht="11.25">
      <c r="A361" s="36"/>
      <c r="B361" s="37"/>
      <c r="C361" s="38"/>
      <c r="D361" s="188" t="s">
        <v>131</v>
      </c>
      <c r="E361" s="38"/>
      <c r="F361" s="189" t="s">
        <v>475</v>
      </c>
      <c r="G361" s="38"/>
      <c r="H361" s="38"/>
      <c r="I361" s="190"/>
      <c r="J361" s="38"/>
      <c r="K361" s="38"/>
      <c r="L361" s="41"/>
      <c r="M361" s="191"/>
      <c r="N361" s="192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131</v>
      </c>
      <c r="AU361" s="19" t="s">
        <v>83</v>
      </c>
    </row>
    <row r="362" spans="1:65" s="13" customFormat="1" ht="11.25">
      <c r="B362" s="193"/>
      <c r="C362" s="194"/>
      <c r="D362" s="195" t="s">
        <v>133</v>
      </c>
      <c r="E362" s="196" t="s">
        <v>21</v>
      </c>
      <c r="F362" s="197" t="s">
        <v>476</v>
      </c>
      <c r="G362" s="194"/>
      <c r="H362" s="198">
        <v>12</v>
      </c>
      <c r="I362" s="199"/>
      <c r="J362" s="194"/>
      <c r="K362" s="194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133</v>
      </c>
      <c r="AU362" s="204" t="s">
        <v>83</v>
      </c>
      <c r="AV362" s="13" t="s">
        <v>83</v>
      </c>
      <c r="AW362" s="13" t="s">
        <v>34</v>
      </c>
      <c r="AX362" s="13" t="s">
        <v>73</v>
      </c>
      <c r="AY362" s="204" t="s">
        <v>121</v>
      </c>
    </row>
    <row r="363" spans="1:65" s="14" customFormat="1" ht="11.25">
      <c r="B363" s="205"/>
      <c r="C363" s="206"/>
      <c r="D363" s="195" t="s">
        <v>133</v>
      </c>
      <c r="E363" s="207" t="s">
        <v>21</v>
      </c>
      <c r="F363" s="208" t="s">
        <v>135</v>
      </c>
      <c r="G363" s="206"/>
      <c r="H363" s="209">
        <v>12</v>
      </c>
      <c r="I363" s="210"/>
      <c r="J363" s="206"/>
      <c r="K363" s="206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133</v>
      </c>
      <c r="AU363" s="215" t="s">
        <v>83</v>
      </c>
      <c r="AV363" s="14" t="s">
        <v>136</v>
      </c>
      <c r="AW363" s="14" t="s">
        <v>34</v>
      </c>
      <c r="AX363" s="14" t="s">
        <v>81</v>
      </c>
      <c r="AY363" s="215" t="s">
        <v>121</v>
      </c>
    </row>
    <row r="364" spans="1:65" s="2" customFormat="1" ht="24.2" customHeight="1">
      <c r="A364" s="36"/>
      <c r="B364" s="37"/>
      <c r="C364" s="227" t="s">
        <v>477</v>
      </c>
      <c r="D364" s="227" t="s">
        <v>272</v>
      </c>
      <c r="E364" s="228" t="s">
        <v>478</v>
      </c>
      <c r="F364" s="229" t="s">
        <v>479</v>
      </c>
      <c r="G364" s="230" t="s">
        <v>248</v>
      </c>
      <c r="H364" s="231">
        <v>12</v>
      </c>
      <c r="I364" s="232"/>
      <c r="J364" s="233">
        <f>ROUND(I364*H364,2)</f>
        <v>0</v>
      </c>
      <c r="K364" s="229" t="s">
        <v>128</v>
      </c>
      <c r="L364" s="234"/>
      <c r="M364" s="235" t="s">
        <v>21</v>
      </c>
      <c r="N364" s="236" t="s">
        <v>44</v>
      </c>
      <c r="O364" s="66"/>
      <c r="P364" s="184">
        <f>O364*H364</f>
        <v>0</v>
      </c>
      <c r="Q364" s="184">
        <v>1.64E-3</v>
      </c>
      <c r="R364" s="184">
        <f>Q364*H364</f>
        <v>1.968E-2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275</v>
      </c>
      <c r="AT364" s="186" t="s">
        <v>272</v>
      </c>
      <c r="AU364" s="186" t="s">
        <v>83</v>
      </c>
      <c r="AY364" s="19" t="s">
        <v>121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81</v>
      </c>
      <c r="BK364" s="187">
        <f>ROUND(I364*H364,2)</f>
        <v>0</v>
      </c>
      <c r="BL364" s="19" t="s">
        <v>225</v>
      </c>
      <c r="BM364" s="186" t="s">
        <v>480</v>
      </c>
    </row>
    <row r="365" spans="1:65" s="2" customFormat="1" ht="16.5" customHeight="1">
      <c r="A365" s="36"/>
      <c r="B365" s="37"/>
      <c r="C365" s="227" t="s">
        <v>481</v>
      </c>
      <c r="D365" s="227" t="s">
        <v>272</v>
      </c>
      <c r="E365" s="228" t="s">
        <v>482</v>
      </c>
      <c r="F365" s="229" t="s">
        <v>483</v>
      </c>
      <c r="G365" s="230" t="s">
        <v>248</v>
      </c>
      <c r="H365" s="231">
        <v>12</v>
      </c>
      <c r="I365" s="232"/>
      <c r="J365" s="233">
        <f>ROUND(I365*H365,2)</f>
        <v>0</v>
      </c>
      <c r="K365" s="229" t="s">
        <v>128</v>
      </c>
      <c r="L365" s="234"/>
      <c r="M365" s="235" t="s">
        <v>21</v>
      </c>
      <c r="N365" s="236" t="s">
        <v>44</v>
      </c>
      <c r="O365" s="66"/>
      <c r="P365" s="184">
        <f>O365*H365</f>
        <v>0</v>
      </c>
      <c r="Q365" s="184">
        <v>2.47E-3</v>
      </c>
      <c r="R365" s="184">
        <f>Q365*H365</f>
        <v>2.964E-2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275</v>
      </c>
      <c r="AT365" s="186" t="s">
        <v>272</v>
      </c>
      <c r="AU365" s="186" t="s">
        <v>83</v>
      </c>
      <c r="AY365" s="19" t="s">
        <v>121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81</v>
      </c>
      <c r="BK365" s="187">
        <f>ROUND(I365*H365,2)</f>
        <v>0</v>
      </c>
      <c r="BL365" s="19" t="s">
        <v>225</v>
      </c>
      <c r="BM365" s="186" t="s">
        <v>484</v>
      </c>
    </row>
    <row r="366" spans="1:65" s="2" customFormat="1" ht="24.2" customHeight="1">
      <c r="A366" s="36"/>
      <c r="B366" s="37"/>
      <c r="C366" s="175" t="s">
        <v>485</v>
      </c>
      <c r="D366" s="175" t="s">
        <v>124</v>
      </c>
      <c r="E366" s="176" t="s">
        <v>486</v>
      </c>
      <c r="F366" s="177" t="s">
        <v>487</v>
      </c>
      <c r="G366" s="178" t="s">
        <v>180</v>
      </c>
      <c r="H366" s="179">
        <v>6.3E-2</v>
      </c>
      <c r="I366" s="180"/>
      <c r="J366" s="181">
        <f>ROUND(I366*H366,2)</f>
        <v>0</v>
      </c>
      <c r="K366" s="177" t="s">
        <v>128</v>
      </c>
      <c r="L366" s="41"/>
      <c r="M366" s="182" t="s">
        <v>21</v>
      </c>
      <c r="N366" s="183" t="s">
        <v>44</v>
      </c>
      <c r="O366" s="66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225</v>
      </c>
      <c r="AT366" s="186" t="s">
        <v>124</v>
      </c>
      <c r="AU366" s="186" t="s">
        <v>83</v>
      </c>
      <c r="AY366" s="19" t="s">
        <v>121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9" t="s">
        <v>81</v>
      </c>
      <c r="BK366" s="187">
        <f>ROUND(I366*H366,2)</f>
        <v>0</v>
      </c>
      <c r="BL366" s="19" t="s">
        <v>225</v>
      </c>
      <c r="BM366" s="186" t="s">
        <v>488</v>
      </c>
    </row>
    <row r="367" spans="1:65" s="2" customFormat="1" ht="11.25">
      <c r="A367" s="36"/>
      <c r="B367" s="37"/>
      <c r="C367" s="38"/>
      <c r="D367" s="188" t="s">
        <v>131</v>
      </c>
      <c r="E367" s="38"/>
      <c r="F367" s="189" t="s">
        <v>489</v>
      </c>
      <c r="G367" s="38"/>
      <c r="H367" s="38"/>
      <c r="I367" s="190"/>
      <c r="J367" s="38"/>
      <c r="K367" s="38"/>
      <c r="L367" s="41"/>
      <c r="M367" s="191"/>
      <c r="N367" s="192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131</v>
      </c>
      <c r="AU367" s="19" t="s">
        <v>83</v>
      </c>
    </row>
    <row r="368" spans="1:65" s="2" customFormat="1" ht="24.2" customHeight="1">
      <c r="A368" s="36"/>
      <c r="B368" s="37"/>
      <c r="C368" s="175" t="s">
        <v>490</v>
      </c>
      <c r="D368" s="175" t="s">
        <v>124</v>
      </c>
      <c r="E368" s="176" t="s">
        <v>491</v>
      </c>
      <c r="F368" s="177" t="s">
        <v>492</v>
      </c>
      <c r="G368" s="178" t="s">
        <v>180</v>
      </c>
      <c r="H368" s="179">
        <v>6.3E-2</v>
      </c>
      <c r="I368" s="180"/>
      <c r="J368" s="181">
        <f>ROUND(I368*H368,2)</f>
        <v>0</v>
      </c>
      <c r="K368" s="177" t="s">
        <v>128</v>
      </c>
      <c r="L368" s="41"/>
      <c r="M368" s="182" t="s">
        <v>21</v>
      </c>
      <c r="N368" s="183" t="s">
        <v>44</v>
      </c>
      <c r="O368" s="66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225</v>
      </c>
      <c r="AT368" s="186" t="s">
        <v>124</v>
      </c>
      <c r="AU368" s="186" t="s">
        <v>83</v>
      </c>
      <c r="AY368" s="19" t="s">
        <v>121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9" t="s">
        <v>81</v>
      </c>
      <c r="BK368" s="187">
        <f>ROUND(I368*H368,2)</f>
        <v>0</v>
      </c>
      <c r="BL368" s="19" t="s">
        <v>225</v>
      </c>
      <c r="BM368" s="186" t="s">
        <v>493</v>
      </c>
    </row>
    <row r="369" spans="1:65" s="2" customFormat="1" ht="11.25">
      <c r="A369" s="36"/>
      <c r="B369" s="37"/>
      <c r="C369" s="38"/>
      <c r="D369" s="188" t="s">
        <v>131</v>
      </c>
      <c r="E369" s="38"/>
      <c r="F369" s="189" t="s">
        <v>494</v>
      </c>
      <c r="G369" s="38"/>
      <c r="H369" s="38"/>
      <c r="I369" s="190"/>
      <c r="J369" s="38"/>
      <c r="K369" s="38"/>
      <c r="L369" s="41"/>
      <c r="M369" s="191"/>
      <c r="N369" s="192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131</v>
      </c>
      <c r="AU369" s="19" t="s">
        <v>83</v>
      </c>
    </row>
    <row r="370" spans="1:65" s="12" customFormat="1" ht="22.9" customHeight="1">
      <c r="B370" s="159"/>
      <c r="C370" s="160"/>
      <c r="D370" s="161" t="s">
        <v>72</v>
      </c>
      <c r="E370" s="173" t="s">
        <v>495</v>
      </c>
      <c r="F370" s="173" t="s">
        <v>496</v>
      </c>
      <c r="G370" s="160"/>
      <c r="H370" s="160"/>
      <c r="I370" s="163"/>
      <c r="J370" s="174">
        <f>BK370</f>
        <v>0</v>
      </c>
      <c r="K370" s="160"/>
      <c r="L370" s="165"/>
      <c r="M370" s="166"/>
      <c r="N370" s="167"/>
      <c r="O370" s="167"/>
      <c r="P370" s="168">
        <f>SUM(P371:P390)</f>
        <v>0</v>
      </c>
      <c r="Q370" s="167"/>
      <c r="R370" s="168">
        <f>SUM(R371:R390)</f>
        <v>2.9450000000000004E-2</v>
      </c>
      <c r="S370" s="167"/>
      <c r="T370" s="169">
        <f>SUM(T371:T390)</f>
        <v>6.3039999999999999E-2</v>
      </c>
      <c r="AR370" s="170" t="s">
        <v>83</v>
      </c>
      <c r="AT370" s="171" t="s">
        <v>72</v>
      </c>
      <c r="AU370" s="171" t="s">
        <v>81</v>
      </c>
      <c r="AY370" s="170" t="s">
        <v>121</v>
      </c>
      <c r="BK370" s="172">
        <f>SUM(BK371:BK390)</f>
        <v>0</v>
      </c>
    </row>
    <row r="371" spans="1:65" s="2" customFormat="1" ht="16.5" customHeight="1">
      <c r="A371" s="36"/>
      <c r="B371" s="37"/>
      <c r="C371" s="175" t="s">
        <v>497</v>
      </c>
      <c r="D371" s="175" t="s">
        <v>124</v>
      </c>
      <c r="E371" s="176" t="s">
        <v>498</v>
      </c>
      <c r="F371" s="177" t="s">
        <v>499</v>
      </c>
      <c r="G371" s="178" t="s">
        <v>127</v>
      </c>
      <c r="H371" s="179">
        <v>5</v>
      </c>
      <c r="I371" s="180"/>
      <c r="J371" s="181">
        <f>ROUND(I371*H371,2)</f>
        <v>0</v>
      </c>
      <c r="K371" s="177" t="s">
        <v>128</v>
      </c>
      <c r="L371" s="41"/>
      <c r="M371" s="182" t="s">
        <v>21</v>
      </c>
      <c r="N371" s="183" t="s">
        <v>44</v>
      </c>
      <c r="O371" s="66"/>
      <c r="P371" s="184">
        <f>O371*H371</f>
        <v>0</v>
      </c>
      <c r="Q371" s="184">
        <v>0</v>
      </c>
      <c r="R371" s="184">
        <f>Q371*H371</f>
        <v>0</v>
      </c>
      <c r="S371" s="184">
        <v>5.8399999999999997E-3</v>
      </c>
      <c r="T371" s="185">
        <f>S371*H371</f>
        <v>2.9199999999999997E-2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225</v>
      </c>
      <c r="AT371" s="186" t="s">
        <v>124</v>
      </c>
      <c r="AU371" s="186" t="s">
        <v>83</v>
      </c>
      <c r="AY371" s="19" t="s">
        <v>121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81</v>
      </c>
      <c r="BK371" s="187">
        <f>ROUND(I371*H371,2)</f>
        <v>0</v>
      </c>
      <c r="BL371" s="19" t="s">
        <v>225</v>
      </c>
      <c r="BM371" s="186" t="s">
        <v>500</v>
      </c>
    </row>
    <row r="372" spans="1:65" s="2" customFormat="1" ht="11.25">
      <c r="A372" s="36"/>
      <c r="B372" s="37"/>
      <c r="C372" s="38"/>
      <c r="D372" s="188" t="s">
        <v>131</v>
      </c>
      <c r="E372" s="38"/>
      <c r="F372" s="189" t="s">
        <v>501</v>
      </c>
      <c r="G372" s="38"/>
      <c r="H372" s="38"/>
      <c r="I372" s="190"/>
      <c r="J372" s="38"/>
      <c r="K372" s="38"/>
      <c r="L372" s="41"/>
      <c r="M372" s="191"/>
      <c r="N372" s="192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131</v>
      </c>
      <c r="AU372" s="19" t="s">
        <v>83</v>
      </c>
    </row>
    <row r="373" spans="1:65" s="13" customFormat="1" ht="11.25">
      <c r="B373" s="193"/>
      <c r="C373" s="194"/>
      <c r="D373" s="195" t="s">
        <v>133</v>
      </c>
      <c r="E373" s="196" t="s">
        <v>21</v>
      </c>
      <c r="F373" s="197" t="s">
        <v>502</v>
      </c>
      <c r="G373" s="194"/>
      <c r="H373" s="198">
        <v>5</v>
      </c>
      <c r="I373" s="199"/>
      <c r="J373" s="194"/>
      <c r="K373" s="194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133</v>
      </c>
      <c r="AU373" s="204" t="s">
        <v>83</v>
      </c>
      <c r="AV373" s="13" t="s">
        <v>83</v>
      </c>
      <c r="AW373" s="13" t="s">
        <v>34</v>
      </c>
      <c r="AX373" s="13" t="s">
        <v>73</v>
      </c>
      <c r="AY373" s="204" t="s">
        <v>121</v>
      </c>
    </row>
    <row r="374" spans="1:65" s="14" customFormat="1" ht="11.25">
      <c r="B374" s="205"/>
      <c r="C374" s="206"/>
      <c r="D374" s="195" t="s">
        <v>133</v>
      </c>
      <c r="E374" s="207" t="s">
        <v>21</v>
      </c>
      <c r="F374" s="208" t="s">
        <v>135</v>
      </c>
      <c r="G374" s="206"/>
      <c r="H374" s="209">
        <v>5</v>
      </c>
      <c r="I374" s="210"/>
      <c r="J374" s="206"/>
      <c r="K374" s="206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133</v>
      </c>
      <c r="AU374" s="215" t="s">
        <v>83</v>
      </c>
      <c r="AV374" s="14" t="s">
        <v>136</v>
      </c>
      <c r="AW374" s="14" t="s">
        <v>34</v>
      </c>
      <c r="AX374" s="14" t="s">
        <v>81</v>
      </c>
      <c r="AY374" s="215" t="s">
        <v>121</v>
      </c>
    </row>
    <row r="375" spans="1:65" s="2" customFormat="1" ht="24.2" customHeight="1">
      <c r="A375" s="36"/>
      <c r="B375" s="37"/>
      <c r="C375" s="175" t="s">
        <v>503</v>
      </c>
      <c r="D375" s="175" t="s">
        <v>124</v>
      </c>
      <c r="E375" s="176" t="s">
        <v>504</v>
      </c>
      <c r="F375" s="177" t="s">
        <v>505</v>
      </c>
      <c r="G375" s="178" t="s">
        <v>248</v>
      </c>
      <c r="H375" s="179">
        <v>18</v>
      </c>
      <c r="I375" s="180"/>
      <c r="J375" s="181">
        <f>ROUND(I375*H375,2)</f>
        <v>0</v>
      </c>
      <c r="K375" s="177" t="s">
        <v>128</v>
      </c>
      <c r="L375" s="41"/>
      <c r="M375" s="182" t="s">
        <v>21</v>
      </c>
      <c r="N375" s="183" t="s">
        <v>44</v>
      </c>
      <c r="O375" s="66"/>
      <c r="P375" s="184">
        <f>O375*H375</f>
        <v>0</v>
      </c>
      <c r="Q375" s="184">
        <v>0</v>
      </c>
      <c r="R375" s="184">
        <f>Q375*H375</f>
        <v>0</v>
      </c>
      <c r="S375" s="184">
        <v>1.8799999999999999E-3</v>
      </c>
      <c r="T375" s="185">
        <f>S375*H375</f>
        <v>3.3840000000000002E-2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6" t="s">
        <v>225</v>
      </c>
      <c r="AT375" s="186" t="s">
        <v>124</v>
      </c>
      <c r="AU375" s="186" t="s">
        <v>83</v>
      </c>
      <c r="AY375" s="19" t="s">
        <v>121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9" t="s">
        <v>81</v>
      </c>
      <c r="BK375" s="187">
        <f>ROUND(I375*H375,2)</f>
        <v>0</v>
      </c>
      <c r="BL375" s="19" t="s">
        <v>225</v>
      </c>
      <c r="BM375" s="186" t="s">
        <v>506</v>
      </c>
    </row>
    <row r="376" spans="1:65" s="2" customFormat="1" ht="11.25">
      <c r="A376" s="36"/>
      <c r="B376" s="37"/>
      <c r="C376" s="38"/>
      <c r="D376" s="188" t="s">
        <v>131</v>
      </c>
      <c r="E376" s="38"/>
      <c r="F376" s="189" t="s">
        <v>507</v>
      </c>
      <c r="G376" s="38"/>
      <c r="H376" s="38"/>
      <c r="I376" s="190"/>
      <c r="J376" s="38"/>
      <c r="K376" s="38"/>
      <c r="L376" s="41"/>
      <c r="M376" s="191"/>
      <c r="N376" s="192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131</v>
      </c>
      <c r="AU376" s="19" t="s">
        <v>83</v>
      </c>
    </row>
    <row r="377" spans="1:65" s="13" customFormat="1" ht="11.25">
      <c r="B377" s="193"/>
      <c r="C377" s="194"/>
      <c r="D377" s="195" t="s">
        <v>133</v>
      </c>
      <c r="E377" s="196" t="s">
        <v>21</v>
      </c>
      <c r="F377" s="197" t="s">
        <v>508</v>
      </c>
      <c r="G377" s="194"/>
      <c r="H377" s="198">
        <v>18</v>
      </c>
      <c r="I377" s="199"/>
      <c r="J377" s="194"/>
      <c r="K377" s="194"/>
      <c r="L377" s="200"/>
      <c r="M377" s="201"/>
      <c r="N377" s="202"/>
      <c r="O377" s="202"/>
      <c r="P377" s="202"/>
      <c r="Q377" s="202"/>
      <c r="R377" s="202"/>
      <c r="S377" s="202"/>
      <c r="T377" s="203"/>
      <c r="AT377" s="204" t="s">
        <v>133</v>
      </c>
      <c r="AU377" s="204" t="s">
        <v>83</v>
      </c>
      <c r="AV377" s="13" t="s">
        <v>83</v>
      </c>
      <c r="AW377" s="13" t="s">
        <v>34</v>
      </c>
      <c r="AX377" s="13" t="s">
        <v>73</v>
      </c>
      <c r="AY377" s="204" t="s">
        <v>121</v>
      </c>
    </row>
    <row r="378" spans="1:65" s="14" customFormat="1" ht="11.25">
      <c r="B378" s="205"/>
      <c r="C378" s="206"/>
      <c r="D378" s="195" t="s">
        <v>133</v>
      </c>
      <c r="E378" s="207" t="s">
        <v>21</v>
      </c>
      <c r="F378" s="208" t="s">
        <v>135</v>
      </c>
      <c r="G378" s="206"/>
      <c r="H378" s="209">
        <v>18</v>
      </c>
      <c r="I378" s="210"/>
      <c r="J378" s="206"/>
      <c r="K378" s="206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133</v>
      </c>
      <c r="AU378" s="215" t="s">
        <v>83</v>
      </c>
      <c r="AV378" s="14" t="s">
        <v>136</v>
      </c>
      <c r="AW378" s="14" t="s">
        <v>34</v>
      </c>
      <c r="AX378" s="14" t="s">
        <v>81</v>
      </c>
      <c r="AY378" s="215" t="s">
        <v>121</v>
      </c>
    </row>
    <row r="379" spans="1:65" s="2" customFormat="1" ht="16.5" customHeight="1">
      <c r="A379" s="36"/>
      <c r="B379" s="37"/>
      <c r="C379" s="175" t="s">
        <v>509</v>
      </c>
      <c r="D379" s="175" t="s">
        <v>124</v>
      </c>
      <c r="E379" s="176" t="s">
        <v>510</v>
      </c>
      <c r="F379" s="177" t="s">
        <v>511</v>
      </c>
      <c r="G379" s="178" t="s">
        <v>127</v>
      </c>
      <c r="H379" s="179">
        <v>5</v>
      </c>
      <c r="I379" s="180"/>
      <c r="J379" s="181">
        <f>ROUND(I379*H379,2)</f>
        <v>0</v>
      </c>
      <c r="K379" s="177" t="s">
        <v>128</v>
      </c>
      <c r="L379" s="41"/>
      <c r="M379" s="182" t="s">
        <v>21</v>
      </c>
      <c r="N379" s="183" t="s">
        <v>44</v>
      </c>
      <c r="O379" s="66"/>
      <c r="P379" s="184">
        <f>O379*H379</f>
        <v>0</v>
      </c>
      <c r="Q379" s="184">
        <v>2.2899999999999999E-3</v>
      </c>
      <c r="R379" s="184">
        <f>Q379*H379</f>
        <v>1.145E-2</v>
      </c>
      <c r="S379" s="184">
        <v>0</v>
      </c>
      <c r="T379" s="18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225</v>
      </c>
      <c r="AT379" s="186" t="s">
        <v>124</v>
      </c>
      <c r="AU379" s="186" t="s">
        <v>83</v>
      </c>
      <c r="AY379" s="19" t="s">
        <v>121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81</v>
      </c>
      <c r="BK379" s="187">
        <f>ROUND(I379*H379,2)</f>
        <v>0</v>
      </c>
      <c r="BL379" s="19" t="s">
        <v>225</v>
      </c>
      <c r="BM379" s="186" t="s">
        <v>512</v>
      </c>
    </row>
    <row r="380" spans="1:65" s="2" customFormat="1" ht="11.25">
      <c r="A380" s="36"/>
      <c r="B380" s="37"/>
      <c r="C380" s="38"/>
      <c r="D380" s="188" t="s">
        <v>131</v>
      </c>
      <c r="E380" s="38"/>
      <c r="F380" s="189" t="s">
        <v>513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131</v>
      </c>
      <c r="AU380" s="19" t="s">
        <v>83</v>
      </c>
    </row>
    <row r="381" spans="1:65" s="13" customFormat="1" ht="11.25">
      <c r="B381" s="193"/>
      <c r="C381" s="194"/>
      <c r="D381" s="195" t="s">
        <v>133</v>
      </c>
      <c r="E381" s="196" t="s">
        <v>21</v>
      </c>
      <c r="F381" s="197" t="s">
        <v>502</v>
      </c>
      <c r="G381" s="194"/>
      <c r="H381" s="198">
        <v>5</v>
      </c>
      <c r="I381" s="199"/>
      <c r="J381" s="194"/>
      <c r="K381" s="194"/>
      <c r="L381" s="200"/>
      <c r="M381" s="201"/>
      <c r="N381" s="202"/>
      <c r="O381" s="202"/>
      <c r="P381" s="202"/>
      <c r="Q381" s="202"/>
      <c r="R381" s="202"/>
      <c r="S381" s="202"/>
      <c r="T381" s="203"/>
      <c r="AT381" s="204" t="s">
        <v>133</v>
      </c>
      <c r="AU381" s="204" t="s">
        <v>83</v>
      </c>
      <c r="AV381" s="13" t="s">
        <v>83</v>
      </c>
      <c r="AW381" s="13" t="s">
        <v>34</v>
      </c>
      <c r="AX381" s="13" t="s">
        <v>73</v>
      </c>
      <c r="AY381" s="204" t="s">
        <v>121</v>
      </c>
    </row>
    <row r="382" spans="1:65" s="14" customFormat="1" ht="11.25">
      <c r="B382" s="205"/>
      <c r="C382" s="206"/>
      <c r="D382" s="195" t="s">
        <v>133</v>
      </c>
      <c r="E382" s="207" t="s">
        <v>21</v>
      </c>
      <c r="F382" s="208" t="s">
        <v>135</v>
      </c>
      <c r="G382" s="206"/>
      <c r="H382" s="209">
        <v>5</v>
      </c>
      <c r="I382" s="210"/>
      <c r="J382" s="206"/>
      <c r="K382" s="206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133</v>
      </c>
      <c r="AU382" s="215" t="s">
        <v>83</v>
      </c>
      <c r="AV382" s="14" t="s">
        <v>136</v>
      </c>
      <c r="AW382" s="14" t="s">
        <v>34</v>
      </c>
      <c r="AX382" s="14" t="s">
        <v>81</v>
      </c>
      <c r="AY382" s="215" t="s">
        <v>121</v>
      </c>
    </row>
    <row r="383" spans="1:65" s="2" customFormat="1" ht="24.2" customHeight="1">
      <c r="A383" s="36"/>
      <c r="B383" s="37"/>
      <c r="C383" s="175" t="s">
        <v>514</v>
      </c>
      <c r="D383" s="175" t="s">
        <v>124</v>
      </c>
      <c r="E383" s="176" t="s">
        <v>515</v>
      </c>
      <c r="F383" s="177" t="s">
        <v>516</v>
      </c>
      <c r="G383" s="178" t="s">
        <v>248</v>
      </c>
      <c r="H383" s="179">
        <v>18</v>
      </c>
      <c r="I383" s="180"/>
      <c r="J383" s="181">
        <f>ROUND(I383*H383,2)</f>
        <v>0</v>
      </c>
      <c r="K383" s="177" t="s">
        <v>128</v>
      </c>
      <c r="L383" s="41"/>
      <c r="M383" s="182" t="s">
        <v>21</v>
      </c>
      <c r="N383" s="183" t="s">
        <v>44</v>
      </c>
      <c r="O383" s="66"/>
      <c r="P383" s="184">
        <f>O383*H383</f>
        <v>0</v>
      </c>
      <c r="Q383" s="184">
        <v>1E-3</v>
      </c>
      <c r="R383" s="184">
        <f>Q383*H383</f>
        <v>1.8000000000000002E-2</v>
      </c>
      <c r="S383" s="184">
        <v>0</v>
      </c>
      <c r="T383" s="185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6" t="s">
        <v>225</v>
      </c>
      <c r="AT383" s="186" t="s">
        <v>124</v>
      </c>
      <c r="AU383" s="186" t="s">
        <v>83</v>
      </c>
      <c r="AY383" s="19" t="s">
        <v>121</v>
      </c>
      <c r="BE383" s="187">
        <f>IF(N383="základní",J383,0)</f>
        <v>0</v>
      </c>
      <c r="BF383" s="187">
        <f>IF(N383="snížená",J383,0)</f>
        <v>0</v>
      </c>
      <c r="BG383" s="187">
        <f>IF(N383="zákl. přenesená",J383,0)</f>
        <v>0</v>
      </c>
      <c r="BH383" s="187">
        <f>IF(N383="sníž. přenesená",J383,0)</f>
        <v>0</v>
      </c>
      <c r="BI383" s="187">
        <f>IF(N383="nulová",J383,0)</f>
        <v>0</v>
      </c>
      <c r="BJ383" s="19" t="s">
        <v>81</v>
      </c>
      <c r="BK383" s="187">
        <f>ROUND(I383*H383,2)</f>
        <v>0</v>
      </c>
      <c r="BL383" s="19" t="s">
        <v>225</v>
      </c>
      <c r="BM383" s="186" t="s">
        <v>517</v>
      </c>
    </row>
    <row r="384" spans="1:65" s="2" customFormat="1" ht="11.25">
      <c r="A384" s="36"/>
      <c r="B384" s="37"/>
      <c r="C384" s="38"/>
      <c r="D384" s="188" t="s">
        <v>131</v>
      </c>
      <c r="E384" s="38"/>
      <c r="F384" s="189" t="s">
        <v>518</v>
      </c>
      <c r="G384" s="38"/>
      <c r="H384" s="38"/>
      <c r="I384" s="190"/>
      <c r="J384" s="38"/>
      <c r="K384" s="38"/>
      <c r="L384" s="41"/>
      <c r="M384" s="191"/>
      <c r="N384" s="192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131</v>
      </c>
      <c r="AU384" s="19" t="s">
        <v>83</v>
      </c>
    </row>
    <row r="385" spans="1:65" s="13" customFormat="1" ht="11.25">
      <c r="B385" s="193"/>
      <c r="C385" s="194"/>
      <c r="D385" s="195" t="s">
        <v>133</v>
      </c>
      <c r="E385" s="196" t="s">
        <v>21</v>
      </c>
      <c r="F385" s="197" t="s">
        <v>508</v>
      </c>
      <c r="G385" s="194"/>
      <c r="H385" s="198">
        <v>18</v>
      </c>
      <c r="I385" s="199"/>
      <c r="J385" s="194"/>
      <c r="K385" s="194"/>
      <c r="L385" s="200"/>
      <c r="M385" s="201"/>
      <c r="N385" s="202"/>
      <c r="O385" s="202"/>
      <c r="P385" s="202"/>
      <c r="Q385" s="202"/>
      <c r="R385" s="202"/>
      <c r="S385" s="202"/>
      <c r="T385" s="203"/>
      <c r="AT385" s="204" t="s">
        <v>133</v>
      </c>
      <c r="AU385" s="204" t="s">
        <v>83</v>
      </c>
      <c r="AV385" s="13" t="s">
        <v>83</v>
      </c>
      <c r="AW385" s="13" t="s">
        <v>34</v>
      </c>
      <c r="AX385" s="13" t="s">
        <v>73</v>
      </c>
      <c r="AY385" s="204" t="s">
        <v>121</v>
      </c>
    </row>
    <row r="386" spans="1:65" s="14" customFormat="1" ht="11.25">
      <c r="B386" s="205"/>
      <c r="C386" s="206"/>
      <c r="D386" s="195" t="s">
        <v>133</v>
      </c>
      <c r="E386" s="207" t="s">
        <v>21</v>
      </c>
      <c r="F386" s="208" t="s">
        <v>135</v>
      </c>
      <c r="G386" s="206"/>
      <c r="H386" s="209">
        <v>18</v>
      </c>
      <c r="I386" s="210"/>
      <c r="J386" s="206"/>
      <c r="K386" s="206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133</v>
      </c>
      <c r="AU386" s="215" t="s">
        <v>83</v>
      </c>
      <c r="AV386" s="14" t="s">
        <v>136</v>
      </c>
      <c r="AW386" s="14" t="s">
        <v>34</v>
      </c>
      <c r="AX386" s="14" t="s">
        <v>81</v>
      </c>
      <c r="AY386" s="215" t="s">
        <v>121</v>
      </c>
    </row>
    <row r="387" spans="1:65" s="2" customFormat="1" ht="24.2" customHeight="1">
      <c r="A387" s="36"/>
      <c r="B387" s="37"/>
      <c r="C387" s="175" t="s">
        <v>519</v>
      </c>
      <c r="D387" s="175" t="s">
        <v>124</v>
      </c>
      <c r="E387" s="176" t="s">
        <v>520</v>
      </c>
      <c r="F387" s="177" t="s">
        <v>521</v>
      </c>
      <c r="G387" s="178" t="s">
        <v>180</v>
      </c>
      <c r="H387" s="179">
        <v>2.9000000000000001E-2</v>
      </c>
      <c r="I387" s="180"/>
      <c r="J387" s="181">
        <f>ROUND(I387*H387,2)</f>
        <v>0</v>
      </c>
      <c r="K387" s="177" t="s">
        <v>128</v>
      </c>
      <c r="L387" s="41"/>
      <c r="M387" s="182" t="s">
        <v>21</v>
      </c>
      <c r="N387" s="183" t="s">
        <v>44</v>
      </c>
      <c r="O387" s="66"/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6" t="s">
        <v>225</v>
      </c>
      <c r="AT387" s="186" t="s">
        <v>124</v>
      </c>
      <c r="AU387" s="186" t="s">
        <v>83</v>
      </c>
      <c r="AY387" s="19" t="s">
        <v>121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9" t="s">
        <v>81</v>
      </c>
      <c r="BK387" s="187">
        <f>ROUND(I387*H387,2)</f>
        <v>0</v>
      </c>
      <c r="BL387" s="19" t="s">
        <v>225</v>
      </c>
      <c r="BM387" s="186" t="s">
        <v>522</v>
      </c>
    </row>
    <row r="388" spans="1:65" s="2" customFormat="1" ht="11.25">
      <c r="A388" s="36"/>
      <c r="B388" s="37"/>
      <c r="C388" s="38"/>
      <c r="D388" s="188" t="s">
        <v>131</v>
      </c>
      <c r="E388" s="38"/>
      <c r="F388" s="189" t="s">
        <v>523</v>
      </c>
      <c r="G388" s="38"/>
      <c r="H388" s="38"/>
      <c r="I388" s="190"/>
      <c r="J388" s="38"/>
      <c r="K388" s="38"/>
      <c r="L388" s="41"/>
      <c r="M388" s="191"/>
      <c r="N388" s="192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131</v>
      </c>
      <c r="AU388" s="19" t="s">
        <v>83</v>
      </c>
    </row>
    <row r="389" spans="1:65" s="2" customFormat="1" ht="24.2" customHeight="1">
      <c r="A389" s="36"/>
      <c r="B389" s="37"/>
      <c r="C389" s="175" t="s">
        <v>524</v>
      </c>
      <c r="D389" s="175" t="s">
        <v>124</v>
      </c>
      <c r="E389" s="176" t="s">
        <v>525</v>
      </c>
      <c r="F389" s="177" t="s">
        <v>526</v>
      </c>
      <c r="G389" s="178" t="s">
        <v>180</v>
      </c>
      <c r="H389" s="179">
        <v>2.9000000000000001E-2</v>
      </c>
      <c r="I389" s="180"/>
      <c r="J389" s="181">
        <f>ROUND(I389*H389,2)</f>
        <v>0</v>
      </c>
      <c r="K389" s="177" t="s">
        <v>128</v>
      </c>
      <c r="L389" s="41"/>
      <c r="M389" s="182" t="s">
        <v>21</v>
      </c>
      <c r="N389" s="183" t="s">
        <v>44</v>
      </c>
      <c r="O389" s="66"/>
      <c r="P389" s="184">
        <f>O389*H389</f>
        <v>0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6" t="s">
        <v>225</v>
      </c>
      <c r="AT389" s="186" t="s">
        <v>124</v>
      </c>
      <c r="AU389" s="186" t="s">
        <v>83</v>
      </c>
      <c r="AY389" s="19" t="s">
        <v>121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9" t="s">
        <v>81</v>
      </c>
      <c r="BK389" s="187">
        <f>ROUND(I389*H389,2)</f>
        <v>0</v>
      </c>
      <c r="BL389" s="19" t="s">
        <v>225</v>
      </c>
      <c r="BM389" s="186" t="s">
        <v>527</v>
      </c>
    </row>
    <row r="390" spans="1:65" s="2" customFormat="1" ht="11.25">
      <c r="A390" s="36"/>
      <c r="B390" s="37"/>
      <c r="C390" s="38"/>
      <c r="D390" s="188" t="s">
        <v>131</v>
      </c>
      <c r="E390" s="38"/>
      <c r="F390" s="189" t="s">
        <v>528</v>
      </c>
      <c r="G390" s="38"/>
      <c r="H390" s="38"/>
      <c r="I390" s="190"/>
      <c r="J390" s="38"/>
      <c r="K390" s="38"/>
      <c r="L390" s="41"/>
      <c r="M390" s="248"/>
      <c r="N390" s="249"/>
      <c r="O390" s="250"/>
      <c r="P390" s="250"/>
      <c r="Q390" s="250"/>
      <c r="R390" s="250"/>
      <c r="S390" s="250"/>
      <c r="T390" s="251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131</v>
      </c>
      <c r="AU390" s="19" t="s">
        <v>83</v>
      </c>
    </row>
    <row r="391" spans="1:65" s="2" customFormat="1" ht="6.95" customHeight="1">
      <c r="A391" s="36"/>
      <c r="B391" s="49"/>
      <c r="C391" s="50"/>
      <c r="D391" s="50"/>
      <c r="E391" s="50"/>
      <c r="F391" s="50"/>
      <c r="G391" s="50"/>
      <c r="H391" s="50"/>
      <c r="I391" s="50"/>
      <c r="J391" s="50"/>
      <c r="K391" s="50"/>
      <c r="L391" s="41"/>
      <c r="M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</row>
  </sheetData>
  <sheetProtection algorithmName="SHA-512" hashValue="xFfal0C7I68jPK7ane+gc9IaKb7LAivNGVqNzAiG+tIvF3zfGIFC1iiwz6ZpJNl9SnFGG/sb8tj2gNzZMdOOxw==" saltValue="r6b0jQ6GsahriIExSFXxntB/zw1wYzkyegx2SC/Dqw5txxgaH/xIk44gb1YvLwUdp3gPJ+OLyCbiZBI5NkYnUw==" spinCount="100000" sheet="1" objects="1" scenarios="1" formatColumns="0" formatRows="0" autoFilter="0"/>
  <autoFilter ref="C88:K390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5" r:id="rId4"/>
    <hyperlink ref="F110" r:id="rId5"/>
    <hyperlink ref="F119" r:id="rId6"/>
    <hyperlink ref="F124" r:id="rId7"/>
    <hyperlink ref="F126" r:id="rId8"/>
    <hyperlink ref="F130" r:id="rId9"/>
    <hyperlink ref="F135" r:id="rId10"/>
    <hyperlink ref="F137" r:id="rId11"/>
    <hyperlink ref="F141" r:id="rId12"/>
    <hyperlink ref="F144" r:id="rId13"/>
    <hyperlink ref="F155" r:id="rId14"/>
    <hyperlink ref="F161" r:id="rId15"/>
    <hyperlink ref="F167" r:id="rId16"/>
    <hyperlink ref="F174" r:id="rId17"/>
    <hyperlink ref="F181" r:id="rId18"/>
    <hyperlink ref="F188" r:id="rId19"/>
    <hyperlink ref="F195" r:id="rId20"/>
    <hyperlink ref="F200" r:id="rId21"/>
    <hyperlink ref="F207" r:id="rId22"/>
    <hyperlink ref="F212" r:id="rId23"/>
    <hyperlink ref="F217" r:id="rId24"/>
    <hyperlink ref="F225" r:id="rId25"/>
    <hyperlink ref="F233" r:id="rId26"/>
    <hyperlink ref="F242" r:id="rId27"/>
    <hyperlink ref="F249" r:id="rId28"/>
    <hyperlink ref="F256" r:id="rId29"/>
    <hyperlink ref="F263" r:id="rId30"/>
    <hyperlink ref="F270" r:id="rId31"/>
    <hyperlink ref="F275" r:id="rId32"/>
    <hyperlink ref="F282" r:id="rId33"/>
    <hyperlink ref="F287" r:id="rId34"/>
    <hyperlink ref="F292" r:id="rId35"/>
    <hyperlink ref="F299" r:id="rId36"/>
    <hyperlink ref="F311" r:id="rId37"/>
    <hyperlink ref="F325" r:id="rId38"/>
    <hyperlink ref="F327" r:id="rId39"/>
    <hyperlink ref="F330" r:id="rId40"/>
    <hyperlink ref="F336" r:id="rId41"/>
    <hyperlink ref="F340" r:id="rId42"/>
    <hyperlink ref="F347" r:id="rId43"/>
    <hyperlink ref="F352" r:id="rId44"/>
    <hyperlink ref="F354" r:id="rId45"/>
    <hyperlink ref="F357" r:id="rId46"/>
    <hyperlink ref="F361" r:id="rId47"/>
    <hyperlink ref="F367" r:id="rId48"/>
    <hyperlink ref="F369" r:id="rId49"/>
    <hyperlink ref="F372" r:id="rId50"/>
    <hyperlink ref="F376" r:id="rId51"/>
    <hyperlink ref="F380" r:id="rId52"/>
    <hyperlink ref="F384" r:id="rId53"/>
    <hyperlink ref="F388" r:id="rId54"/>
    <hyperlink ref="F390" r:id="rId5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>
      <selection activeCell="F114" sqref="F1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87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4.95" customHeight="1">
      <c r="B4" s="22"/>
      <c r="D4" s="105" t="s">
        <v>88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3" t="str">
        <f>'Rekapitulace stavby'!K6</f>
        <v>Gymnázium Matyáše Lercha-oprava částí horních zelených střech</v>
      </c>
      <c r="F7" s="374"/>
      <c r="G7" s="374"/>
      <c r="H7" s="374"/>
      <c r="L7" s="22"/>
    </row>
    <row r="8" spans="1:46" s="2" customFormat="1" ht="12" customHeight="1">
      <c r="A8" s="36"/>
      <c r="B8" s="41"/>
      <c r="C8" s="36"/>
      <c r="D8" s="107" t="s">
        <v>89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5" t="s">
        <v>529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21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25. 4. 2023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21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21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27</v>
      </c>
      <c r="J20" s="109" t="s">
        <v>21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33</v>
      </c>
      <c r="F21" s="36"/>
      <c r="G21" s="36"/>
      <c r="H21" s="36"/>
      <c r="I21" s="107" t="s">
        <v>29</v>
      </c>
      <c r="J21" s="109" t="s">
        <v>21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35</v>
      </c>
      <c r="E23" s="36"/>
      <c r="F23" s="36"/>
      <c r="G23" s="36"/>
      <c r="H23" s="36"/>
      <c r="I23" s="107" t="s">
        <v>27</v>
      </c>
      <c r="J23" s="109" t="s">
        <v>21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29</v>
      </c>
      <c r="J24" s="109" t="s">
        <v>21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214.5" customHeight="1">
      <c r="A27" s="111"/>
      <c r="B27" s="112"/>
      <c r="C27" s="111"/>
      <c r="D27" s="111"/>
      <c r="E27" s="379" t="s">
        <v>91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43</v>
      </c>
      <c r="E33" s="107" t="s">
        <v>44</v>
      </c>
      <c r="F33" s="119">
        <f>ROUND((SUM(BE85:BE114)),  2)</f>
        <v>0</v>
      </c>
      <c r="G33" s="36"/>
      <c r="H33" s="36"/>
      <c r="I33" s="120">
        <v>0.21</v>
      </c>
      <c r="J33" s="119">
        <f>ROUND(((SUM(BE85:BE114))*I33),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45</v>
      </c>
      <c r="F34" s="119">
        <f>ROUND((SUM(BF85:BF114)),  2)</f>
        <v>0</v>
      </c>
      <c r="G34" s="36"/>
      <c r="H34" s="36"/>
      <c r="I34" s="120">
        <v>0.15</v>
      </c>
      <c r="J34" s="119">
        <f>ROUND(((SUM(BF85:BF114))*I34),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46</v>
      </c>
      <c r="F35" s="119">
        <f>ROUND((SUM(BG85:BG114)),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47</v>
      </c>
      <c r="F36" s="119">
        <f>ROUND((SUM(BH85:BH114)),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48</v>
      </c>
      <c r="F37" s="119">
        <f>ROUND((SUM(BI85:BI114)),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92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0" t="str">
        <f>E7</f>
        <v>Gymnázium Matyáše Lercha-oprava částí horních zelených střech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89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2" t="str">
        <f>E9</f>
        <v>2023/HEX/06-VON - Vedlejší a ostatní náklady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25. 4. 2023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26</v>
      </c>
      <c r="D54" s="38"/>
      <c r="E54" s="38"/>
      <c r="F54" s="29" t="str">
        <f>E15</f>
        <v>GML Brno</v>
      </c>
      <c r="G54" s="38"/>
      <c r="H54" s="38"/>
      <c r="I54" s="31" t="s">
        <v>32</v>
      </c>
      <c r="J54" s="34" t="str">
        <f>E21</f>
        <v>Hexaplan international s.r.o. Brno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Ing.A.Hejmalová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95</v>
      </c>
    </row>
    <row r="60" spans="1:47" s="9" customFormat="1" ht="24.95" customHeight="1">
      <c r="B60" s="136"/>
      <c r="C60" s="137"/>
      <c r="D60" s="138" t="s">
        <v>530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531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532</v>
      </c>
      <c r="E62" s="145"/>
      <c r="F62" s="145"/>
      <c r="G62" s="145"/>
      <c r="H62" s="145"/>
      <c r="I62" s="145"/>
      <c r="J62" s="146">
        <f>J95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533</v>
      </c>
      <c r="E63" s="145"/>
      <c r="F63" s="145"/>
      <c r="G63" s="145"/>
      <c r="H63" s="145"/>
      <c r="I63" s="145"/>
      <c r="J63" s="146">
        <f>J99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534</v>
      </c>
      <c r="E64" s="145"/>
      <c r="F64" s="145"/>
      <c r="G64" s="145"/>
      <c r="H64" s="145"/>
      <c r="I64" s="145"/>
      <c r="J64" s="146">
        <f>J105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535</v>
      </c>
      <c r="E65" s="145"/>
      <c r="F65" s="145"/>
      <c r="G65" s="145"/>
      <c r="H65" s="145"/>
      <c r="I65" s="145"/>
      <c r="J65" s="146">
        <f>J109</f>
        <v>0</v>
      </c>
      <c r="K65" s="143"/>
      <c r="L65" s="147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106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80" t="str">
        <f>E7</f>
        <v>Gymnázium Matyáše Lercha-oprava částí horních zelených střech</v>
      </c>
      <c r="F75" s="381"/>
      <c r="G75" s="381"/>
      <c r="H75" s="381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89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52" t="str">
        <f>E9</f>
        <v>2023/HEX/06-VON - Vedlejší a ostatní náklady</v>
      </c>
      <c r="F77" s="382"/>
      <c r="G77" s="382"/>
      <c r="H77" s="382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22</v>
      </c>
      <c r="D79" s="38"/>
      <c r="E79" s="38"/>
      <c r="F79" s="29" t="str">
        <f>F12</f>
        <v xml:space="preserve"> </v>
      </c>
      <c r="G79" s="38"/>
      <c r="H79" s="38"/>
      <c r="I79" s="31" t="s">
        <v>24</v>
      </c>
      <c r="J79" s="61" t="str">
        <f>IF(J12="","",J12)</f>
        <v>25. 4. 2023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1" t="s">
        <v>26</v>
      </c>
      <c r="D81" s="38"/>
      <c r="E81" s="38"/>
      <c r="F81" s="29" t="str">
        <f>E15</f>
        <v>GML Brno</v>
      </c>
      <c r="G81" s="38"/>
      <c r="H81" s="38"/>
      <c r="I81" s="31" t="s">
        <v>32</v>
      </c>
      <c r="J81" s="34" t="str">
        <f>E21</f>
        <v>Hexaplan international s.r.o. Brno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30</v>
      </c>
      <c r="D82" s="38"/>
      <c r="E82" s="38"/>
      <c r="F82" s="29" t="str">
        <f>IF(E18="","",E18)</f>
        <v>Vyplň údaj</v>
      </c>
      <c r="G82" s="38"/>
      <c r="H82" s="38"/>
      <c r="I82" s="31" t="s">
        <v>35</v>
      </c>
      <c r="J82" s="34" t="str">
        <f>E24</f>
        <v>Ing.A.Hejmalová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107</v>
      </c>
      <c r="D84" s="151" t="s">
        <v>58</v>
      </c>
      <c r="E84" s="151" t="s">
        <v>54</v>
      </c>
      <c r="F84" s="151" t="s">
        <v>55</v>
      </c>
      <c r="G84" s="151" t="s">
        <v>108</v>
      </c>
      <c r="H84" s="151" t="s">
        <v>109</v>
      </c>
      <c r="I84" s="151" t="s">
        <v>110</v>
      </c>
      <c r="J84" s="151" t="s">
        <v>94</v>
      </c>
      <c r="K84" s="152" t="s">
        <v>111</v>
      </c>
      <c r="L84" s="153"/>
      <c r="M84" s="70" t="s">
        <v>21</v>
      </c>
      <c r="N84" s="71" t="s">
        <v>43</v>
      </c>
      <c r="O84" s="71" t="s">
        <v>112</v>
      </c>
      <c r="P84" s="71" t="s">
        <v>113</v>
      </c>
      <c r="Q84" s="71" t="s">
        <v>114</v>
      </c>
      <c r="R84" s="71" t="s">
        <v>115</v>
      </c>
      <c r="S84" s="71" t="s">
        <v>116</v>
      </c>
      <c r="T84" s="72" t="s">
        <v>117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118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</f>
        <v>0</v>
      </c>
      <c r="Q85" s="74"/>
      <c r="R85" s="156">
        <f>R86</f>
        <v>0</v>
      </c>
      <c r="S85" s="74"/>
      <c r="T85" s="157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72</v>
      </c>
      <c r="AU85" s="19" t="s">
        <v>95</v>
      </c>
      <c r="BK85" s="158">
        <f>BK86</f>
        <v>0</v>
      </c>
    </row>
    <row r="86" spans="1:65" s="12" customFormat="1" ht="25.9" customHeight="1">
      <c r="B86" s="159"/>
      <c r="C86" s="160"/>
      <c r="D86" s="161" t="s">
        <v>72</v>
      </c>
      <c r="E86" s="162" t="s">
        <v>536</v>
      </c>
      <c r="F86" s="162" t="s">
        <v>537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P87+P95+P99+P105+P109</f>
        <v>0</v>
      </c>
      <c r="Q86" s="167"/>
      <c r="R86" s="168">
        <f>R87+R95+R99+R105+R109</f>
        <v>0</v>
      </c>
      <c r="S86" s="167"/>
      <c r="T86" s="169">
        <f>T87+T95+T99+T105+T109</f>
        <v>0</v>
      </c>
      <c r="AR86" s="170" t="s">
        <v>152</v>
      </c>
      <c r="AT86" s="171" t="s">
        <v>72</v>
      </c>
      <c r="AU86" s="171" t="s">
        <v>73</v>
      </c>
      <c r="AY86" s="170" t="s">
        <v>121</v>
      </c>
      <c r="BK86" s="172">
        <f>BK87+BK95+BK99+BK105+BK109</f>
        <v>0</v>
      </c>
    </row>
    <row r="87" spans="1:65" s="12" customFormat="1" ht="22.9" customHeight="1">
      <c r="B87" s="159"/>
      <c r="C87" s="160"/>
      <c r="D87" s="161" t="s">
        <v>72</v>
      </c>
      <c r="E87" s="173" t="s">
        <v>538</v>
      </c>
      <c r="F87" s="173" t="s">
        <v>539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SUM(P88:P94)</f>
        <v>0</v>
      </c>
      <c r="Q87" s="167"/>
      <c r="R87" s="168">
        <f>SUM(R88:R94)</f>
        <v>0</v>
      </c>
      <c r="S87" s="167"/>
      <c r="T87" s="169">
        <f>SUM(T88:T94)</f>
        <v>0</v>
      </c>
      <c r="AR87" s="170" t="s">
        <v>152</v>
      </c>
      <c r="AT87" s="171" t="s">
        <v>72</v>
      </c>
      <c r="AU87" s="171" t="s">
        <v>81</v>
      </c>
      <c r="AY87" s="170" t="s">
        <v>121</v>
      </c>
      <c r="BK87" s="172">
        <f>SUM(BK88:BK94)</f>
        <v>0</v>
      </c>
    </row>
    <row r="88" spans="1:65" s="2" customFormat="1" ht="16.5" customHeight="1">
      <c r="A88" s="36"/>
      <c r="B88" s="37"/>
      <c r="C88" s="175" t="s">
        <v>81</v>
      </c>
      <c r="D88" s="175" t="s">
        <v>124</v>
      </c>
      <c r="E88" s="176" t="s">
        <v>540</v>
      </c>
      <c r="F88" s="177" t="s">
        <v>541</v>
      </c>
      <c r="G88" s="178" t="s">
        <v>542</v>
      </c>
      <c r="H88" s="179">
        <v>1</v>
      </c>
      <c r="I88" s="180"/>
      <c r="J88" s="181">
        <f>ROUND(I88*H88,2)</f>
        <v>0</v>
      </c>
      <c r="K88" s="177" t="s">
        <v>128</v>
      </c>
      <c r="L88" s="41"/>
      <c r="M88" s="182" t="s">
        <v>21</v>
      </c>
      <c r="N88" s="183" t="s">
        <v>44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543</v>
      </c>
      <c r="AT88" s="186" t="s">
        <v>124</v>
      </c>
      <c r="AU88" s="186" t="s">
        <v>83</v>
      </c>
      <c r="AY88" s="19" t="s">
        <v>121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81</v>
      </c>
      <c r="BK88" s="187">
        <f>ROUND(I88*H88,2)</f>
        <v>0</v>
      </c>
      <c r="BL88" s="19" t="s">
        <v>543</v>
      </c>
      <c r="BM88" s="186" t="s">
        <v>544</v>
      </c>
    </row>
    <row r="89" spans="1:65" s="2" customFormat="1" ht="11.25">
      <c r="A89" s="36"/>
      <c r="B89" s="37"/>
      <c r="C89" s="38"/>
      <c r="D89" s="188" t="s">
        <v>131</v>
      </c>
      <c r="E89" s="38"/>
      <c r="F89" s="189" t="s">
        <v>545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131</v>
      </c>
      <c r="AU89" s="19" t="s">
        <v>83</v>
      </c>
    </row>
    <row r="90" spans="1:65" s="2" customFormat="1" ht="16.5" customHeight="1">
      <c r="A90" s="36"/>
      <c r="B90" s="37"/>
      <c r="C90" s="175" t="s">
        <v>83</v>
      </c>
      <c r="D90" s="175" t="s">
        <v>124</v>
      </c>
      <c r="E90" s="176" t="s">
        <v>546</v>
      </c>
      <c r="F90" s="177" t="s">
        <v>547</v>
      </c>
      <c r="G90" s="178" t="s">
        <v>542</v>
      </c>
      <c r="H90" s="179">
        <v>1</v>
      </c>
      <c r="I90" s="180"/>
      <c r="J90" s="181">
        <f>ROUND(I90*H90,2)</f>
        <v>0</v>
      </c>
      <c r="K90" s="177" t="s">
        <v>160</v>
      </c>
      <c r="L90" s="41"/>
      <c r="M90" s="182" t="s">
        <v>21</v>
      </c>
      <c r="N90" s="183" t="s">
        <v>44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543</v>
      </c>
      <c r="AT90" s="186" t="s">
        <v>124</v>
      </c>
      <c r="AU90" s="186" t="s">
        <v>83</v>
      </c>
      <c r="AY90" s="19" t="s">
        <v>121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81</v>
      </c>
      <c r="BK90" s="187">
        <f>ROUND(I90*H90,2)</f>
        <v>0</v>
      </c>
      <c r="BL90" s="19" t="s">
        <v>543</v>
      </c>
      <c r="BM90" s="186" t="s">
        <v>548</v>
      </c>
    </row>
    <row r="91" spans="1:65" s="2" customFormat="1" ht="42.75" customHeight="1">
      <c r="A91" s="36"/>
      <c r="B91" s="37"/>
      <c r="C91" s="38"/>
      <c r="D91" s="195" t="s">
        <v>195</v>
      </c>
      <c r="E91" s="38"/>
      <c r="F91" s="216" t="s">
        <v>549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195</v>
      </c>
      <c r="AU91" s="19" t="s">
        <v>83</v>
      </c>
    </row>
    <row r="92" spans="1:65" s="2" customFormat="1" ht="16.5" customHeight="1">
      <c r="A92" s="36"/>
      <c r="B92" s="37"/>
      <c r="C92" s="175" t="s">
        <v>136</v>
      </c>
      <c r="D92" s="175" t="s">
        <v>124</v>
      </c>
      <c r="E92" s="176" t="s">
        <v>550</v>
      </c>
      <c r="F92" s="177" t="s">
        <v>551</v>
      </c>
      <c r="G92" s="178" t="s">
        <v>542</v>
      </c>
      <c r="H92" s="179">
        <v>1</v>
      </c>
      <c r="I92" s="180"/>
      <c r="J92" s="181">
        <f>ROUND(I92*H92,2)</f>
        <v>0</v>
      </c>
      <c r="K92" s="177" t="s">
        <v>128</v>
      </c>
      <c r="L92" s="41"/>
      <c r="M92" s="182" t="s">
        <v>21</v>
      </c>
      <c r="N92" s="183" t="s">
        <v>44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543</v>
      </c>
      <c r="AT92" s="186" t="s">
        <v>124</v>
      </c>
      <c r="AU92" s="186" t="s">
        <v>83</v>
      </c>
      <c r="AY92" s="19" t="s">
        <v>121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81</v>
      </c>
      <c r="BK92" s="187">
        <f>ROUND(I92*H92,2)</f>
        <v>0</v>
      </c>
      <c r="BL92" s="19" t="s">
        <v>543</v>
      </c>
      <c r="BM92" s="186" t="s">
        <v>552</v>
      </c>
    </row>
    <row r="93" spans="1:65" s="2" customFormat="1" ht="11.25">
      <c r="A93" s="36"/>
      <c r="B93" s="37"/>
      <c r="C93" s="38"/>
      <c r="D93" s="188" t="s">
        <v>131</v>
      </c>
      <c r="E93" s="38"/>
      <c r="F93" s="189" t="s">
        <v>553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131</v>
      </c>
      <c r="AU93" s="19" t="s">
        <v>83</v>
      </c>
    </row>
    <row r="94" spans="1:65" s="2" customFormat="1" ht="165.75" customHeight="1">
      <c r="A94" s="36"/>
      <c r="B94" s="37"/>
      <c r="C94" s="38"/>
      <c r="D94" s="195" t="s">
        <v>195</v>
      </c>
      <c r="E94" s="38"/>
      <c r="F94" s="216" t="s">
        <v>554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195</v>
      </c>
      <c r="AU94" s="19" t="s">
        <v>83</v>
      </c>
    </row>
    <row r="95" spans="1:65" s="12" customFormat="1" ht="22.9" customHeight="1">
      <c r="B95" s="159"/>
      <c r="C95" s="160"/>
      <c r="D95" s="161" t="s">
        <v>72</v>
      </c>
      <c r="E95" s="173" t="s">
        <v>555</v>
      </c>
      <c r="F95" s="173" t="s">
        <v>556</v>
      </c>
      <c r="G95" s="160"/>
      <c r="H95" s="160"/>
      <c r="I95" s="163"/>
      <c r="J95" s="174">
        <f>BK95</f>
        <v>0</v>
      </c>
      <c r="K95" s="160"/>
      <c r="L95" s="165"/>
      <c r="M95" s="166"/>
      <c r="N95" s="167"/>
      <c r="O95" s="167"/>
      <c r="P95" s="168">
        <f>SUM(P96:P98)</f>
        <v>0</v>
      </c>
      <c r="Q95" s="167"/>
      <c r="R95" s="168">
        <f>SUM(R96:R98)</f>
        <v>0</v>
      </c>
      <c r="S95" s="167"/>
      <c r="T95" s="169">
        <f>SUM(T96:T98)</f>
        <v>0</v>
      </c>
      <c r="AR95" s="170" t="s">
        <v>152</v>
      </c>
      <c r="AT95" s="171" t="s">
        <v>72</v>
      </c>
      <c r="AU95" s="171" t="s">
        <v>81</v>
      </c>
      <c r="AY95" s="170" t="s">
        <v>121</v>
      </c>
      <c r="BK95" s="172">
        <f>SUM(BK96:BK98)</f>
        <v>0</v>
      </c>
    </row>
    <row r="96" spans="1:65" s="2" customFormat="1" ht="16.5" customHeight="1">
      <c r="A96" s="36"/>
      <c r="B96" s="37"/>
      <c r="C96" s="175" t="s">
        <v>129</v>
      </c>
      <c r="D96" s="175" t="s">
        <v>124</v>
      </c>
      <c r="E96" s="176" t="s">
        <v>557</v>
      </c>
      <c r="F96" s="177" t="s">
        <v>556</v>
      </c>
      <c r="G96" s="178" t="s">
        <v>542</v>
      </c>
      <c r="H96" s="179">
        <v>1</v>
      </c>
      <c r="I96" s="180"/>
      <c r="J96" s="181">
        <f>ROUND(I96*H96,2)</f>
        <v>0</v>
      </c>
      <c r="K96" s="177" t="s">
        <v>128</v>
      </c>
      <c r="L96" s="41"/>
      <c r="M96" s="182" t="s">
        <v>21</v>
      </c>
      <c r="N96" s="183" t="s">
        <v>44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543</v>
      </c>
      <c r="AT96" s="186" t="s">
        <v>124</v>
      </c>
      <c r="AU96" s="186" t="s">
        <v>83</v>
      </c>
      <c r="AY96" s="19" t="s">
        <v>121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81</v>
      </c>
      <c r="BK96" s="187">
        <f>ROUND(I96*H96,2)</f>
        <v>0</v>
      </c>
      <c r="BL96" s="19" t="s">
        <v>543</v>
      </c>
      <c r="BM96" s="186" t="s">
        <v>558</v>
      </c>
    </row>
    <row r="97" spans="1:65" s="2" customFormat="1" ht="11.25">
      <c r="A97" s="36"/>
      <c r="B97" s="37"/>
      <c r="C97" s="38"/>
      <c r="D97" s="188" t="s">
        <v>131</v>
      </c>
      <c r="E97" s="38"/>
      <c r="F97" s="189" t="s">
        <v>559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131</v>
      </c>
      <c r="AU97" s="19" t="s">
        <v>83</v>
      </c>
    </row>
    <row r="98" spans="1:65" s="2" customFormat="1" ht="377.25" customHeight="1">
      <c r="A98" s="36"/>
      <c r="B98" s="37"/>
      <c r="C98" s="38"/>
      <c r="D98" s="195" t="s">
        <v>195</v>
      </c>
      <c r="E98" s="38"/>
      <c r="F98" s="216" t="s">
        <v>560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195</v>
      </c>
      <c r="AU98" s="19" t="s">
        <v>83</v>
      </c>
    </row>
    <row r="99" spans="1:65" s="12" customFormat="1" ht="22.9" customHeight="1">
      <c r="B99" s="159"/>
      <c r="C99" s="160"/>
      <c r="D99" s="161" t="s">
        <v>72</v>
      </c>
      <c r="E99" s="173" t="s">
        <v>561</v>
      </c>
      <c r="F99" s="173" t="s">
        <v>562</v>
      </c>
      <c r="G99" s="160"/>
      <c r="H99" s="160"/>
      <c r="I99" s="163"/>
      <c r="J99" s="174">
        <f>BK99</f>
        <v>0</v>
      </c>
      <c r="K99" s="160"/>
      <c r="L99" s="165"/>
      <c r="M99" s="166"/>
      <c r="N99" s="167"/>
      <c r="O99" s="167"/>
      <c r="P99" s="168">
        <f>SUM(P100:P104)</f>
        <v>0</v>
      </c>
      <c r="Q99" s="167"/>
      <c r="R99" s="168">
        <f>SUM(R100:R104)</f>
        <v>0</v>
      </c>
      <c r="S99" s="167"/>
      <c r="T99" s="169">
        <f>SUM(T100:T104)</f>
        <v>0</v>
      </c>
      <c r="AR99" s="170" t="s">
        <v>152</v>
      </c>
      <c r="AT99" s="171" t="s">
        <v>72</v>
      </c>
      <c r="AU99" s="171" t="s">
        <v>81</v>
      </c>
      <c r="AY99" s="170" t="s">
        <v>121</v>
      </c>
      <c r="BK99" s="172">
        <f>SUM(BK100:BK104)</f>
        <v>0</v>
      </c>
    </row>
    <row r="100" spans="1:65" s="2" customFormat="1" ht="16.5" customHeight="1">
      <c r="A100" s="36"/>
      <c r="B100" s="37"/>
      <c r="C100" s="175" t="s">
        <v>152</v>
      </c>
      <c r="D100" s="175" t="s">
        <v>124</v>
      </c>
      <c r="E100" s="176" t="s">
        <v>563</v>
      </c>
      <c r="F100" s="177" t="s">
        <v>564</v>
      </c>
      <c r="G100" s="178" t="s">
        <v>542</v>
      </c>
      <c r="H100" s="179">
        <v>1</v>
      </c>
      <c r="I100" s="180"/>
      <c r="J100" s="181">
        <f>ROUND(I100*H100,2)</f>
        <v>0</v>
      </c>
      <c r="K100" s="177" t="s">
        <v>160</v>
      </c>
      <c r="L100" s="41"/>
      <c r="M100" s="182" t="s">
        <v>21</v>
      </c>
      <c r="N100" s="183" t="s">
        <v>44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543</v>
      </c>
      <c r="AT100" s="186" t="s">
        <v>124</v>
      </c>
      <c r="AU100" s="186" t="s">
        <v>83</v>
      </c>
      <c r="AY100" s="19" t="s">
        <v>121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81</v>
      </c>
      <c r="BK100" s="187">
        <f>ROUND(I100*H100,2)</f>
        <v>0</v>
      </c>
      <c r="BL100" s="19" t="s">
        <v>543</v>
      </c>
      <c r="BM100" s="186" t="s">
        <v>565</v>
      </c>
    </row>
    <row r="101" spans="1:65" s="2" customFormat="1" ht="210" customHeight="1">
      <c r="A101" s="36"/>
      <c r="B101" s="37"/>
      <c r="C101" s="38"/>
      <c r="D101" s="195" t="s">
        <v>195</v>
      </c>
      <c r="E101" s="38"/>
      <c r="F101" s="216" t="s">
        <v>566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195</v>
      </c>
      <c r="AU101" s="19" t="s">
        <v>83</v>
      </c>
    </row>
    <row r="102" spans="1:65" s="2" customFormat="1" ht="16.5" customHeight="1">
      <c r="A102" s="36"/>
      <c r="B102" s="37"/>
      <c r="C102" s="175" t="s">
        <v>122</v>
      </c>
      <c r="D102" s="175" t="s">
        <v>124</v>
      </c>
      <c r="E102" s="176" t="s">
        <v>567</v>
      </c>
      <c r="F102" s="177" t="s">
        <v>568</v>
      </c>
      <c r="G102" s="178" t="s">
        <v>542</v>
      </c>
      <c r="H102" s="179">
        <v>1</v>
      </c>
      <c r="I102" s="180"/>
      <c r="J102" s="181">
        <f>ROUND(I102*H102,2)</f>
        <v>0</v>
      </c>
      <c r="K102" s="177" t="s">
        <v>128</v>
      </c>
      <c r="L102" s="41"/>
      <c r="M102" s="182" t="s">
        <v>21</v>
      </c>
      <c r="N102" s="183" t="s">
        <v>44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543</v>
      </c>
      <c r="AT102" s="186" t="s">
        <v>124</v>
      </c>
      <c r="AU102" s="186" t="s">
        <v>83</v>
      </c>
      <c r="AY102" s="19" t="s">
        <v>121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81</v>
      </c>
      <c r="BK102" s="187">
        <f>ROUND(I102*H102,2)</f>
        <v>0</v>
      </c>
      <c r="BL102" s="19" t="s">
        <v>543</v>
      </c>
      <c r="BM102" s="186" t="s">
        <v>569</v>
      </c>
    </row>
    <row r="103" spans="1:65" s="2" customFormat="1" ht="11.25">
      <c r="A103" s="36"/>
      <c r="B103" s="37"/>
      <c r="C103" s="38"/>
      <c r="D103" s="188" t="s">
        <v>131</v>
      </c>
      <c r="E103" s="38"/>
      <c r="F103" s="189" t="s">
        <v>570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131</v>
      </c>
      <c r="AU103" s="19" t="s">
        <v>83</v>
      </c>
    </row>
    <row r="104" spans="1:65" s="2" customFormat="1" ht="210.75" customHeight="1">
      <c r="A104" s="36"/>
      <c r="B104" s="37"/>
      <c r="C104" s="38"/>
      <c r="D104" s="195" t="s">
        <v>195</v>
      </c>
      <c r="E104" s="38"/>
      <c r="F104" s="216" t="s">
        <v>571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195</v>
      </c>
      <c r="AU104" s="19" t="s">
        <v>83</v>
      </c>
    </row>
    <row r="105" spans="1:65" s="12" customFormat="1" ht="22.9" customHeight="1">
      <c r="B105" s="159"/>
      <c r="C105" s="160"/>
      <c r="D105" s="161" t="s">
        <v>72</v>
      </c>
      <c r="E105" s="173" t="s">
        <v>572</v>
      </c>
      <c r="F105" s="173" t="s">
        <v>573</v>
      </c>
      <c r="G105" s="160"/>
      <c r="H105" s="160"/>
      <c r="I105" s="163"/>
      <c r="J105" s="174">
        <f>BK105</f>
        <v>0</v>
      </c>
      <c r="K105" s="160"/>
      <c r="L105" s="165"/>
      <c r="M105" s="166"/>
      <c r="N105" s="167"/>
      <c r="O105" s="167"/>
      <c r="P105" s="168">
        <f>SUM(P106:P108)</f>
        <v>0</v>
      </c>
      <c r="Q105" s="167"/>
      <c r="R105" s="168">
        <f>SUM(R106:R108)</f>
        <v>0</v>
      </c>
      <c r="S105" s="167"/>
      <c r="T105" s="169">
        <f>SUM(T106:T108)</f>
        <v>0</v>
      </c>
      <c r="AR105" s="170" t="s">
        <v>152</v>
      </c>
      <c r="AT105" s="171" t="s">
        <v>72</v>
      </c>
      <c r="AU105" s="171" t="s">
        <v>81</v>
      </c>
      <c r="AY105" s="170" t="s">
        <v>121</v>
      </c>
      <c r="BK105" s="172">
        <f>SUM(BK106:BK108)</f>
        <v>0</v>
      </c>
    </row>
    <row r="106" spans="1:65" s="2" customFormat="1" ht="16.5" customHeight="1">
      <c r="A106" s="36"/>
      <c r="B106" s="37"/>
      <c r="C106" s="175" t="s">
        <v>165</v>
      </c>
      <c r="D106" s="175" t="s">
        <v>124</v>
      </c>
      <c r="E106" s="176" t="s">
        <v>574</v>
      </c>
      <c r="F106" s="177" t="s">
        <v>575</v>
      </c>
      <c r="G106" s="178" t="s">
        <v>542</v>
      </c>
      <c r="H106" s="179">
        <v>1</v>
      </c>
      <c r="I106" s="180"/>
      <c r="J106" s="181">
        <f>ROUND(I106*H106,2)</f>
        <v>0</v>
      </c>
      <c r="K106" s="177" t="s">
        <v>128</v>
      </c>
      <c r="L106" s="41"/>
      <c r="M106" s="182" t="s">
        <v>21</v>
      </c>
      <c r="N106" s="183" t="s">
        <v>44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543</v>
      </c>
      <c r="AT106" s="186" t="s">
        <v>124</v>
      </c>
      <c r="AU106" s="186" t="s">
        <v>83</v>
      </c>
      <c r="AY106" s="19" t="s">
        <v>121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81</v>
      </c>
      <c r="BK106" s="187">
        <f>ROUND(I106*H106,2)</f>
        <v>0</v>
      </c>
      <c r="BL106" s="19" t="s">
        <v>543</v>
      </c>
      <c r="BM106" s="186" t="s">
        <v>576</v>
      </c>
    </row>
    <row r="107" spans="1:65" s="2" customFormat="1" ht="11.25">
      <c r="A107" s="36"/>
      <c r="B107" s="37"/>
      <c r="C107" s="38"/>
      <c r="D107" s="188" t="s">
        <v>131</v>
      </c>
      <c r="E107" s="38"/>
      <c r="F107" s="189" t="s">
        <v>577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131</v>
      </c>
      <c r="AU107" s="19" t="s">
        <v>83</v>
      </c>
    </row>
    <row r="108" spans="1:65" s="2" customFormat="1" ht="63" customHeight="1">
      <c r="A108" s="36"/>
      <c r="B108" s="37"/>
      <c r="C108" s="38"/>
      <c r="D108" s="195" t="s">
        <v>195</v>
      </c>
      <c r="E108" s="38"/>
      <c r="F108" s="216" t="s">
        <v>578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195</v>
      </c>
      <c r="AU108" s="19" t="s">
        <v>83</v>
      </c>
    </row>
    <row r="109" spans="1:65" s="12" customFormat="1" ht="22.9" customHeight="1">
      <c r="B109" s="159"/>
      <c r="C109" s="160"/>
      <c r="D109" s="161" t="s">
        <v>72</v>
      </c>
      <c r="E109" s="173" t="s">
        <v>579</v>
      </c>
      <c r="F109" s="173" t="s">
        <v>580</v>
      </c>
      <c r="G109" s="160"/>
      <c r="H109" s="160"/>
      <c r="I109" s="163"/>
      <c r="J109" s="174">
        <f>BK109</f>
        <v>0</v>
      </c>
      <c r="K109" s="160"/>
      <c r="L109" s="165"/>
      <c r="M109" s="166"/>
      <c r="N109" s="167"/>
      <c r="O109" s="167"/>
      <c r="P109" s="168">
        <f>SUM(P110:P114)</f>
        <v>0</v>
      </c>
      <c r="Q109" s="167"/>
      <c r="R109" s="168">
        <f>SUM(R110:R114)</f>
        <v>0</v>
      </c>
      <c r="S109" s="167"/>
      <c r="T109" s="169">
        <f>SUM(T110:T114)</f>
        <v>0</v>
      </c>
      <c r="AR109" s="170" t="s">
        <v>152</v>
      </c>
      <c r="AT109" s="171" t="s">
        <v>72</v>
      </c>
      <c r="AU109" s="171" t="s">
        <v>81</v>
      </c>
      <c r="AY109" s="170" t="s">
        <v>121</v>
      </c>
      <c r="BK109" s="172">
        <f>SUM(BK110:BK114)</f>
        <v>0</v>
      </c>
    </row>
    <row r="110" spans="1:65" s="2" customFormat="1" ht="16.5" customHeight="1">
      <c r="A110" s="36"/>
      <c r="B110" s="37"/>
      <c r="C110" s="175" t="s">
        <v>170</v>
      </c>
      <c r="D110" s="175" t="s">
        <v>124</v>
      </c>
      <c r="E110" s="176" t="s">
        <v>581</v>
      </c>
      <c r="F110" s="177" t="s">
        <v>582</v>
      </c>
      <c r="G110" s="178" t="s">
        <v>542</v>
      </c>
      <c r="H110" s="179">
        <v>1</v>
      </c>
      <c r="I110" s="180"/>
      <c r="J110" s="181">
        <f>ROUND(I110*H110,2)</f>
        <v>0</v>
      </c>
      <c r="K110" s="177" t="s">
        <v>160</v>
      </c>
      <c r="L110" s="41"/>
      <c r="M110" s="182" t="s">
        <v>21</v>
      </c>
      <c r="N110" s="183" t="s">
        <v>44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543</v>
      </c>
      <c r="AT110" s="186" t="s">
        <v>124</v>
      </c>
      <c r="AU110" s="186" t="s">
        <v>83</v>
      </c>
      <c r="AY110" s="19" t="s">
        <v>121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81</v>
      </c>
      <c r="BK110" s="187">
        <f>ROUND(I110*H110,2)</f>
        <v>0</v>
      </c>
      <c r="BL110" s="19" t="s">
        <v>543</v>
      </c>
      <c r="BM110" s="186" t="s">
        <v>583</v>
      </c>
    </row>
    <row r="111" spans="1:65" s="2" customFormat="1" ht="51.75" customHeight="1">
      <c r="A111" s="36"/>
      <c r="B111" s="37"/>
      <c r="C111" s="38"/>
      <c r="D111" s="195" t="s">
        <v>195</v>
      </c>
      <c r="E111" s="38"/>
      <c r="F111" s="216" t="s">
        <v>584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195</v>
      </c>
      <c r="AU111" s="19" t="s">
        <v>83</v>
      </c>
    </row>
    <row r="112" spans="1:65" s="2" customFormat="1" ht="16.5" customHeight="1">
      <c r="A112" s="36"/>
      <c r="B112" s="37"/>
      <c r="C112" s="175" t="s">
        <v>163</v>
      </c>
      <c r="D112" s="175" t="s">
        <v>124</v>
      </c>
      <c r="E112" s="176" t="s">
        <v>585</v>
      </c>
      <c r="F112" s="177" t="s">
        <v>586</v>
      </c>
      <c r="G112" s="178" t="s">
        <v>542</v>
      </c>
      <c r="H112" s="179">
        <v>1</v>
      </c>
      <c r="I112" s="180"/>
      <c r="J112" s="181">
        <f>ROUND(I112*H112,2)</f>
        <v>0</v>
      </c>
      <c r="K112" s="177" t="s">
        <v>128</v>
      </c>
      <c r="L112" s="41"/>
      <c r="M112" s="182" t="s">
        <v>21</v>
      </c>
      <c r="N112" s="183" t="s">
        <v>44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543</v>
      </c>
      <c r="AT112" s="186" t="s">
        <v>124</v>
      </c>
      <c r="AU112" s="186" t="s">
        <v>83</v>
      </c>
      <c r="AY112" s="19" t="s">
        <v>121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81</v>
      </c>
      <c r="BK112" s="187">
        <f>ROUND(I112*H112,2)</f>
        <v>0</v>
      </c>
      <c r="BL112" s="19" t="s">
        <v>543</v>
      </c>
      <c r="BM112" s="186" t="s">
        <v>587</v>
      </c>
    </row>
    <row r="113" spans="1:47" s="2" customFormat="1" ht="11.25">
      <c r="A113" s="36"/>
      <c r="B113" s="37"/>
      <c r="C113" s="38"/>
      <c r="D113" s="188" t="s">
        <v>131</v>
      </c>
      <c r="E113" s="38"/>
      <c r="F113" s="189" t="s">
        <v>588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131</v>
      </c>
      <c r="AU113" s="19" t="s">
        <v>83</v>
      </c>
    </row>
    <row r="114" spans="1:47" s="2" customFormat="1" ht="51" customHeight="1">
      <c r="A114" s="36"/>
      <c r="B114" s="37"/>
      <c r="C114" s="38"/>
      <c r="D114" s="195" t="s">
        <v>195</v>
      </c>
      <c r="E114" s="38"/>
      <c r="F114" s="216" t="s">
        <v>589</v>
      </c>
      <c r="G114" s="38"/>
      <c r="H114" s="38"/>
      <c r="I114" s="190"/>
      <c r="J114" s="38"/>
      <c r="K114" s="38"/>
      <c r="L114" s="41"/>
      <c r="M114" s="248"/>
      <c r="N114" s="249"/>
      <c r="O114" s="250"/>
      <c r="P114" s="250"/>
      <c r="Q114" s="250"/>
      <c r="R114" s="250"/>
      <c r="S114" s="250"/>
      <c r="T114" s="251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195</v>
      </c>
      <c r="AU114" s="19" t="s">
        <v>83</v>
      </c>
    </row>
    <row r="115" spans="1:47" s="2" customFormat="1" ht="6.95" customHeight="1">
      <c r="A115" s="36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1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algorithmName="SHA-512" hashValue="RIh0XCdxp6NcTxIpYUILhXiXtMNkIsNVna6VKyk5YhEQGpkILbhQXy9tqHANhOSiy8xeQ00LPaj16hvs7PnSZQ==" saltValue="w/MgQDd7MpIbMKdy5xSOpCCEVij90Fe6Qn2vht3rWhH6VtQia9ggtIH9WNbMQgJPJPBiBa/0sErX1kqtwL5C2A==" spinCount="100000" sheet="1" objects="1" scenarios="1" formatColumns="0" formatRows="0" autoFilter="0"/>
  <autoFilter ref="C84:K11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3" r:id="rId4"/>
    <hyperlink ref="F107" r:id="rId5"/>
    <hyperlink ref="F113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s="1" customFormat="1" ht="37.5" customHeight="1"/>
    <row r="2" spans="2:11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7" customFormat="1" ht="45" customHeight="1">
      <c r="B3" s="256"/>
      <c r="C3" s="384" t="s">
        <v>590</v>
      </c>
      <c r="D3" s="384"/>
      <c r="E3" s="384"/>
      <c r="F3" s="384"/>
      <c r="G3" s="384"/>
      <c r="H3" s="384"/>
      <c r="I3" s="384"/>
      <c r="J3" s="384"/>
      <c r="K3" s="257"/>
    </row>
    <row r="4" spans="2:11" s="1" customFormat="1" ht="25.5" customHeight="1">
      <c r="B4" s="258"/>
      <c r="C4" s="389" t="s">
        <v>591</v>
      </c>
      <c r="D4" s="389"/>
      <c r="E4" s="389"/>
      <c r="F4" s="389"/>
      <c r="G4" s="389"/>
      <c r="H4" s="389"/>
      <c r="I4" s="389"/>
      <c r="J4" s="389"/>
      <c r="K4" s="259"/>
    </row>
    <row r="5" spans="2:11" s="1" customFormat="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s="1" customFormat="1" ht="15" customHeight="1">
      <c r="B6" s="258"/>
      <c r="C6" s="388" t="s">
        <v>592</v>
      </c>
      <c r="D6" s="388"/>
      <c r="E6" s="388"/>
      <c r="F6" s="388"/>
      <c r="G6" s="388"/>
      <c r="H6" s="388"/>
      <c r="I6" s="388"/>
      <c r="J6" s="388"/>
      <c r="K6" s="259"/>
    </row>
    <row r="7" spans="2:11" s="1" customFormat="1" ht="15" customHeight="1">
      <c r="B7" s="262"/>
      <c r="C7" s="388" t="s">
        <v>593</v>
      </c>
      <c r="D7" s="388"/>
      <c r="E7" s="388"/>
      <c r="F7" s="388"/>
      <c r="G7" s="388"/>
      <c r="H7" s="388"/>
      <c r="I7" s="388"/>
      <c r="J7" s="388"/>
      <c r="K7" s="259"/>
    </row>
    <row r="8" spans="2:11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s="1" customFormat="1" ht="15" customHeight="1">
      <c r="B9" s="262"/>
      <c r="C9" s="388" t="s">
        <v>594</v>
      </c>
      <c r="D9" s="388"/>
      <c r="E9" s="388"/>
      <c r="F9" s="388"/>
      <c r="G9" s="388"/>
      <c r="H9" s="388"/>
      <c r="I9" s="388"/>
      <c r="J9" s="388"/>
      <c r="K9" s="259"/>
    </row>
    <row r="10" spans="2:11" s="1" customFormat="1" ht="15" customHeight="1">
      <c r="B10" s="262"/>
      <c r="C10" s="261"/>
      <c r="D10" s="388" t="s">
        <v>595</v>
      </c>
      <c r="E10" s="388"/>
      <c r="F10" s="388"/>
      <c r="G10" s="388"/>
      <c r="H10" s="388"/>
      <c r="I10" s="388"/>
      <c r="J10" s="388"/>
      <c r="K10" s="259"/>
    </row>
    <row r="11" spans="2:11" s="1" customFormat="1" ht="15" customHeight="1">
      <c r="B11" s="262"/>
      <c r="C11" s="263"/>
      <c r="D11" s="388" t="s">
        <v>596</v>
      </c>
      <c r="E11" s="388"/>
      <c r="F11" s="388"/>
      <c r="G11" s="388"/>
      <c r="H11" s="388"/>
      <c r="I11" s="388"/>
      <c r="J11" s="388"/>
      <c r="K11" s="259"/>
    </row>
    <row r="12" spans="2:11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pans="2:11" s="1" customFormat="1" ht="15" customHeight="1">
      <c r="B13" s="262"/>
      <c r="C13" s="263"/>
      <c r="D13" s="264" t="s">
        <v>597</v>
      </c>
      <c r="E13" s="261"/>
      <c r="F13" s="261"/>
      <c r="G13" s="261"/>
      <c r="H13" s="261"/>
      <c r="I13" s="261"/>
      <c r="J13" s="261"/>
      <c r="K13" s="259"/>
    </row>
    <row r="14" spans="2:11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pans="2:11" s="1" customFormat="1" ht="15" customHeight="1">
      <c r="B15" s="262"/>
      <c r="C15" s="263"/>
      <c r="D15" s="388" t="s">
        <v>598</v>
      </c>
      <c r="E15" s="388"/>
      <c r="F15" s="388"/>
      <c r="G15" s="388"/>
      <c r="H15" s="388"/>
      <c r="I15" s="388"/>
      <c r="J15" s="388"/>
      <c r="K15" s="259"/>
    </row>
    <row r="16" spans="2:11" s="1" customFormat="1" ht="15" customHeight="1">
      <c r="B16" s="262"/>
      <c r="C16" s="263"/>
      <c r="D16" s="388" t="s">
        <v>599</v>
      </c>
      <c r="E16" s="388"/>
      <c r="F16" s="388"/>
      <c r="G16" s="388"/>
      <c r="H16" s="388"/>
      <c r="I16" s="388"/>
      <c r="J16" s="388"/>
      <c r="K16" s="259"/>
    </row>
    <row r="17" spans="2:11" s="1" customFormat="1" ht="15" customHeight="1">
      <c r="B17" s="262"/>
      <c r="C17" s="263"/>
      <c r="D17" s="388" t="s">
        <v>600</v>
      </c>
      <c r="E17" s="388"/>
      <c r="F17" s="388"/>
      <c r="G17" s="388"/>
      <c r="H17" s="388"/>
      <c r="I17" s="388"/>
      <c r="J17" s="388"/>
      <c r="K17" s="259"/>
    </row>
    <row r="18" spans="2:11" s="1" customFormat="1" ht="15" customHeight="1">
      <c r="B18" s="262"/>
      <c r="C18" s="263"/>
      <c r="D18" s="263"/>
      <c r="E18" s="265" t="s">
        <v>80</v>
      </c>
      <c r="F18" s="388" t="s">
        <v>601</v>
      </c>
      <c r="G18" s="388"/>
      <c r="H18" s="388"/>
      <c r="I18" s="388"/>
      <c r="J18" s="388"/>
      <c r="K18" s="259"/>
    </row>
    <row r="19" spans="2:11" s="1" customFormat="1" ht="15" customHeight="1">
      <c r="B19" s="262"/>
      <c r="C19" s="263"/>
      <c r="D19" s="263"/>
      <c r="E19" s="265" t="s">
        <v>602</v>
      </c>
      <c r="F19" s="388" t="s">
        <v>603</v>
      </c>
      <c r="G19" s="388"/>
      <c r="H19" s="388"/>
      <c r="I19" s="388"/>
      <c r="J19" s="388"/>
      <c r="K19" s="259"/>
    </row>
    <row r="20" spans="2:11" s="1" customFormat="1" ht="15" customHeight="1">
      <c r="B20" s="262"/>
      <c r="C20" s="263"/>
      <c r="D20" s="263"/>
      <c r="E20" s="265" t="s">
        <v>604</v>
      </c>
      <c r="F20" s="388" t="s">
        <v>605</v>
      </c>
      <c r="G20" s="388"/>
      <c r="H20" s="388"/>
      <c r="I20" s="388"/>
      <c r="J20" s="388"/>
      <c r="K20" s="259"/>
    </row>
    <row r="21" spans="2:11" s="1" customFormat="1" ht="15" customHeight="1">
      <c r="B21" s="262"/>
      <c r="C21" s="263"/>
      <c r="D21" s="263"/>
      <c r="E21" s="265" t="s">
        <v>86</v>
      </c>
      <c r="F21" s="388" t="s">
        <v>85</v>
      </c>
      <c r="G21" s="388"/>
      <c r="H21" s="388"/>
      <c r="I21" s="388"/>
      <c r="J21" s="388"/>
      <c r="K21" s="259"/>
    </row>
    <row r="22" spans="2:11" s="1" customFormat="1" ht="15" customHeight="1">
      <c r="B22" s="262"/>
      <c r="C22" s="263"/>
      <c r="D22" s="263"/>
      <c r="E22" s="265" t="s">
        <v>606</v>
      </c>
      <c r="F22" s="388" t="s">
        <v>607</v>
      </c>
      <c r="G22" s="388"/>
      <c r="H22" s="388"/>
      <c r="I22" s="388"/>
      <c r="J22" s="388"/>
      <c r="K22" s="259"/>
    </row>
    <row r="23" spans="2:11" s="1" customFormat="1" ht="15" customHeight="1">
      <c r="B23" s="262"/>
      <c r="C23" s="263"/>
      <c r="D23" s="263"/>
      <c r="E23" s="265" t="s">
        <v>608</v>
      </c>
      <c r="F23" s="388" t="s">
        <v>609</v>
      </c>
      <c r="G23" s="388"/>
      <c r="H23" s="388"/>
      <c r="I23" s="388"/>
      <c r="J23" s="388"/>
      <c r="K23" s="259"/>
    </row>
    <row r="24" spans="2:11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pans="2:11" s="1" customFormat="1" ht="15" customHeight="1">
      <c r="B25" s="262"/>
      <c r="C25" s="388" t="s">
        <v>610</v>
      </c>
      <c r="D25" s="388"/>
      <c r="E25" s="388"/>
      <c r="F25" s="388"/>
      <c r="G25" s="388"/>
      <c r="H25" s="388"/>
      <c r="I25" s="388"/>
      <c r="J25" s="388"/>
      <c r="K25" s="259"/>
    </row>
    <row r="26" spans="2:11" s="1" customFormat="1" ht="15" customHeight="1">
      <c r="B26" s="262"/>
      <c r="C26" s="388" t="s">
        <v>611</v>
      </c>
      <c r="D26" s="388"/>
      <c r="E26" s="388"/>
      <c r="F26" s="388"/>
      <c r="G26" s="388"/>
      <c r="H26" s="388"/>
      <c r="I26" s="388"/>
      <c r="J26" s="388"/>
      <c r="K26" s="259"/>
    </row>
    <row r="27" spans="2:11" s="1" customFormat="1" ht="15" customHeight="1">
      <c r="B27" s="262"/>
      <c r="C27" s="261"/>
      <c r="D27" s="388" t="s">
        <v>612</v>
      </c>
      <c r="E27" s="388"/>
      <c r="F27" s="388"/>
      <c r="G27" s="388"/>
      <c r="H27" s="388"/>
      <c r="I27" s="388"/>
      <c r="J27" s="388"/>
      <c r="K27" s="259"/>
    </row>
    <row r="28" spans="2:11" s="1" customFormat="1" ht="15" customHeight="1">
      <c r="B28" s="262"/>
      <c r="C28" s="263"/>
      <c r="D28" s="388" t="s">
        <v>613</v>
      </c>
      <c r="E28" s="388"/>
      <c r="F28" s="388"/>
      <c r="G28" s="388"/>
      <c r="H28" s="388"/>
      <c r="I28" s="388"/>
      <c r="J28" s="388"/>
      <c r="K28" s="259"/>
    </row>
    <row r="29" spans="2:11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pans="2:11" s="1" customFormat="1" ht="15" customHeight="1">
      <c r="B30" s="262"/>
      <c r="C30" s="263"/>
      <c r="D30" s="388" t="s">
        <v>614</v>
      </c>
      <c r="E30" s="388"/>
      <c r="F30" s="388"/>
      <c r="G30" s="388"/>
      <c r="H30" s="388"/>
      <c r="I30" s="388"/>
      <c r="J30" s="388"/>
      <c r="K30" s="259"/>
    </row>
    <row r="31" spans="2:11" s="1" customFormat="1" ht="15" customHeight="1">
      <c r="B31" s="262"/>
      <c r="C31" s="263"/>
      <c r="D31" s="388" t="s">
        <v>615</v>
      </c>
      <c r="E31" s="388"/>
      <c r="F31" s="388"/>
      <c r="G31" s="388"/>
      <c r="H31" s="388"/>
      <c r="I31" s="388"/>
      <c r="J31" s="388"/>
      <c r="K31" s="259"/>
    </row>
    <row r="32" spans="2:11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pans="2:11" s="1" customFormat="1" ht="15" customHeight="1">
      <c r="B33" s="262"/>
      <c r="C33" s="263"/>
      <c r="D33" s="388" t="s">
        <v>616</v>
      </c>
      <c r="E33" s="388"/>
      <c r="F33" s="388"/>
      <c r="G33" s="388"/>
      <c r="H33" s="388"/>
      <c r="I33" s="388"/>
      <c r="J33" s="388"/>
      <c r="K33" s="259"/>
    </row>
    <row r="34" spans="2:11" s="1" customFormat="1" ht="15" customHeight="1">
      <c r="B34" s="262"/>
      <c r="C34" s="263"/>
      <c r="D34" s="388" t="s">
        <v>617</v>
      </c>
      <c r="E34" s="388"/>
      <c r="F34" s="388"/>
      <c r="G34" s="388"/>
      <c r="H34" s="388"/>
      <c r="I34" s="388"/>
      <c r="J34" s="388"/>
      <c r="K34" s="259"/>
    </row>
    <row r="35" spans="2:11" s="1" customFormat="1" ht="15" customHeight="1">
      <c r="B35" s="262"/>
      <c r="C35" s="263"/>
      <c r="D35" s="388" t="s">
        <v>618</v>
      </c>
      <c r="E35" s="388"/>
      <c r="F35" s="388"/>
      <c r="G35" s="388"/>
      <c r="H35" s="388"/>
      <c r="I35" s="388"/>
      <c r="J35" s="388"/>
      <c r="K35" s="259"/>
    </row>
    <row r="36" spans="2:11" s="1" customFormat="1" ht="15" customHeight="1">
      <c r="B36" s="262"/>
      <c r="C36" s="263"/>
      <c r="D36" s="261"/>
      <c r="E36" s="264" t="s">
        <v>107</v>
      </c>
      <c r="F36" s="261"/>
      <c r="G36" s="388" t="s">
        <v>619</v>
      </c>
      <c r="H36" s="388"/>
      <c r="I36" s="388"/>
      <c r="J36" s="388"/>
      <c r="K36" s="259"/>
    </row>
    <row r="37" spans="2:11" s="1" customFormat="1" ht="30.75" customHeight="1">
      <c r="B37" s="262"/>
      <c r="C37" s="263"/>
      <c r="D37" s="261"/>
      <c r="E37" s="264" t="s">
        <v>620</v>
      </c>
      <c r="F37" s="261"/>
      <c r="G37" s="388" t="s">
        <v>621</v>
      </c>
      <c r="H37" s="388"/>
      <c r="I37" s="388"/>
      <c r="J37" s="388"/>
      <c r="K37" s="259"/>
    </row>
    <row r="38" spans="2:11" s="1" customFormat="1" ht="15" customHeight="1">
      <c r="B38" s="262"/>
      <c r="C38" s="263"/>
      <c r="D38" s="261"/>
      <c r="E38" s="264" t="s">
        <v>54</v>
      </c>
      <c r="F38" s="261"/>
      <c r="G38" s="388" t="s">
        <v>622</v>
      </c>
      <c r="H38" s="388"/>
      <c r="I38" s="388"/>
      <c r="J38" s="388"/>
      <c r="K38" s="259"/>
    </row>
    <row r="39" spans="2:11" s="1" customFormat="1" ht="15" customHeight="1">
      <c r="B39" s="262"/>
      <c r="C39" s="263"/>
      <c r="D39" s="261"/>
      <c r="E39" s="264" t="s">
        <v>55</v>
      </c>
      <c r="F39" s="261"/>
      <c r="G39" s="388" t="s">
        <v>623</v>
      </c>
      <c r="H39" s="388"/>
      <c r="I39" s="388"/>
      <c r="J39" s="388"/>
      <c r="K39" s="259"/>
    </row>
    <row r="40" spans="2:11" s="1" customFormat="1" ht="15" customHeight="1">
      <c r="B40" s="262"/>
      <c r="C40" s="263"/>
      <c r="D40" s="261"/>
      <c r="E40" s="264" t="s">
        <v>108</v>
      </c>
      <c r="F40" s="261"/>
      <c r="G40" s="388" t="s">
        <v>624</v>
      </c>
      <c r="H40" s="388"/>
      <c r="I40" s="388"/>
      <c r="J40" s="388"/>
      <c r="K40" s="259"/>
    </row>
    <row r="41" spans="2:11" s="1" customFormat="1" ht="15" customHeight="1">
      <c r="B41" s="262"/>
      <c r="C41" s="263"/>
      <c r="D41" s="261"/>
      <c r="E41" s="264" t="s">
        <v>109</v>
      </c>
      <c r="F41" s="261"/>
      <c r="G41" s="388" t="s">
        <v>625</v>
      </c>
      <c r="H41" s="388"/>
      <c r="I41" s="388"/>
      <c r="J41" s="388"/>
      <c r="K41" s="259"/>
    </row>
    <row r="42" spans="2:11" s="1" customFormat="1" ht="15" customHeight="1">
      <c r="B42" s="262"/>
      <c r="C42" s="263"/>
      <c r="D42" s="261"/>
      <c r="E42" s="264" t="s">
        <v>626</v>
      </c>
      <c r="F42" s="261"/>
      <c r="G42" s="388" t="s">
        <v>627</v>
      </c>
      <c r="H42" s="388"/>
      <c r="I42" s="388"/>
      <c r="J42" s="388"/>
      <c r="K42" s="259"/>
    </row>
    <row r="43" spans="2:11" s="1" customFormat="1" ht="15" customHeight="1">
      <c r="B43" s="262"/>
      <c r="C43" s="263"/>
      <c r="D43" s="261"/>
      <c r="E43" s="264"/>
      <c r="F43" s="261"/>
      <c r="G43" s="388" t="s">
        <v>628</v>
      </c>
      <c r="H43" s="388"/>
      <c r="I43" s="388"/>
      <c r="J43" s="388"/>
      <c r="K43" s="259"/>
    </row>
    <row r="44" spans="2:11" s="1" customFormat="1" ht="15" customHeight="1">
      <c r="B44" s="262"/>
      <c r="C44" s="263"/>
      <c r="D44" s="261"/>
      <c r="E44" s="264" t="s">
        <v>629</v>
      </c>
      <c r="F44" s="261"/>
      <c r="G44" s="388" t="s">
        <v>630</v>
      </c>
      <c r="H44" s="388"/>
      <c r="I44" s="388"/>
      <c r="J44" s="388"/>
      <c r="K44" s="259"/>
    </row>
    <row r="45" spans="2:11" s="1" customFormat="1" ht="15" customHeight="1">
      <c r="B45" s="262"/>
      <c r="C45" s="263"/>
      <c r="D45" s="261"/>
      <c r="E45" s="264" t="s">
        <v>111</v>
      </c>
      <c r="F45" s="261"/>
      <c r="G45" s="388" t="s">
        <v>631</v>
      </c>
      <c r="H45" s="388"/>
      <c r="I45" s="388"/>
      <c r="J45" s="388"/>
      <c r="K45" s="259"/>
    </row>
    <row r="46" spans="2:11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pans="2:11" s="1" customFormat="1" ht="15" customHeight="1">
      <c r="B47" s="262"/>
      <c r="C47" s="263"/>
      <c r="D47" s="388" t="s">
        <v>632</v>
      </c>
      <c r="E47" s="388"/>
      <c r="F47" s="388"/>
      <c r="G47" s="388"/>
      <c r="H47" s="388"/>
      <c r="I47" s="388"/>
      <c r="J47" s="388"/>
      <c r="K47" s="259"/>
    </row>
    <row r="48" spans="2:11" s="1" customFormat="1" ht="15" customHeight="1">
      <c r="B48" s="262"/>
      <c r="C48" s="263"/>
      <c r="D48" s="263"/>
      <c r="E48" s="388" t="s">
        <v>633</v>
      </c>
      <c r="F48" s="388"/>
      <c r="G48" s="388"/>
      <c r="H48" s="388"/>
      <c r="I48" s="388"/>
      <c r="J48" s="388"/>
      <c r="K48" s="259"/>
    </row>
    <row r="49" spans="2:11" s="1" customFormat="1" ht="15" customHeight="1">
      <c r="B49" s="262"/>
      <c r="C49" s="263"/>
      <c r="D49" s="263"/>
      <c r="E49" s="388" t="s">
        <v>634</v>
      </c>
      <c r="F49" s="388"/>
      <c r="G49" s="388"/>
      <c r="H49" s="388"/>
      <c r="I49" s="388"/>
      <c r="J49" s="388"/>
      <c r="K49" s="259"/>
    </row>
    <row r="50" spans="2:11" s="1" customFormat="1" ht="15" customHeight="1">
      <c r="B50" s="262"/>
      <c r="C50" s="263"/>
      <c r="D50" s="263"/>
      <c r="E50" s="388" t="s">
        <v>635</v>
      </c>
      <c r="F50" s="388"/>
      <c r="G50" s="388"/>
      <c r="H50" s="388"/>
      <c r="I50" s="388"/>
      <c r="J50" s="388"/>
      <c r="K50" s="259"/>
    </row>
    <row r="51" spans="2:11" s="1" customFormat="1" ht="15" customHeight="1">
      <c r="B51" s="262"/>
      <c r="C51" s="263"/>
      <c r="D51" s="388" t="s">
        <v>636</v>
      </c>
      <c r="E51" s="388"/>
      <c r="F51" s="388"/>
      <c r="G51" s="388"/>
      <c r="H51" s="388"/>
      <c r="I51" s="388"/>
      <c r="J51" s="388"/>
      <c r="K51" s="259"/>
    </row>
    <row r="52" spans="2:11" s="1" customFormat="1" ht="25.5" customHeight="1">
      <c r="B52" s="258"/>
      <c r="C52" s="389" t="s">
        <v>637</v>
      </c>
      <c r="D52" s="389"/>
      <c r="E52" s="389"/>
      <c r="F52" s="389"/>
      <c r="G52" s="389"/>
      <c r="H52" s="389"/>
      <c r="I52" s="389"/>
      <c r="J52" s="389"/>
      <c r="K52" s="259"/>
    </row>
    <row r="53" spans="2:11" s="1" customFormat="1" ht="5.25" customHeight="1">
      <c r="B53" s="258"/>
      <c r="C53" s="260"/>
      <c r="D53" s="260"/>
      <c r="E53" s="260"/>
      <c r="F53" s="260"/>
      <c r="G53" s="260"/>
      <c r="H53" s="260"/>
      <c r="I53" s="260"/>
      <c r="J53" s="260"/>
      <c r="K53" s="259"/>
    </row>
    <row r="54" spans="2:11" s="1" customFormat="1" ht="15" customHeight="1">
      <c r="B54" s="258"/>
      <c r="C54" s="388" t="s">
        <v>638</v>
      </c>
      <c r="D54" s="388"/>
      <c r="E54" s="388"/>
      <c r="F54" s="388"/>
      <c r="G54" s="388"/>
      <c r="H54" s="388"/>
      <c r="I54" s="388"/>
      <c r="J54" s="388"/>
      <c r="K54" s="259"/>
    </row>
    <row r="55" spans="2:11" s="1" customFormat="1" ht="15" customHeight="1">
      <c r="B55" s="258"/>
      <c r="C55" s="388" t="s">
        <v>639</v>
      </c>
      <c r="D55" s="388"/>
      <c r="E55" s="388"/>
      <c r="F55" s="388"/>
      <c r="G55" s="388"/>
      <c r="H55" s="388"/>
      <c r="I55" s="388"/>
      <c r="J55" s="388"/>
      <c r="K55" s="259"/>
    </row>
    <row r="56" spans="2:11" s="1" customFormat="1" ht="12.75" customHeight="1">
      <c r="B56" s="258"/>
      <c r="C56" s="261"/>
      <c r="D56" s="261"/>
      <c r="E56" s="261"/>
      <c r="F56" s="261"/>
      <c r="G56" s="261"/>
      <c r="H56" s="261"/>
      <c r="I56" s="261"/>
      <c r="J56" s="261"/>
      <c r="K56" s="259"/>
    </row>
    <row r="57" spans="2:11" s="1" customFormat="1" ht="15" customHeight="1">
      <c r="B57" s="258"/>
      <c r="C57" s="388" t="s">
        <v>640</v>
      </c>
      <c r="D57" s="388"/>
      <c r="E57" s="388"/>
      <c r="F57" s="388"/>
      <c r="G57" s="388"/>
      <c r="H57" s="388"/>
      <c r="I57" s="388"/>
      <c r="J57" s="388"/>
      <c r="K57" s="259"/>
    </row>
    <row r="58" spans="2:11" s="1" customFormat="1" ht="15" customHeight="1">
      <c r="B58" s="258"/>
      <c r="C58" s="263"/>
      <c r="D58" s="388" t="s">
        <v>641</v>
      </c>
      <c r="E58" s="388"/>
      <c r="F58" s="388"/>
      <c r="G58" s="388"/>
      <c r="H58" s="388"/>
      <c r="I58" s="388"/>
      <c r="J58" s="388"/>
      <c r="K58" s="259"/>
    </row>
    <row r="59" spans="2:11" s="1" customFormat="1" ht="15" customHeight="1">
      <c r="B59" s="258"/>
      <c r="C59" s="263"/>
      <c r="D59" s="388" t="s">
        <v>642</v>
      </c>
      <c r="E59" s="388"/>
      <c r="F59" s="388"/>
      <c r="G59" s="388"/>
      <c r="H59" s="388"/>
      <c r="I59" s="388"/>
      <c r="J59" s="388"/>
      <c r="K59" s="259"/>
    </row>
    <row r="60" spans="2:11" s="1" customFormat="1" ht="15" customHeight="1">
      <c r="B60" s="258"/>
      <c r="C60" s="263"/>
      <c r="D60" s="388" t="s">
        <v>643</v>
      </c>
      <c r="E60" s="388"/>
      <c r="F60" s="388"/>
      <c r="G60" s="388"/>
      <c r="H60" s="388"/>
      <c r="I60" s="388"/>
      <c r="J60" s="388"/>
      <c r="K60" s="259"/>
    </row>
    <row r="61" spans="2:11" s="1" customFormat="1" ht="15" customHeight="1">
      <c r="B61" s="258"/>
      <c r="C61" s="263"/>
      <c r="D61" s="388" t="s">
        <v>644</v>
      </c>
      <c r="E61" s="388"/>
      <c r="F61" s="388"/>
      <c r="G61" s="388"/>
      <c r="H61" s="388"/>
      <c r="I61" s="388"/>
      <c r="J61" s="388"/>
      <c r="K61" s="259"/>
    </row>
    <row r="62" spans="2:11" s="1" customFormat="1" ht="15" customHeight="1">
      <c r="B62" s="258"/>
      <c r="C62" s="263"/>
      <c r="D62" s="390" t="s">
        <v>645</v>
      </c>
      <c r="E62" s="390"/>
      <c r="F62" s="390"/>
      <c r="G62" s="390"/>
      <c r="H62" s="390"/>
      <c r="I62" s="390"/>
      <c r="J62" s="390"/>
      <c r="K62" s="259"/>
    </row>
    <row r="63" spans="2:11" s="1" customFormat="1" ht="15" customHeight="1">
      <c r="B63" s="258"/>
      <c r="C63" s="263"/>
      <c r="D63" s="388" t="s">
        <v>646</v>
      </c>
      <c r="E63" s="388"/>
      <c r="F63" s="388"/>
      <c r="G63" s="388"/>
      <c r="H63" s="388"/>
      <c r="I63" s="388"/>
      <c r="J63" s="388"/>
      <c r="K63" s="259"/>
    </row>
    <row r="64" spans="2:11" s="1" customFormat="1" ht="12.75" customHeight="1">
      <c r="B64" s="258"/>
      <c r="C64" s="263"/>
      <c r="D64" s="263"/>
      <c r="E64" s="266"/>
      <c r="F64" s="263"/>
      <c r="G64" s="263"/>
      <c r="H64" s="263"/>
      <c r="I64" s="263"/>
      <c r="J64" s="263"/>
      <c r="K64" s="259"/>
    </row>
    <row r="65" spans="2:11" s="1" customFormat="1" ht="15" customHeight="1">
      <c r="B65" s="258"/>
      <c r="C65" s="263"/>
      <c r="D65" s="388" t="s">
        <v>647</v>
      </c>
      <c r="E65" s="388"/>
      <c r="F65" s="388"/>
      <c r="G65" s="388"/>
      <c r="H65" s="388"/>
      <c r="I65" s="388"/>
      <c r="J65" s="388"/>
      <c r="K65" s="259"/>
    </row>
    <row r="66" spans="2:11" s="1" customFormat="1" ht="15" customHeight="1">
      <c r="B66" s="258"/>
      <c r="C66" s="263"/>
      <c r="D66" s="390" t="s">
        <v>648</v>
      </c>
      <c r="E66" s="390"/>
      <c r="F66" s="390"/>
      <c r="G66" s="390"/>
      <c r="H66" s="390"/>
      <c r="I66" s="390"/>
      <c r="J66" s="390"/>
      <c r="K66" s="259"/>
    </row>
    <row r="67" spans="2:11" s="1" customFormat="1" ht="15" customHeight="1">
      <c r="B67" s="258"/>
      <c r="C67" s="263"/>
      <c r="D67" s="388" t="s">
        <v>649</v>
      </c>
      <c r="E67" s="388"/>
      <c r="F67" s="388"/>
      <c r="G67" s="388"/>
      <c r="H67" s="388"/>
      <c r="I67" s="388"/>
      <c r="J67" s="388"/>
      <c r="K67" s="259"/>
    </row>
    <row r="68" spans="2:11" s="1" customFormat="1" ht="15" customHeight="1">
      <c r="B68" s="258"/>
      <c r="C68" s="263"/>
      <c r="D68" s="388" t="s">
        <v>650</v>
      </c>
      <c r="E68" s="388"/>
      <c r="F68" s="388"/>
      <c r="G68" s="388"/>
      <c r="H68" s="388"/>
      <c r="I68" s="388"/>
      <c r="J68" s="388"/>
      <c r="K68" s="259"/>
    </row>
    <row r="69" spans="2:11" s="1" customFormat="1" ht="15" customHeight="1">
      <c r="B69" s="258"/>
      <c r="C69" s="263"/>
      <c r="D69" s="388" t="s">
        <v>651</v>
      </c>
      <c r="E69" s="388"/>
      <c r="F69" s="388"/>
      <c r="G69" s="388"/>
      <c r="H69" s="388"/>
      <c r="I69" s="388"/>
      <c r="J69" s="388"/>
      <c r="K69" s="259"/>
    </row>
    <row r="70" spans="2:11" s="1" customFormat="1" ht="15" customHeight="1">
      <c r="B70" s="258"/>
      <c r="C70" s="263"/>
      <c r="D70" s="388" t="s">
        <v>652</v>
      </c>
      <c r="E70" s="388"/>
      <c r="F70" s="388"/>
      <c r="G70" s="388"/>
      <c r="H70" s="388"/>
      <c r="I70" s="388"/>
      <c r="J70" s="388"/>
      <c r="K70" s="259"/>
    </row>
    <row r="71" spans="2:11" s="1" customFormat="1" ht="12.75" customHeight="1">
      <c r="B71" s="267"/>
      <c r="C71" s="268"/>
      <c r="D71" s="268"/>
      <c r="E71" s="268"/>
      <c r="F71" s="268"/>
      <c r="G71" s="268"/>
      <c r="H71" s="268"/>
      <c r="I71" s="268"/>
      <c r="J71" s="268"/>
      <c r="K71" s="269"/>
    </row>
    <row r="72" spans="2:11" s="1" customFormat="1" ht="18.75" customHeight="1">
      <c r="B72" s="270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s="1" customFormat="1" ht="18.75" customHeight="1">
      <c r="B73" s="271"/>
      <c r="C73" s="271"/>
      <c r="D73" s="271"/>
      <c r="E73" s="271"/>
      <c r="F73" s="271"/>
      <c r="G73" s="271"/>
      <c r="H73" s="271"/>
      <c r="I73" s="271"/>
      <c r="J73" s="271"/>
      <c r="K73" s="271"/>
    </row>
    <row r="74" spans="2:11" s="1" customFormat="1" ht="7.5" customHeight="1">
      <c r="B74" s="272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2:11" s="1" customFormat="1" ht="45" customHeight="1">
      <c r="B75" s="275"/>
      <c r="C75" s="383" t="s">
        <v>653</v>
      </c>
      <c r="D75" s="383"/>
      <c r="E75" s="383"/>
      <c r="F75" s="383"/>
      <c r="G75" s="383"/>
      <c r="H75" s="383"/>
      <c r="I75" s="383"/>
      <c r="J75" s="383"/>
      <c r="K75" s="276"/>
    </row>
    <row r="76" spans="2:11" s="1" customFormat="1" ht="17.25" customHeight="1">
      <c r="B76" s="275"/>
      <c r="C76" s="277" t="s">
        <v>654</v>
      </c>
      <c r="D76" s="277"/>
      <c r="E76" s="277"/>
      <c r="F76" s="277" t="s">
        <v>655</v>
      </c>
      <c r="G76" s="278"/>
      <c r="H76" s="277" t="s">
        <v>55</v>
      </c>
      <c r="I76" s="277" t="s">
        <v>58</v>
      </c>
      <c r="J76" s="277" t="s">
        <v>656</v>
      </c>
      <c r="K76" s="276"/>
    </row>
    <row r="77" spans="2:11" s="1" customFormat="1" ht="17.25" customHeight="1">
      <c r="B77" s="275"/>
      <c r="C77" s="279" t="s">
        <v>657</v>
      </c>
      <c r="D77" s="279"/>
      <c r="E77" s="279"/>
      <c r="F77" s="280" t="s">
        <v>658</v>
      </c>
      <c r="G77" s="281"/>
      <c r="H77" s="279"/>
      <c r="I77" s="279"/>
      <c r="J77" s="279" t="s">
        <v>659</v>
      </c>
      <c r="K77" s="276"/>
    </row>
    <row r="78" spans="2:11" s="1" customFormat="1" ht="5.25" customHeight="1">
      <c r="B78" s="275"/>
      <c r="C78" s="282"/>
      <c r="D78" s="282"/>
      <c r="E78" s="282"/>
      <c r="F78" s="282"/>
      <c r="G78" s="283"/>
      <c r="H78" s="282"/>
      <c r="I78" s="282"/>
      <c r="J78" s="282"/>
      <c r="K78" s="276"/>
    </row>
    <row r="79" spans="2:11" s="1" customFormat="1" ht="15" customHeight="1">
      <c r="B79" s="275"/>
      <c r="C79" s="264" t="s">
        <v>54</v>
      </c>
      <c r="D79" s="284"/>
      <c r="E79" s="284"/>
      <c r="F79" s="285" t="s">
        <v>660</v>
      </c>
      <c r="G79" s="286"/>
      <c r="H79" s="264" t="s">
        <v>661</v>
      </c>
      <c r="I79" s="264" t="s">
        <v>662</v>
      </c>
      <c r="J79" s="264">
        <v>20</v>
      </c>
      <c r="K79" s="276"/>
    </row>
    <row r="80" spans="2:11" s="1" customFormat="1" ht="15" customHeight="1">
      <c r="B80" s="275"/>
      <c r="C80" s="264" t="s">
        <v>663</v>
      </c>
      <c r="D80" s="264"/>
      <c r="E80" s="264"/>
      <c r="F80" s="285" t="s">
        <v>660</v>
      </c>
      <c r="G80" s="286"/>
      <c r="H80" s="264" t="s">
        <v>664</v>
      </c>
      <c r="I80" s="264" t="s">
        <v>662</v>
      </c>
      <c r="J80" s="264">
        <v>120</v>
      </c>
      <c r="K80" s="276"/>
    </row>
    <row r="81" spans="2:11" s="1" customFormat="1" ht="15" customHeight="1">
      <c r="B81" s="287"/>
      <c r="C81" s="264" t="s">
        <v>665</v>
      </c>
      <c r="D81" s="264"/>
      <c r="E81" s="264"/>
      <c r="F81" s="285" t="s">
        <v>666</v>
      </c>
      <c r="G81" s="286"/>
      <c r="H81" s="264" t="s">
        <v>667</v>
      </c>
      <c r="I81" s="264" t="s">
        <v>662</v>
      </c>
      <c r="J81" s="264">
        <v>50</v>
      </c>
      <c r="K81" s="276"/>
    </row>
    <row r="82" spans="2:11" s="1" customFormat="1" ht="15" customHeight="1">
      <c r="B82" s="287"/>
      <c r="C82" s="264" t="s">
        <v>668</v>
      </c>
      <c r="D82" s="264"/>
      <c r="E82" s="264"/>
      <c r="F82" s="285" t="s">
        <v>660</v>
      </c>
      <c r="G82" s="286"/>
      <c r="H82" s="264" t="s">
        <v>669</v>
      </c>
      <c r="I82" s="264" t="s">
        <v>670</v>
      </c>
      <c r="J82" s="264"/>
      <c r="K82" s="276"/>
    </row>
    <row r="83" spans="2:11" s="1" customFormat="1" ht="15" customHeight="1">
      <c r="B83" s="287"/>
      <c r="C83" s="288" t="s">
        <v>671</v>
      </c>
      <c r="D83" s="288"/>
      <c r="E83" s="288"/>
      <c r="F83" s="289" t="s">
        <v>666</v>
      </c>
      <c r="G83" s="288"/>
      <c r="H83" s="288" t="s">
        <v>672</v>
      </c>
      <c r="I83" s="288" t="s">
        <v>662</v>
      </c>
      <c r="J83" s="288">
        <v>15</v>
      </c>
      <c r="K83" s="276"/>
    </row>
    <row r="84" spans="2:11" s="1" customFormat="1" ht="15" customHeight="1">
      <c r="B84" s="287"/>
      <c r="C84" s="288" t="s">
        <v>673</v>
      </c>
      <c r="D84" s="288"/>
      <c r="E84" s="288"/>
      <c r="F84" s="289" t="s">
        <v>666</v>
      </c>
      <c r="G84" s="288"/>
      <c r="H84" s="288" t="s">
        <v>674</v>
      </c>
      <c r="I84" s="288" t="s">
        <v>662</v>
      </c>
      <c r="J84" s="288">
        <v>15</v>
      </c>
      <c r="K84" s="276"/>
    </row>
    <row r="85" spans="2:11" s="1" customFormat="1" ht="15" customHeight="1">
      <c r="B85" s="287"/>
      <c r="C85" s="288" t="s">
        <v>675</v>
      </c>
      <c r="D85" s="288"/>
      <c r="E85" s="288"/>
      <c r="F85" s="289" t="s">
        <v>666</v>
      </c>
      <c r="G85" s="288"/>
      <c r="H85" s="288" t="s">
        <v>676</v>
      </c>
      <c r="I85" s="288" t="s">
        <v>662</v>
      </c>
      <c r="J85" s="288">
        <v>20</v>
      </c>
      <c r="K85" s="276"/>
    </row>
    <row r="86" spans="2:11" s="1" customFormat="1" ht="15" customHeight="1">
      <c r="B86" s="287"/>
      <c r="C86" s="288" t="s">
        <v>677</v>
      </c>
      <c r="D86" s="288"/>
      <c r="E86" s="288"/>
      <c r="F86" s="289" t="s">
        <v>666</v>
      </c>
      <c r="G86" s="288"/>
      <c r="H86" s="288" t="s">
        <v>678</v>
      </c>
      <c r="I86" s="288" t="s">
        <v>662</v>
      </c>
      <c r="J86" s="288">
        <v>20</v>
      </c>
      <c r="K86" s="276"/>
    </row>
    <row r="87" spans="2:11" s="1" customFormat="1" ht="15" customHeight="1">
      <c r="B87" s="287"/>
      <c r="C87" s="264" t="s">
        <v>679</v>
      </c>
      <c r="D87" s="264"/>
      <c r="E87" s="264"/>
      <c r="F87" s="285" t="s">
        <v>666</v>
      </c>
      <c r="G87" s="286"/>
      <c r="H87" s="264" t="s">
        <v>680</v>
      </c>
      <c r="I87" s="264" t="s">
        <v>662</v>
      </c>
      <c r="J87" s="264">
        <v>50</v>
      </c>
      <c r="K87" s="276"/>
    </row>
    <row r="88" spans="2:11" s="1" customFormat="1" ht="15" customHeight="1">
      <c r="B88" s="287"/>
      <c r="C88" s="264" t="s">
        <v>681</v>
      </c>
      <c r="D88" s="264"/>
      <c r="E88" s="264"/>
      <c r="F88" s="285" t="s">
        <v>666</v>
      </c>
      <c r="G88" s="286"/>
      <c r="H88" s="264" t="s">
        <v>682</v>
      </c>
      <c r="I88" s="264" t="s">
        <v>662</v>
      </c>
      <c r="J88" s="264">
        <v>20</v>
      </c>
      <c r="K88" s="276"/>
    </row>
    <row r="89" spans="2:11" s="1" customFormat="1" ht="15" customHeight="1">
      <c r="B89" s="287"/>
      <c r="C89" s="264" t="s">
        <v>683</v>
      </c>
      <c r="D89" s="264"/>
      <c r="E89" s="264"/>
      <c r="F89" s="285" t="s">
        <v>666</v>
      </c>
      <c r="G89" s="286"/>
      <c r="H89" s="264" t="s">
        <v>684</v>
      </c>
      <c r="I89" s="264" t="s">
        <v>662</v>
      </c>
      <c r="J89" s="264">
        <v>20</v>
      </c>
      <c r="K89" s="276"/>
    </row>
    <row r="90" spans="2:11" s="1" customFormat="1" ht="15" customHeight="1">
      <c r="B90" s="287"/>
      <c r="C90" s="264" t="s">
        <v>685</v>
      </c>
      <c r="D90" s="264"/>
      <c r="E90" s="264"/>
      <c r="F90" s="285" t="s">
        <v>666</v>
      </c>
      <c r="G90" s="286"/>
      <c r="H90" s="264" t="s">
        <v>686</v>
      </c>
      <c r="I90" s="264" t="s">
        <v>662</v>
      </c>
      <c r="J90" s="264">
        <v>50</v>
      </c>
      <c r="K90" s="276"/>
    </row>
    <row r="91" spans="2:11" s="1" customFormat="1" ht="15" customHeight="1">
      <c r="B91" s="287"/>
      <c r="C91" s="264" t="s">
        <v>687</v>
      </c>
      <c r="D91" s="264"/>
      <c r="E91" s="264"/>
      <c r="F91" s="285" t="s">
        <v>666</v>
      </c>
      <c r="G91" s="286"/>
      <c r="H91" s="264" t="s">
        <v>687</v>
      </c>
      <c r="I91" s="264" t="s">
        <v>662</v>
      </c>
      <c r="J91" s="264">
        <v>50</v>
      </c>
      <c r="K91" s="276"/>
    </row>
    <row r="92" spans="2:11" s="1" customFormat="1" ht="15" customHeight="1">
      <c r="B92" s="287"/>
      <c r="C92" s="264" t="s">
        <v>688</v>
      </c>
      <c r="D92" s="264"/>
      <c r="E92" s="264"/>
      <c r="F92" s="285" t="s">
        <v>666</v>
      </c>
      <c r="G92" s="286"/>
      <c r="H92" s="264" t="s">
        <v>689</v>
      </c>
      <c r="I92" s="264" t="s">
        <v>662</v>
      </c>
      <c r="J92" s="264">
        <v>255</v>
      </c>
      <c r="K92" s="276"/>
    </row>
    <row r="93" spans="2:11" s="1" customFormat="1" ht="15" customHeight="1">
      <c r="B93" s="287"/>
      <c r="C93" s="264" t="s">
        <v>690</v>
      </c>
      <c r="D93" s="264"/>
      <c r="E93" s="264"/>
      <c r="F93" s="285" t="s">
        <v>660</v>
      </c>
      <c r="G93" s="286"/>
      <c r="H93" s="264" t="s">
        <v>691</v>
      </c>
      <c r="I93" s="264" t="s">
        <v>692</v>
      </c>
      <c r="J93" s="264"/>
      <c r="K93" s="276"/>
    </row>
    <row r="94" spans="2:11" s="1" customFormat="1" ht="15" customHeight="1">
      <c r="B94" s="287"/>
      <c r="C94" s="264" t="s">
        <v>693</v>
      </c>
      <c r="D94" s="264"/>
      <c r="E94" s="264"/>
      <c r="F94" s="285" t="s">
        <v>660</v>
      </c>
      <c r="G94" s="286"/>
      <c r="H94" s="264" t="s">
        <v>694</v>
      </c>
      <c r="I94" s="264" t="s">
        <v>695</v>
      </c>
      <c r="J94" s="264"/>
      <c r="K94" s="276"/>
    </row>
    <row r="95" spans="2:11" s="1" customFormat="1" ht="15" customHeight="1">
      <c r="B95" s="287"/>
      <c r="C95" s="264" t="s">
        <v>696</v>
      </c>
      <c r="D95" s="264"/>
      <c r="E95" s="264"/>
      <c r="F95" s="285" t="s">
        <v>660</v>
      </c>
      <c r="G95" s="286"/>
      <c r="H95" s="264" t="s">
        <v>696</v>
      </c>
      <c r="I95" s="264" t="s">
        <v>695</v>
      </c>
      <c r="J95" s="264"/>
      <c r="K95" s="276"/>
    </row>
    <row r="96" spans="2:11" s="1" customFormat="1" ht="15" customHeight="1">
      <c r="B96" s="287"/>
      <c r="C96" s="264" t="s">
        <v>39</v>
      </c>
      <c r="D96" s="264"/>
      <c r="E96" s="264"/>
      <c r="F96" s="285" t="s">
        <v>660</v>
      </c>
      <c r="G96" s="286"/>
      <c r="H96" s="264" t="s">
        <v>697</v>
      </c>
      <c r="I96" s="264" t="s">
        <v>695</v>
      </c>
      <c r="J96" s="264"/>
      <c r="K96" s="276"/>
    </row>
    <row r="97" spans="2:11" s="1" customFormat="1" ht="15" customHeight="1">
      <c r="B97" s="287"/>
      <c r="C97" s="264" t="s">
        <v>49</v>
      </c>
      <c r="D97" s="264"/>
      <c r="E97" s="264"/>
      <c r="F97" s="285" t="s">
        <v>660</v>
      </c>
      <c r="G97" s="286"/>
      <c r="H97" s="264" t="s">
        <v>698</v>
      </c>
      <c r="I97" s="264" t="s">
        <v>695</v>
      </c>
      <c r="J97" s="264"/>
      <c r="K97" s="276"/>
    </row>
    <row r="98" spans="2:11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pans="2:11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pans="2:11" s="1" customFormat="1" ht="18.75" customHeight="1"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</row>
    <row r="101" spans="2:11" s="1" customFormat="1" ht="7.5" customHeight="1">
      <c r="B101" s="272"/>
      <c r="C101" s="273"/>
      <c r="D101" s="273"/>
      <c r="E101" s="273"/>
      <c r="F101" s="273"/>
      <c r="G101" s="273"/>
      <c r="H101" s="273"/>
      <c r="I101" s="273"/>
      <c r="J101" s="273"/>
      <c r="K101" s="274"/>
    </row>
    <row r="102" spans="2:11" s="1" customFormat="1" ht="45" customHeight="1">
      <c r="B102" s="275"/>
      <c r="C102" s="383" t="s">
        <v>699</v>
      </c>
      <c r="D102" s="383"/>
      <c r="E102" s="383"/>
      <c r="F102" s="383"/>
      <c r="G102" s="383"/>
      <c r="H102" s="383"/>
      <c r="I102" s="383"/>
      <c r="J102" s="383"/>
      <c r="K102" s="276"/>
    </row>
    <row r="103" spans="2:11" s="1" customFormat="1" ht="17.25" customHeight="1">
      <c r="B103" s="275"/>
      <c r="C103" s="277" t="s">
        <v>654</v>
      </c>
      <c r="D103" s="277"/>
      <c r="E103" s="277"/>
      <c r="F103" s="277" t="s">
        <v>655</v>
      </c>
      <c r="G103" s="278"/>
      <c r="H103" s="277" t="s">
        <v>55</v>
      </c>
      <c r="I103" s="277" t="s">
        <v>58</v>
      </c>
      <c r="J103" s="277" t="s">
        <v>656</v>
      </c>
      <c r="K103" s="276"/>
    </row>
    <row r="104" spans="2:11" s="1" customFormat="1" ht="17.25" customHeight="1">
      <c r="B104" s="275"/>
      <c r="C104" s="279" t="s">
        <v>657</v>
      </c>
      <c r="D104" s="279"/>
      <c r="E104" s="279"/>
      <c r="F104" s="280" t="s">
        <v>658</v>
      </c>
      <c r="G104" s="281"/>
      <c r="H104" s="279"/>
      <c r="I104" s="279"/>
      <c r="J104" s="279" t="s">
        <v>659</v>
      </c>
      <c r="K104" s="276"/>
    </row>
    <row r="105" spans="2:11" s="1" customFormat="1" ht="5.25" customHeight="1">
      <c r="B105" s="275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pans="2:11" s="1" customFormat="1" ht="15" customHeight="1">
      <c r="B106" s="275"/>
      <c r="C106" s="264" t="s">
        <v>54</v>
      </c>
      <c r="D106" s="284"/>
      <c r="E106" s="284"/>
      <c r="F106" s="285" t="s">
        <v>660</v>
      </c>
      <c r="G106" s="264"/>
      <c r="H106" s="264" t="s">
        <v>700</v>
      </c>
      <c r="I106" s="264" t="s">
        <v>662</v>
      </c>
      <c r="J106" s="264">
        <v>20</v>
      </c>
      <c r="K106" s="276"/>
    </row>
    <row r="107" spans="2:11" s="1" customFormat="1" ht="15" customHeight="1">
      <c r="B107" s="275"/>
      <c r="C107" s="264" t="s">
        <v>663</v>
      </c>
      <c r="D107" s="264"/>
      <c r="E107" s="264"/>
      <c r="F107" s="285" t="s">
        <v>660</v>
      </c>
      <c r="G107" s="264"/>
      <c r="H107" s="264" t="s">
        <v>700</v>
      </c>
      <c r="I107" s="264" t="s">
        <v>662</v>
      </c>
      <c r="J107" s="264">
        <v>120</v>
      </c>
      <c r="K107" s="276"/>
    </row>
    <row r="108" spans="2:11" s="1" customFormat="1" ht="15" customHeight="1">
      <c r="B108" s="287"/>
      <c r="C108" s="264" t="s">
        <v>665</v>
      </c>
      <c r="D108" s="264"/>
      <c r="E108" s="264"/>
      <c r="F108" s="285" t="s">
        <v>666</v>
      </c>
      <c r="G108" s="264"/>
      <c r="H108" s="264" t="s">
        <v>700</v>
      </c>
      <c r="I108" s="264" t="s">
        <v>662</v>
      </c>
      <c r="J108" s="264">
        <v>50</v>
      </c>
      <c r="K108" s="276"/>
    </row>
    <row r="109" spans="2:11" s="1" customFormat="1" ht="15" customHeight="1">
      <c r="B109" s="287"/>
      <c r="C109" s="264" t="s">
        <v>668</v>
      </c>
      <c r="D109" s="264"/>
      <c r="E109" s="264"/>
      <c r="F109" s="285" t="s">
        <v>660</v>
      </c>
      <c r="G109" s="264"/>
      <c r="H109" s="264" t="s">
        <v>700</v>
      </c>
      <c r="I109" s="264" t="s">
        <v>670</v>
      </c>
      <c r="J109" s="264"/>
      <c r="K109" s="276"/>
    </row>
    <row r="110" spans="2:11" s="1" customFormat="1" ht="15" customHeight="1">
      <c r="B110" s="287"/>
      <c r="C110" s="264" t="s">
        <v>679</v>
      </c>
      <c r="D110" s="264"/>
      <c r="E110" s="264"/>
      <c r="F110" s="285" t="s">
        <v>666</v>
      </c>
      <c r="G110" s="264"/>
      <c r="H110" s="264" t="s">
        <v>700</v>
      </c>
      <c r="I110" s="264" t="s">
        <v>662</v>
      </c>
      <c r="J110" s="264">
        <v>50</v>
      </c>
      <c r="K110" s="276"/>
    </row>
    <row r="111" spans="2:11" s="1" customFormat="1" ht="15" customHeight="1">
      <c r="B111" s="287"/>
      <c r="C111" s="264" t="s">
        <v>687</v>
      </c>
      <c r="D111" s="264"/>
      <c r="E111" s="264"/>
      <c r="F111" s="285" t="s">
        <v>666</v>
      </c>
      <c r="G111" s="264"/>
      <c r="H111" s="264" t="s">
        <v>700</v>
      </c>
      <c r="I111" s="264" t="s">
        <v>662</v>
      </c>
      <c r="J111" s="264">
        <v>50</v>
      </c>
      <c r="K111" s="276"/>
    </row>
    <row r="112" spans="2:11" s="1" customFormat="1" ht="15" customHeight="1">
      <c r="B112" s="287"/>
      <c r="C112" s="264" t="s">
        <v>685</v>
      </c>
      <c r="D112" s="264"/>
      <c r="E112" s="264"/>
      <c r="F112" s="285" t="s">
        <v>666</v>
      </c>
      <c r="G112" s="264"/>
      <c r="H112" s="264" t="s">
        <v>700</v>
      </c>
      <c r="I112" s="264" t="s">
        <v>662</v>
      </c>
      <c r="J112" s="264">
        <v>50</v>
      </c>
      <c r="K112" s="276"/>
    </row>
    <row r="113" spans="2:11" s="1" customFormat="1" ht="15" customHeight="1">
      <c r="B113" s="287"/>
      <c r="C113" s="264" t="s">
        <v>54</v>
      </c>
      <c r="D113" s="264"/>
      <c r="E113" s="264"/>
      <c r="F113" s="285" t="s">
        <v>660</v>
      </c>
      <c r="G113" s="264"/>
      <c r="H113" s="264" t="s">
        <v>701</v>
      </c>
      <c r="I113" s="264" t="s">
        <v>662</v>
      </c>
      <c r="J113" s="264">
        <v>20</v>
      </c>
      <c r="K113" s="276"/>
    </row>
    <row r="114" spans="2:11" s="1" customFormat="1" ht="15" customHeight="1">
      <c r="B114" s="287"/>
      <c r="C114" s="264" t="s">
        <v>702</v>
      </c>
      <c r="D114" s="264"/>
      <c r="E114" s="264"/>
      <c r="F114" s="285" t="s">
        <v>660</v>
      </c>
      <c r="G114" s="264"/>
      <c r="H114" s="264" t="s">
        <v>703</v>
      </c>
      <c r="I114" s="264" t="s">
        <v>662</v>
      </c>
      <c r="J114" s="264">
        <v>120</v>
      </c>
      <c r="K114" s="276"/>
    </row>
    <row r="115" spans="2:11" s="1" customFormat="1" ht="15" customHeight="1">
      <c r="B115" s="287"/>
      <c r="C115" s="264" t="s">
        <v>39</v>
      </c>
      <c r="D115" s="264"/>
      <c r="E115" s="264"/>
      <c r="F115" s="285" t="s">
        <v>660</v>
      </c>
      <c r="G115" s="264"/>
      <c r="H115" s="264" t="s">
        <v>704</v>
      </c>
      <c r="I115" s="264" t="s">
        <v>695</v>
      </c>
      <c r="J115" s="264"/>
      <c r="K115" s="276"/>
    </row>
    <row r="116" spans="2:11" s="1" customFormat="1" ht="15" customHeight="1">
      <c r="B116" s="287"/>
      <c r="C116" s="264" t="s">
        <v>49</v>
      </c>
      <c r="D116" s="264"/>
      <c r="E116" s="264"/>
      <c r="F116" s="285" t="s">
        <v>660</v>
      </c>
      <c r="G116" s="264"/>
      <c r="H116" s="264" t="s">
        <v>705</v>
      </c>
      <c r="I116" s="264" t="s">
        <v>695</v>
      </c>
      <c r="J116" s="264"/>
      <c r="K116" s="276"/>
    </row>
    <row r="117" spans="2:11" s="1" customFormat="1" ht="15" customHeight="1">
      <c r="B117" s="287"/>
      <c r="C117" s="264" t="s">
        <v>58</v>
      </c>
      <c r="D117" s="264"/>
      <c r="E117" s="264"/>
      <c r="F117" s="285" t="s">
        <v>660</v>
      </c>
      <c r="G117" s="264"/>
      <c r="H117" s="264" t="s">
        <v>706</v>
      </c>
      <c r="I117" s="264" t="s">
        <v>707</v>
      </c>
      <c r="J117" s="264"/>
      <c r="K117" s="276"/>
    </row>
    <row r="118" spans="2:11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pans="2:11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pans="2:11" s="1" customFormat="1" ht="18.75" customHeight="1">
      <c r="B120" s="271"/>
      <c r="C120" s="271"/>
      <c r="D120" s="271"/>
      <c r="E120" s="271"/>
      <c r="F120" s="271"/>
      <c r="G120" s="271"/>
      <c r="H120" s="271"/>
      <c r="I120" s="271"/>
      <c r="J120" s="271"/>
      <c r="K120" s="271"/>
    </row>
    <row r="121" spans="2:1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pans="2:11" s="1" customFormat="1" ht="45" customHeight="1">
      <c r="B122" s="303"/>
      <c r="C122" s="384" t="s">
        <v>708</v>
      </c>
      <c r="D122" s="384"/>
      <c r="E122" s="384"/>
      <c r="F122" s="384"/>
      <c r="G122" s="384"/>
      <c r="H122" s="384"/>
      <c r="I122" s="384"/>
      <c r="J122" s="384"/>
      <c r="K122" s="304"/>
    </row>
    <row r="123" spans="2:11" s="1" customFormat="1" ht="17.25" customHeight="1">
      <c r="B123" s="305"/>
      <c r="C123" s="277" t="s">
        <v>654</v>
      </c>
      <c r="D123" s="277"/>
      <c r="E123" s="277"/>
      <c r="F123" s="277" t="s">
        <v>655</v>
      </c>
      <c r="G123" s="278"/>
      <c r="H123" s="277" t="s">
        <v>55</v>
      </c>
      <c r="I123" s="277" t="s">
        <v>58</v>
      </c>
      <c r="J123" s="277" t="s">
        <v>656</v>
      </c>
      <c r="K123" s="306"/>
    </row>
    <row r="124" spans="2:11" s="1" customFormat="1" ht="17.25" customHeight="1">
      <c r="B124" s="305"/>
      <c r="C124" s="279" t="s">
        <v>657</v>
      </c>
      <c r="D124" s="279"/>
      <c r="E124" s="279"/>
      <c r="F124" s="280" t="s">
        <v>658</v>
      </c>
      <c r="G124" s="281"/>
      <c r="H124" s="279"/>
      <c r="I124" s="279"/>
      <c r="J124" s="279" t="s">
        <v>659</v>
      </c>
      <c r="K124" s="306"/>
    </row>
    <row r="125" spans="2:11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pans="2:11" s="1" customFormat="1" ht="15" customHeight="1">
      <c r="B126" s="307"/>
      <c r="C126" s="264" t="s">
        <v>663</v>
      </c>
      <c r="D126" s="284"/>
      <c r="E126" s="284"/>
      <c r="F126" s="285" t="s">
        <v>660</v>
      </c>
      <c r="G126" s="264"/>
      <c r="H126" s="264" t="s">
        <v>700</v>
      </c>
      <c r="I126" s="264" t="s">
        <v>662</v>
      </c>
      <c r="J126" s="264">
        <v>120</v>
      </c>
      <c r="K126" s="310"/>
    </row>
    <row r="127" spans="2:11" s="1" customFormat="1" ht="15" customHeight="1">
      <c r="B127" s="307"/>
      <c r="C127" s="264" t="s">
        <v>709</v>
      </c>
      <c r="D127" s="264"/>
      <c r="E127" s="264"/>
      <c r="F127" s="285" t="s">
        <v>660</v>
      </c>
      <c r="G127" s="264"/>
      <c r="H127" s="264" t="s">
        <v>710</v>
      </c>
      <c r="I127" s="264" t="s">
        <v>662</v>
      </c>
      <c r="J127" s="264" t="s">
        <v>711</v>
      </c>
      <c r="K127" s="310"/>
    </row>
    <row r="128" spans="2:11" s="1" customFormat="1" ht="15" customHeight="1">
      <c r="B128" s="307"/>
      <c r="C128" s="264" t="s">
        <v>608</v>
      </c>
      <c r="D128" s="264"/>
      <c r="E128" s="264"/>
      <c r="F128" s="285" t="s">
        <v>660</v>
      </c>
      <c r="G128" s="264"/>
      <c r="H128" s="264" t="s">
        <v>712</v>
      </c>
      <c r="I128" s="264" t="s">
        <v>662</v>
      </c>
      <c r="J128" s="264" t="s">
        <v>711</v>
      </c>
      <c r="K128" s="310"/>
    </row>
    <row r="129" spans="2:11" s="1" customFormat="1" ht="15" customHeight="1">
      <c r="B129" s="307"/>
      <c r="C129" s="264" t="s">
        <v>671</v>
      </c>
      <c r="D129" s="264"/>
      <c r="E129" s="264"/>
      <c r="F129" s="285" t="s">
        <v>666</v>
      </c>
      <c r="G129" s="264"/>
      <c r="H129" s="264" t="s">
        <v>672</v>
      </c>
      <c r="I129" s="264" t="s">
        <v>662</v>
      </c>
      <c r="J129" s="264">
        <v>15</v>
      </c>
      <c r="K129" s="310"/>
    </row>
    <row r="130" spans="2:11" s="1" customFormat="1" ht="15" customHeight="1">
      <c r="B130" s="307"/>
      <c r="C130" s="288" t="s">
        <v>673</v>
      </c>
      <c r="D130" s="288"/>
      <c r="E130" s="288"/>
      <c r="F130" s="289" t="s">
        <v>666</v>
      </c>
      <c r="G130" s="288"/>
      <c r="H130" s="288" t="s">
        <v>674</v>
      </c>
      <c r="I130" s="288" t="s">
        <v>662</v>
      </c>
      <c r="J130" s="288">
        <v>15</v>
      </c>
      <c r="K130" s="310"/>
    </row>
    <row r="131" spans="2:11" s="1" customFormat="1" ht="15" customHeight="1">
      <c r="B131" s="307"/>
      <c r="C131" s="288" t="s">
        <v>675</v>
      </c>
      <c r="D131" s="288"/>
      <c r="E131" s="288"/>
      <c r="F131" s="289" t="s">
        <v>666</v>
      </c>
      <c r="G131" s="288"/>
      <c r="H131" s="288" t="s">
        <v>676</v>
      </c>
      <c r="I131" s="288" t="s">
        <v>662</v>
      </c>
      <c r="J131" s="288">
        <v>20</v>
      </c>
      <c r="K131" s="310"/>
    </row>
    <row r="132" spans="2:11" s="1" customFormat="1" ht="15" customHeight="1">
      <c r="B132" s="307"/>
      <c r="C132" s="288" t="s">
        <v>677</v>
      </c>
      <c r="D132" s="288"/>
      <c r="E132" s="288"/>
      <c r="F132" s="289" t="s">
        <v>666</v>
      </c>
      <c r="G132" s="288"/>
      <c r="H132" s="288" t="s">
        <v>678</v>
      </c>
      <c r="I132" s="288" t="s">
        <v>662</v>
      </c>
      <c r="J132" s="288">
        <v>20</v>
      </c>
      <c r="K132" s="310"/>
    </row>
    <row r="133" spans="2:11" s="1" customFormat="1" ht="15" customHeight="1">
      <c r="B133" s="307"/>
      <c r="C133" s="264" t="s">
        <v>665</v>
      </c>
      <c r="D133" s="264"/>
      <c r="E133" s="264"/>
      <c r="F133" s="285" t="s">
        <v>666</v>
      </c>
      <c r="G133" s="264"/>
      <c r="H133" s="264" t="s">
        <v>700</v>
      </c>
      <c r="I133" s="264" t="s">
        <v>662</v>
      </c>
      <c r="J133" s="264">
        <v>50</v>
      </c>
      <c r="K133" s="310"/>
    </row>
    <row r="134" spans="2:11" s="1" customFormat="1" ht="15" customHeight="1">
      <c r="B134" s="307"/>
      <c r="C134" s="264" t="s">
        <v>679</v>
      </c>
      <c r="D134" s="264"/>
      <c r="E134" s="264"/>
      <c r="F134" s="285" t="s">
        <v>666</v>
      </c>
      <c r="G134" s="264"/>
      <c r="H134" s="264" t="s">
        <v>700</v>
      </c>
      <c r="I134" s="264" t="s">
        <v>662</v>
      </c>
      <c r="J134" s="264">
        <v>50</v>
      </c>
      <c r="K134" s="310"/>
    </row>
    <row r="135" spans="2:11" s="1" customFormat="1" ht="15" customHeight="1">
      <c r="B135" s="307"/>
      <c r="C135" s="264" t="s">
        <v>685</v>
      </c>
      <c r="D135" s="264"/>
      <c r="E135" s="264"/>
      <c r="F135" s="285" t="s">
        <v>666</v>
      </c>
      <c r="G135" s="264"/>
      <c r="H135" s="264" t="s">
        <v>700</v>
      </c>
      <c r="I135" s="264" t="s">
        <v>662</v>
      </c>
      <c r="J135" s="264">
        <v>50</v>
      </c>
      <c r="K135" s="310"/>
    </row>
    <row r="136" spans="2:11" s="1" customFormat="1" ht="15" customHeight="1">
      <c r="B136" s="307"/>
      <c r="C136" s="264" t="s">
        <v>687</v>
      </c>
      <c r="D136" s="264"/>
      <c r="E136" s="264"/>
      <c r="F136" s="285" t="s">
        <v>666</v>
      </c>
      <c r="G136" s="264"/>
      <c r="H136" s="264" t="s">
        <v>700</v>
      </c>
      <c r="I136" s="264" t="s">
        <v>662</v>
      </c>
      <c r="J136" s="264">
        <v>50</v>
      </c>
      <c r="K136" s="310"/>
    </row>
    <row r="137" spans="2:11" s="1" customFormat="1" ht="15" customHeight="1">
      <c r="B137" s="307"/>
      <c r="C137" s="264" t="s">
        <v>688</v>
      </c>
      <c r="D137" s="264"/>
      <c r="E137" s="264"/>
      <c r="F137" s="285" t="s">
        <v>666</v>
      </c>
      <c r="G137" s="264"/>
      <c r="H137" s="264" t="s">
        <v>713</v>
      </c>
      <c r="I137" s="264" t="s">
        <v>662</v>
      </c>
      <c r="J137" s="264">
        <v>255</v>
      </c>
      <c r="K137" s="310"/>
    </row>
    <row r="138" spans="2:11" s="1" customFormat="1" ht="15" customHeight="1">
      <c r="B138" s="307"/>
      <c r="C138" s="264" t="s">
        <v>690</v>
      </c>
      <c r="D138" s="264"/>
      <c r="E138" s="264"/>
      <c r="F138" s="285" t="s">
        <v>660</v>
      </c>
      <c r="G138" s="264"/>
      <c r="H138" s="264" t="s">
        <v>714</v>
      </c>
      <c r="I138" s="264" t="s">
        <v>692</v>
      </c>
      <c r="J138" s="264"/>
      <c r="K138" s="310"/>
    </row>
    <row r="139" spans="2:11" s="1" customFormat="1" ht="15" customHeight="1">
      <c r="B139" s="307"/>
      <c r="C139" s="264" t="s">
        <v>693</v>
      </c>
      <c r="D139" s="264"/>
      <c r="E139" s="264"/>
      <c r="F139" s="285" t="s">
        <v>660</v>
      </c>
      <c r="G139" s="264"/>
      <c r="H139" s="264" t="s">
        <v>715</v>
      </c>
      <c r="I139" s="264" t="s">
        <v>695</v>
      </c>
      <c r="J139" s="264"/>
      <c r="K139" s="310"/>
    </row>
    <row r="140" spans="2:11" s="1" customFormat="1" ht="15" customHeight="1">
      <c r="B140" s="307"/>
      <c r="C140" s="264" t="s">
        <v>696</v>
      </c>
      <c r="D140" s="264"/>
      <c r="E140" s="264"/>
      <c r="F140" s="285" t="s">
        <v>660</v>
      </c>
      <c r="G140" s="264"/>
      <c r="H140" s="264" t="s">
        <v>696</v>
      </c>
      <c r="I140" s="264" t="s">
        <v>695</v>
      </c>
      <c r="J140" s="264"/>
      <c r="K140" s="310"/>
    </row>
    <row r="141" spans="2:11" s="1" customFormat="1" ht="15" customHeight="1">
      <c r="B141" s="307"/>
      <c r="C141" s="264" t="s">
        <v>39</v>
      </c>
      <c r="D141" s="264"/>
      <c r="E141" s="264"/>
      <c r="F141" s="285" t="s">
        <v>660</v>
      </c>
      <c r="G141" s="264"/>
      <c r="H141" s="264" t="s">
        <v>716</v>
      </c>
      <c r="I141" s="264" t="s">
        <v>695</v>
      </c>
      <c r="J141" s="264"/>
      <c r="K141" s="310"/>
    </row>
    <row r="142" spans="2:11" s="1" customFormat="1" ht="15" customHeight="1">
      <c r="B142" s="307"/>
      <c r="C142" s="264" t="s">
        <v>717</v>
      </c>
      <c r="D142" s="264"/>
      <c r="E142" s="264"/>
      <c r="F142" s="285" t="s">
        <v>660</v>
      </c>
      <c r="G142" s="264"/>
      <c r="H142" s="264" t="s">
        <v>718</v>
      </c>
      <c r="I142" s="264" t="s">
        <v>695</v>
      </c>
      <c r="J142" s="264"/>
      <c r="K142" s="310"/>
    </row>
    <row r="143" spans="2:11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pans="2:11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pans="2:11" s="1" customFormat="1" ht="18.75" customHeight="1"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</row>
    <row r="146" spans="2:11" s="1" customFormat="1" ht="7.5" customHeight="1">
      <c r="B146" s="272"/>
      <c r="C146" s="273"/>
      <c r="D146" s="273"/>
      <c r="E146" s="273"/>
      <c r="F146" s="273"/>
      <c r="G146" s="273"/>
      <c r="H146" s="273"/>
      <c r="I146" s="273"/>
      <c r="J146" s="273"/>
      <c r="K146" s="274"/>
    </row>
    <row r="147" spans="2:11" s="1" customFormat="1" ht="45" customHeight="1">
      <c r="B147" s="275"/>
      <c r="C147" s="383" t="s">
        <v>719</v>
      </c>
      <c r="D147" s="383"/>
      <c r="E147" s="383"/>
      <c r="F147" s="383"/>
      <c r="G147" s="383"/>
      <c r="H147" s="383"/>
      <c r="I147" s="383"/>
      <c r="J147" s="383"/>
      <c r="K147" s="276"/>
    </row>
    <row r="148" spans="2:11" s="1" customFormat="1" ht="17.25" customHeight="1">
      <c r="B148" s="275"/>
      <c r="C148" s="277" t="s">
        <v>654</v>
      </c>
      <c r="D148" s="277"/>
      <c r="E148" s="277"/>
      <c r="F148" s="277" t="s">
        <v>655</v>
      </c>
      <c r="G148" s="278"/>
      <c r="H148" s="277" t="s">
        <v>55</v>
      </c>
      <c r="I148" s="277" t="s">
        <v>58</v>
      </c>
      <c r="J148" s="277" t="s">
        <v>656</v>
      </c>
      <c r="K148" s="276"/>
    </row>
    <row r="149" spans="2:11" s="1" customFormat="1" ht="17.25" customHeight="1">
      <c r="B149" s="275"/>
      <c r="C149" s="279" t="s">
        <v>657</v>
      </c>
      <c r="D149" s="279"/>
      <c r="E149" s="279"/>
      <c r="F149" s="280" t="s">
        <v>658</v>
      </c>
      <c r="G149" s="281"/>
      <c r="H149" s="279"/>
      <c r="I149" s="279"/>
      <c r="J149" s="279" t="s">
        <v>659</v>
      </c>
      <c r="K149" s="276"/>
    </row>
    <row r="150" spans="2:11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pans="2:11" s="1" customFormat="1" ht="15" customHeight="1">
      <c r="B151" s="287"/>
      <c r="C151" s="314" t="s">
        <v>663</v>
      </c>
      <c r="D151" s="264"/>
      <c r="E151" s="264"/>
      <c r="F151" s="315" t="s">
        <v>660</v>
      </c>
      <c r="G151" s="264"/>
      <c r="H151" s="314" t="s">
        <v>700</v>
      </c>
      <c r="I151" s="314" t="s">
        <v>662</v>
      </c>
      <c r="J151" s="314">
        <v>120</v>
      </c>
      <c r="K151" s="310"/>
    </row>
    <row r="152" spans="2:11" s="1" customFormat="1" ht="15" customHeight="1">
      <c r="B152" s="287"/>
      <c r="C152" s="314" t="s">
        <v>709</v>
      </c>
      <c r="D152" s="264"/>
      <c r="E152" s="264"/>
      <c r="F152" s="315" t="s">
        <v>660</v>
      </c>
      <c r="G152" s="264"/>
      <c r="H152" s="314" t="s">
        <v>720</v>
      </c>
      <c r="I152" s="314" t="s">
        <v>662</v>
      </c>
      <c r="J152" s="314" t="s">
        <v>711</v>
      </c>
      <c r="K152" s="310"/>
    </row>
    <row r="153" spans="2:11" s="1" customFormat="1" ht="15" customHeight="1">
      <c r="B153" s="287"/>
      <c r="C153" s="314" t="s">
        <v>608</v>
      </c>
      <c r="D153" s="264"/>
      <c r="E153" s="264"/>
      <c r="F153" s="315" t="s">
        <v>660</v>
      </c>
      <c r="G153" s="264"/>
      <c r="H153" s="314" t="s">
        <v>721</v>
      </c>
      <c r="I153" s="314" t="s">
        <v>662</v>
      </c>
      <c r="J153" s="314" t="s">
        <v>711</v>
      </c>
      <c r="K153" s="310"/>
    </row>
    <row r="154" spans="2:11" s="1" customFormat="1" ht="15" customHeight="1">
      <c r="B154" s="287"/>
      <c r="C154" s="314" t="s">
        <v>665</v>
      </c>
      <c r="D154" s="264"/>
      <c r="E154" s="264"/>
      <c r="F154" s="315" t="s">
        <v>666</v>
      </c>
      <c r="G154" s="264"/>
      <c r="H154" s="314" t="s">
        <v>700</v>
      </c>
      <c r="I154" s="314" t="s">
        <v>662</v>
      </c>
      <c r="J154" s="314">
        <v>50</v>
      </c>
      <c r="K154" s="310"/>
    </row>
    <row r="155" spans="2:11" s="1" customFormat="1" ht="15" customHeight="1">
      <c r="B155" s="287"/>
      <c r="C155" s="314" t="s">
        <v>668</v>
      </c>
      <c r="D155" s="264"/>
      <c r="E155" s="264"/>
      <c r="F155" s="315" t="s">
        <v>660</v>
      </c>
      <c r="G155" s="264"/>
      <c r="H155" s="314" t="s">
        <v>700</v>
      </c>
      <c r="I155" s="314" t="s">
        <v>670</v>
      </c>
      <c r="J155" s="314"/>
      <c r="K155" s="310"/>
    </row>
    <row r="156" spans="2:11" s="1" customFormat="1" ht="15" customHeight="1">
      <c r="B156" s="287"/>
      <c r="C156" s="314" t="s">
        <v>679</v>
      </c>
      <c r="D156" s="264"/>
      <c r="E156" s="264"/>
      <c r="F156" s="315" t="s">
        <v>666</v>
      </c>
      <c r="G156" s="264"/>
      <c r="H156" s="314" t="s">
        <v>700</v>
      </c>
      <c r="I156" s="314" t="s">
        <v>662</v>
      </c>
      <c r="J156" s="314">
        <v>50</v>
      </c>
      <c r="K156" s="310"/>
    </row>
    <row r="157" spans="2:11" s="1" customFormat="1" ht="15" customHeight="1">
      <c r="B157" s="287"/>
      <c r="C157" s="314" t="s">
        <v>687</v>
      </c>
      <c r="D157" s="264"/>
      <c r="E157" s="264"/>
      <c r="F157" s="315" t="s">
        <v>666</v>
      </c>
      <c r="G157" s="264"/>
      <c r="H157" s="314" t="s">
        <v>700</v>
      </c>
      <c r="I157" s="314" t="s">
        <v>662</v>
      </c>
      <c r="J157" s="314">
        <v>50</v>
      </c>
      <c r="K157" s="310"/>
    </row>
    <row r="158" spans="2:11" s="1" customFormat="1" ht="15" customHeight="1">
      <c r="B158" s="287"/>
      <c r="C158" s="314" t="s">
        <v>685</v>
      </c>
      <c r="D158" s="264"/>
      <c r="E158" s="264"/>
      <c r="F158" s="315" t="s">
        <v>666</v>
      </c>
      <c r="G158" s="264"/>
      <c r="H158" s="314" t="s">
        <v>700</v>
      </c>
      <c r="I158" s="314" t="s">
        <v>662</v>
      </c>
      <c r="J158" s="314">
        <v>50</v>
      </c>
      <c r="K158" s="310"/>
    </row>
    <row r="159" spans="2:11" s="1" customFormat="1" ht="15" customHeight="1">
      <c r="B159" s="287"/>
      <c r="C159" s="314" t="s">
        <v>93</v>
      </c>
      <c r="D159" s="264"/>
      <c r="E159" s="264"/>
      <c r="F159" s="315" t="s">
        <v>660</v>
      </c>
      <c r="G159" s="264"/>
      <c r="H159" s="314" t="s">
        <v>722</v>
      </c>
      <c r="I159" s="314" t="s">
        <v>662</v>
      </c>
      <c r="J159" s="314" t="s">
        <v>723</v>
      </c>
      <c r="K159" s="310"/>
    </row>
    <row r="160" spans="2:11" s="1" customFormat="1" ht="15" customHeight="1">
      <c r="B160" s="287"/>
      <c r="C160" s="314" t="s">
        <v>724</v>
      </c>
      <c r="D160" s="264"/>
      <c r="E160" s="264"/>
      <c r="F160" s="315" t="s">
        <v>660</v>
      </c>
      <c r="G160" s="264"/>
      <c r="H160" s="314" t="s">
        <v>725</v>
      </c>
      <c r="I160" s="314" t="s">
        <v>695</v>
      </c>
      <c r="J160" s="314"/>
      <c r="K160" s="310"/>
    </row>
    <row r="161" spans="2:1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pans="2:11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pans="2:11" s="1" customFormat="1" ht="18.75" customHeight="1">
      <c r="B163" s="271"/>
      <c r="C163" s="271"/>
      <c r="D163" s="271"/>
      <c r="E163" s="271"/>
      <c r="F163" s="271"/>
      <c r="G163" s="271"/>
      <c r="H163" s="271"/>
      <c r="I163" s="271"/>
      <c r="J163" s="271"/>
      <c r="K163" s="271"/>
    </row>
    <row r="164" spans="2:11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pans="2:11" s="1" customFormat="1" ht="45" customHeight="1">
      <c r="B165" s="256"/>
      <c r="C165" s="384" t="s">
        <v>726</v>
      </c>
      <c r="D165" s="384"/>
      <c r="E165" s="384"/>
      <c r="F165" s="384"/>
      <c r="G165" s="384"/>
      <c r="H165" s="384"/>
      <c r="I165" s="384"/>
      <c r="J165" s="384"/>
      <c r="K165" s="257"/>
    </row>
    <row r="166" spans="2:11" s="1" customFormat="1" ht="17.25" customHeight="1">
      <c r="B166" s="256"/>
      <c r="C166" s="277" t="s">
        <v>654</v>
      </c>
      <c r="D166" s="277"/>
      <c r="E166" s="277"/>
      <c r="F166" s="277" t="s">
        <v>655</v>
      </c>
      <c r="G166" s="319"/>
      <c r="H166" s="320" t="s">
        <v>55</v>
      </c>
      <c r="I166" s="320" t="s">
        <v>58</v>
      </c>
      <c r="J166" s="277" t="s">
        <v>656</v>
      </c>
      <c r="K166" s="257"/>
    </row>
    <row r="167" spans="2:11" s="1" customFormat="1" ht="17.25" customHeight="1">
      <c r="B167" s="258"/>
      <c r="C167" s="279" t="s">
        <v>657</v>
      </c>
      <c r="D167" s="279"/>
      <c r="E167" s="279"/>
      <c r="F167" s="280" t="s">
        <v>658</v>
      </c>
      <c r="G167" s="321"/>
      <c r="H167" s="322"/>
      <c r="I167" s="322"/>
      <c r="J167" s="279" t="s">
        <v>659</v>
      </c>
      <c r="K167" s="259"/>
    </row>
    <row r="168" spans="2:11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pans="2:11" s="1" customFormat="1" ht="15" customHeight="1">
      <c r="B169" s="287"/>
      <c r="C169" s="264" t="s">
        <v>663</v>
      </c>
      <c r="D169" s="264"/>
      <c r="E169" s="264"/>
      <c r="F169" s="285" t="s">
        <v>660</v>
      </c>
      <c r="G169" s="264"/>
      <c r="H169" s="264" t="s">
        <v>700</v>
      </c>
      <c r="I169" s="264" t="s">
        <v>662</v>
      </c>
      <c r="J169" s="264">
        <v>120</v>
      </c>
      <c r="K169" s="310"/>
    </row>
    <row r="170" spans="2:11" s="1" customFormat="1" ht="15" customHeight="1">
      <c r="B170" s="287"/>
      <c r="C170" s="264" t="s">
        <v>709</v>
      </c>
      <c r="D170" s="264"/>
      <c r="E170" s="264"/>
      <c r="F170" s="285" t="s">
        <v>660</v>
      </c>
      <c r="G170" s="264"/>
      <c r="H170" s="264" t="s">
        <v>710</v>
      </c>
      <c r="I170" s="264" t="s">
        <v>662</v>
      </c>
      <c r="J170" s="264" t="s">
        <v>711</v>
      </c>
      <c r="K170" s="310"/>
    </row>
    <row r="171" spans="2:11" s="1" customFormat="1" ht="15" customHeight="1">
      <c r="B171" s="287"/>
      <c r="C171" s="264" t="s">
        <v>608</v>
      </c>
      <c r="D171" s="264"/>
      <c r="E171" s="264"/>
      <c r="F171" s="285" t="s">
        <v>660</v>
      </c>
      <c r="G171" s="264"/>
      <c r="H171" s="264" t="s">
        <v>727</v>
      </c>
      <c r="I171" s="264" t="s">
        <v>662</v>
      </c>
      <c r="J171" s="264" t="s">
        <v>711</v>
      </c>
      <c r="K171" s="310"/>
    </row>
    <row r="172" spans="2:11" s="1" customFormat="1" ht="15" customHeight="1">
      <c r="B172" s="287"/>
      <c r="C172" s="264" t="s">
        <v>665</v>
      </c>
      <c r="D172" s="264"/>
      <c r="E172" s="264"/>
      <c r="F172" s="285" t="s">
        <v>666</v>
      </c>
      <c r="G172" s="264"/>
      <c r="H172" s="264" t="s">
        <v>727</v>
      </c>
      <c r="I172" s="264" t="s">
        <v>662</v>
      </c>
      <c r="J172" s="264">
        <v>50</v>
      </c>
      <c r="K172" s="310"/>
    </row>
    <row r="173" spans="2:11" s="1" customFormat="1" ht="15" customHeight="1">
      <c r="B173" s="287"/>
      <c r="C173" s="264" t="s">
        <v>668</v>
      </c>
      <c r="D173" s="264"/>
      <c r="E173" s="264"/>
      <c r="F173" s="285" t="s">
        <v>660</v>
      </c>
      <c r="G173" s="264"/>
      <c r="H173" s="264" t="s">
        <v>727</v>
      </c>
      <c r="I173" s="264" t="s">
        <v>670</v>
      </c>
      <c r="J173" s="264"/>
      <c r="K173" s="310"/>
    </row>
    <row r="174" spans="2:11" s="1" customFormat="1" ht="15" customHeight="1">
      <c r="B174" s="287"/>
      <c r="C174" s="264" t="s">
        <v>679</v>
      </c>
      <c r="D174" s="264"/>
      <c r="E174" s="264"/>
      <c r="F174" s="285" t="s">
        <v>666</v>
      </c>
      <c r="G174" s="264"/>
      <c r="H174" s="264" t="s">
        <v>727</v>
      </c>
      <c r="I174" s="264" t="s">
        <v>662</v>
      </c>
      <c r="J174" s="264">
        <v>50</v>
      </c>
      <c r="K174" s="310"/>
    </row>
    <row r="175" spans="2:11" s="1" customFormat="1" ht="15" customHeight="1">
      <c r="B175" s="287"/>
      <c r="C175" s="264" t="s">
        <v>687</v>
      </c>
      <c r="D175" s="264"/>
      <c r="E175" s="264"/>
      <c r="F175" s="285" t="s">
        <v>666</v>
      </c>
      <c r="G175" s="264"/>
      <c r="H175" s="264" t="s">
        <v>727</v>
      </c>
      <c r="I175" s="264" t="s">
        <v>662</v>
      </c>
      <c r="J175" s="264">
        <v>50</v>
      </c>
      <c r="K175" s="310"/>
    </row>
    <row r="176" spans="2:11" s="1" customFormat="1" ht="15" customHeight="1">
      <c r="B176" s="287"/>
      <c r="C176" s="264" t="s">
        <v>685</v>
      </c>
      <c r="D176" s="264"/>
      <c r="E176" s="264"/>
      <c r="F176" s="285" t="s">
        <v>666</v>
      </c>
      <c r="G176" s="264"/>
      <c r="H176" s="264" t="s">
        <v>727</v>
      </c>
      <c r="I176" s="264" t="s">
        <v>662</v>
      </c>
      <c r="J176" s="264">
        <v>50</v>
      </c>
      <c r="K176" s="310"/>
    </row>
    <row r="177" spans="2:11" s="1" customFormat="1" ht="15" customHeight="1">
      <c r="B177" s="287"/>
      <c r="C177" s="264" t="s">
        <v>107</v>
      </c>
      <c r="D177" s="264"/>
      <c r="E177" s="264"/>
      <c r="F177" s="285" t="s">
        <v>660</v>
      </c>
      <c r="G177" s="264"/>
      <c r="H177" s="264" t="s">
        <v>728</v>
      </c>
      <c r="I177" s="264" t="s">
        <v>729</v>
      </c>
      <c r="J177" s="264"/>
      <c r="K177" s="310"/>
    </row>
    <row r="178" spans="2:11" s="1" customFormat="1" ht="15" customHeight="1">
      <c r="B178" s="287"/>
      <c r="C178" s="264" t="s">
        <v>58</v>
      </c>
      <c r="D178" s="264"/>
      <c r="E178" s="264"/>
      <c r="F178" s="285" t="s">
        <v>660</v>
      </c>
      <c r="G178" s="264"/>
      <c r="H178" s="264" t="s">
        <v>730</v>
      </c>
      <c r="I178" s="264" t="s">
        <v>731</v>
      </c>
      <c r="J178" s="264">
        <v>1</v>
      </c>
      <c r="K178" s="310"/>
    </row>
    <row r="179" spans="2:11" s="1" customFormat="1" ht="15" customHeight="1">
      <c r="B179" s="287"/>
      <c r="C179" s="264" t="s">
        <v>54</v>
      </c>
      <c r="D179" s="264"/>
      <c r="E179" s="264"/>
      <c r="F179" s="285" t="s">
        <v>660</v>
      </c>
      <c r="G179" s="264"/>
      <c r="H179" s="264" t="s">
        <v>732</v>
      </c>
      <c r="I179" s="264" t="s">
        <v>662</v>
      </c>
      <c r="J179" s="264">
        <v>20</v>
      </c>
      <c r="K179" s="310"/>
    </row>
    <row r="180" spans="2:11" s="1" customFormat="1" ht="15" customHeight="1">
      <c r="B180" s="287"/>
      <c r="C180" s="264" t="s">
        <v>55</v>
      </c>
      <c r="D180" s="264"/>
      <c r="E180" s="264"/>
      <c r="F180" s="285" t="s">
        <v>660</v>
      </c>
      <c r="G180" s="264"/>
      <c r="H180" s="264" t="s">
        <v>733</v>
      </c>
      <c r="I180" s="264" t="s">
        <v>662</v>
      </c>
      <c r="J180" s="264">
        <v>255</v>
      </c>
      <c r="K180" s="310"/>
    </row>
    <row r="181" spans="2:11" s="1" customFormat="1" ht="15" customHeight="1">
      <c r="B181" s="287"/>
      <c r="C181" s="264" t="s">
        <v>108</v>
      </c>
      <c r="D181" s="264"/>
      <c r="E181" s="264"/>
      <c r="F181" s="285" t="s">
        <v>660</v>
      </c>
      <c r="G181" s="264"/>
      <c r="H181" s="264" t="s">
        <v>624</v>
      </c>
      <c r="I181" s="264" t="s">
        <v>662</v>
      </c>
      <c r="J181" s="264">
        <v>10</v>
      </c>
      <c r="K181" s="310"/>
    </row>
    <row r="182" spans="2:11" s="1" customFormat="1" ht="15" customHeight="1">
      <c r="B182" s="287"/>
      <c r="C182" s="264" t="s">
        <v>109</v>
      </c>
      <c r="D182" s="264"/>
      <c r="E182" s="264"/>
      <c r="F182" s="285" t="s">
        <v>660</v>
      </c>
      <c r="G182" s="264"/>
      <c r="H182" s="264" t="s">
        <v>734</v>
      </c>
      <c r="I182" s="264" t="s">
        <v>695</v>
      </c>
      <c r="J182" s="264"/>
      <c r="K182" s="310"/>
    </row>
    <row r="183" spans="2:11" s="1" customFormat="1" ht="15" customHeight="1">
      <c r="B183" s="287"/>
      <c r="C183" s="264" t="s">
        <v>735</v>
      </c>
      <c r="D183" s="264"/>
      <c r="E183" s="264"/>
      <c r="F183" s="285" t="s">
        <v>660</v>
      </c>
      <c r="G183" s="264"/>
      <c r="H183" s="264" t="s">
        <v>736</v>
      </c>
      <c r="I183" s="264" t="s">
        <v>695</v>
      </c>
      <c r="J183" s="264"/>
      <c r="K183" s="310"/>
    </row>
    <row r="184" spans="2:11" s="1" customFormat="1" ht="15" customHeight="1">
      <c r="B184" s="287"/>
      <c r="C184" s="264" t="s">
        <v>724</v>
      </c>
      <c r="D184" s="264"/>
      <c r="E184" s="264"/>
      <c r="F184" s="285" t="s">
        <v>660</v>
      </c>
      <c r="G184" s="264"/>
      <c r="H184" s="264" t="s">
        <v>737</v>
      </c>
      <c r="I184" s="264" t="s">
        <v>695</v>
      </c>
      <c r="J184" s="264"/>
      <c r="K184" s="310"/>
    </row>
    <row r="185" spans="2:11" s="1" customFormat="1" ht="15" customHeight="1">
      <c r="B185" s="287"/>
      <c r="C185" s="264" t="s">
        <v>111</v>
      </c>
      <c r="D185" s="264"/>
      <c r="E185" s="264"/>
      <c r="F185" s="285" t="s">
        <v>666</v>
      </c>
      <c r="G185" s="264"/>
      <c r="H185" s="264" t="s">
        <v>738</v>
      </c>
      <c r="I185" s="264" t="s">
        <v>662</v>
      </c>
      <c r="J185" s="264">
        <v>50</v>
      </c>
      <c r="K185" s="310"/>
    </row>
    <row r="186" spans="2:11" s="1" customFormat="1" ht="15" customHeight="1">
      <c r="B186" s="287"/>
      <c r="C186" s="264" t="s">
        <v>739</v>
      </c>
      <c r="D186" s="264"/>
      <c r="E186" s="264"/>
      <c r="F186" s="285" t="s">
        <v>666</v>
      </c>
      <c r="G186" s="264"/>
      <c r="H186" s="264" t="s">
        <v>740</v>
      </c>
      <c r="I186" s="264" t="s">
        <v>741</v>
      </c>
      <c r="J186" s="264"/>
      <c r="K186" s="310"/>
    </row>
    <row r="187" spans="2:11" s="1" customFormat="1" ht="15" customHeight="1">
      <c r="B187" s="287"/>
      <c r="C187" s="264" t="s">
        <v>742</v>
      </c>
      <c r="D187" s="264"/>
      <c r="E187" s="264"/>
      <c r="F187" s="285" t="s">
        <v>666</v>
      </c>
      <c r="G187" s="264"/>
      <c r="H187" s="264" t="s">
        <v>743</v>
      </c>
      <c r="I187" s="264" t="s">
        <v>741</v>
      </c>
      <c r="J187" s="264"/>
      <c r="K187" s="310"/>
    </row>
    <row r="188" spans="2:11" s="1" customFormat="1" ht="15" customHeight="1">
      <c r="B188" s="287"/>
      <c r="C188" s="264" t="s">
        <v>744</v>
      </c>
      <c r="D188" s="264"/>
      <c r="E188" s="264"/>
      <c r="F188" s="285" t="s">
        <v>666</v>
      </c>
      <c r="G188" s="264"/>
      <c r="H188" s="264" t="s">
        <v>745</v>
      </c>
      <c r="I188" s="264" t="s">
        <v>741</v>
      </c>
      <c r="J188" s="264"/>
      <c r="K188" s="310"/>
    </row>
    <row r="189" spans="2:11" s="1" customFormat="1" ht="15" customHeight="1">
      <c r="B189" s="287"/>
      <c r="C189" s="323" t="s">
        <v>746</v>
      </c>
      <c r="D189" s="264"/>
      <c r="E189" s="264"/>
      <c r="F189" s="285" t="s">
        <v>666</v>
      </c>
      <c r="G189" s="264"/>
      <c r="H189" s="264" t="s">
        <v>747</v>
      </c>
      <c r="I189" s="264" t="s">
        <v>748</v>
      </c>
      <c r="J189" s="324" t="s">
        <v>749</v>
      </c>
      <c r="K189" s="310"/>
    </row>
    <row r="190" spans="2:11" s="1" customFormat="1" ht="15" customHeight="1">
      <c r="B190" s="287"/>
      <c r="C190" s="323" t="s">
        <v>43</v>
      </c>
      <c r="D190" s="264"/>
      <c r="E190" s="264"/>
      <c r="F190" s="285" t="s">
        <v>660</v>
      </c>
      <c r="G190" s="264"/>
      <c r="H190" s="261" t="s">
        <v>750</v>
      </c>
      <c r="I190" s="264" t="s">
        <v>751</v>
      </c>
      <c r="J190" s="264"/>
      <c r="K190" s="310"/>
    </row>
    <row r="191" spans="2:11" s="1" customFormat="1" ht="15" customHeight="1">
      <c r="B191" s="287"/>
      <c r="C191" s="323" t="s">
        <v>752</v>
      </c>
      <c r="D191" s="264"/>
      <c r="E191" s="264"/>
      <c r="F191" s="285" t="s">
        <v>660</v>
      </c>
      <c r="G191" s="264"/>
      <c r="H191" s="264" t="s">
        <v>753</v>
      </c>
      <c r="I191" s="264" t="s">
        <v>695</v>
      </c>
      <c r="J191" s="264"/>
      <c r="K191" s="310"/>
    </row>
    <row r="192" spans="2:11" s="1" customFormat="1" ht="15" customHeight="1">
      <c r="B192" s="287"/>
      <c r="C192" s="323" t="s">
        <v>754</v>
      </c>
      <c r="D192" s="264"/>
      <c r="E192" s="264"/>
      <c r="F192" s="285" t="s">
        <v>660</v>
      </c>
      <c r="G192" s="264"/>
      <c r="H192" s="264" t="s">
        <v>755</v>
      </c>
      <c r="I192" s="264" t="s">
        <v>695</v>
      </c>
      <c r="J192" s="264"/>
      <c r="K192" s="310"/>
    </row>
    <row r="193" spans="2:11" s="1" customFormat="1" ht="15" customHeight="1">
      <c r="B193" s="287"/>
      <c r="C193" s="323" t="s">
        <v>756</v>
      </c>
      <c r="D193" s="264"/>
      <c r="E193" s="264"/>
      <c r="F193" s="285" t="s">
        <v>666</v>
      </c>
      <c r="G193" s="264"/>
      <c r="H193" s="264" t="s">
        <v>757</v>
      </c>
      <c r="I193" s="264" t="s">
        <v>695</v>
      </c>
      <c r="J193" s="264"/>
      <c r="K193" s="310"/>
    </row>
    <row r="194" spans="2:11" s="1" customFormat="1" ht="15" customHeight="1">
      <c r="B194" s="316"/>
      <c r="C194" s="325"/>
      <c r="D194" s="296"/>
      <c r="E194" s="296"/>
      <c r="F194" s="296"/>
      <c r="G194" s="296"/>
      <c r="H194" s="296"/>
      <c r="I194" s="296"/>
      <c r="J194" s="296"/>
      <c r="K194" s="317"/>
    </row>
    <row r="195" spans="2:11" s="1" customFormat="1" ht="18.75" customHeight="1">
      <c r="B195" s="298"/>
      <c r="C195" s="308"/>
      <c r="D195" s="308"/>
      <c r="E195" s="308"/>
      <c r="F195" s="318"/>
      <c r="G195" s="308"/>
      <c r="H195" s="308"/>
      <c r="I195" s="308"/>
      <c r="J195" s="308"/>
      <c r="K195" s="298"/>
    </row>
    <row r="196" spans="2:11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pans="2:11" s="1" customFormat="1" ht="18.75" customHeight="1">
      <c r="B197" s="271"/>
      <c r="C197" s="271"/>
      <c r="D197" s="271"/>
      <c r="E197" s="271"/>
      <c r="F197" s="271"/>
      <c r="G197" s="271"/>
      <c r="H197" s="271"/>
      <c r="I197" s="271"/>
      <c r="J197" s="271"/>
      <c r="K197" s="271"/>
    </row>
    <row r="198" spans="2:11" s="1" customFormat="1" ht="13.5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pans="2:11" s="1" customFormat="1" ht="21">
      <c r="B199" s="256"/>
      <c r="C199" s="384" t="s">
        <v>758</v>
      </c>
      <c r="D199" s="384"/>
      <c r="E199" s="384"/>
      <c r="F199" s="384"/>
      <c r="G199" s="384"/>
      <c r="H199" s="384"/>
      <c r="I199" s="384"/>
      <c r="J199" s="384"/>
      <c r="K199" s="257"/>
    </row>
    <row r="200" spans="2:11" s="1" customFormat="1" ht="25.5" customHeight="1">
      <c r="B200" s="256"/>
      <c r="C200" s="326" t="s">
        <v>759</v>
      </c>
      <c r="D200" s="326"/>
      <c r="E200" s="326"/>
      <c r="F200" s="326" t="s">
        <v>760</v>
      </c>
      <c r="G200" s="327"/>
      <c r="H200" s="385" t="s">
        <v>761</v>
      </c>
      <c r="I200" s="385"/>
      <c r="J200" s="385"/>
      <c r="K200" s="257"/>
    </row>
    <row r="201" spans="2:11" s="1" customFormat="1" ht="5.25" customHeight="1">
      <c r="B201" s="287"/>
      <c r="C201" s="282"/>
      <c r="D201" s="282"/>
      <c r="E201" s="282"/>
      <c r="F201" s="282"/>
      <c r="G201" s="308"/>
      <c r="H201" s="282"/>
      <c r="I201" s="282"/>
      <c r="J201" s="282"/>
      <c r="K201" s="310"/>
    </row>
    <row r="202" spans="2:11" s="1" customFormat="1" ht="15" customHeight="1">
      <c r="B202" s="287"/>
      <c r="C202" s="264" t="s">
        <v>751</v>
      </c>
      <c r="D202" s="264"/>
      <c r="E202" s="264"/>
      <c r="F202" s="285" t="s">
        <v>44</v>
      </c>
      <c r="G202" s="264"/>
      <c r="H202" s="386" t="s">
        <v>762</v>
      </c>
      <c r="I202" s="386"/>
      <c r="J202" s="386"/>
      <c r="K202" s="310"/>
    </row>
    <row r="203" spans="2:11" s="1" customFormat="1" ht="15" customHeight="1">
      <c r="B203" s="287"/>
      <c r="C203" s="264"/>
      <c r="D203" s="264"/>
      <c r="E203" s="264"/>
      <c r="F203" s="285" t="s">
        <v>45</v>
      </c>
      <c r="G203" s="264"/>
      <c r="H203" s="386" t="s">
        <v>763</v>
      </c>
      <c r="I203" s="386"/>
      <c r="J203" s="386"/>
      <c r="K203" s="310"/>
    </row>
    <row r="204" spans="2:11" s="1" customFormat="1" ht="15" customHeight="1">
      <c r="B204" s="287"/>
      <c r="C204" s="264"/>
      <c r="D204" s="264"/>
      <c r="E204" s="264"/>
      <c r="F204" s="285" t="s">
        <v>48</v>
      </c>
      <c r="G204" s="264"/>
      <c r="H204" s="386" t="s">
        <v>764</v>
      </c>
      <c r="I204" s="386"/>
      <c r="J204" s="386"/>
      <c r="K204" s="310"/>
    </row>
    <row r="205" spans="2:11" s="1" customFormat="1" ht="15" customHeight="1">
      <c r="B205" s="287"/>
      <c r="C205" s="264"/>
      <c r="D205" s="264"/>
      <c r="E205" s="264"/>
      <c r="F205" s="285" t="s">
        <v>46</v>
      </c>
      <c r="G205" s="264"/>
      <c r="H205" s="386" t="s">
        <v>765</v>
      </c>
      <c r="I205" s="386"/>
      <c r="J205" s="386"/>
      <c r="K205" s="310"/>
    </row>
    <row r="206" spans="2:11" s="1" customFormat="1" ht="15" customHeight="1">
      <c r="B206" s="287"/>
      <c r="C206" s="264"/>
      <c r="D206" s="264"/>
      <c r="E206" s="264"/>
      <c r="F206" s="285" t="s">
        <v>47</v>
      </c>
      <c r="G206" s="264"/>
      <c r="H206" s="386" t="s">
        <v>766</v>
      </c>
      <c r="I206" s="386"/>
      <c r="J206" s="386"/>
      <c r="K206" s="310"/>
    </row>
    <row r="207" spans="2:11" s="1" customFormat="1" ht="15" customHeight="1">
      <c r="B207" s="287"/>
      <c r="C207" s="264"/>
      <c r="D207" s="264"/>
      <c r="E207" s="264"/>
      <c r="F207" s="285"/>
      <c r="G207" s="264"/>
      <c r="H207" s="264"/>
      <c r="I207" s="264"/>
      <c r="J207" s="264"/>
      <c r="K207" s="310"/>
    </row>
    <row r="208" spans="2:11" s="1" customFormat="1" ht="15" customHeight="1">
      <c r="B208" s="287"/>
      <c r="C208" s="264" t="s">
        <v>707</v>
      </c>
      <c r="D208" s="264"/>
      <c r="E208" s="264"/>
      <c r="F208" s="285" t="s">
        <v>80</v>
      </c>
      <c r="G208" s="264"/>
      <c r="H208" s="386" t="s">
        <v>767</v>
      </c>
      <c r="I208" s="386"/>
      <c r="J208" s="386"/>
      <c r="K208" s="310"/>
    </row>
    <row r="209" spans="2:11" s="1" customFormat="1" ht="15" customHeight="1">
      <c r="B209" s="287"/>
      <c r="C209" s="264"/>
      <c r="D209" s="264"/>
      <c r="E209" s="264"/>
      <c r="F209" s="285" t="s">
        <v>604</v>
      </c>
      <c r="G209" s="264"/>
      <c r="H209" s="386" t="s">
        <v>605</v>
      </c>
      <c r="I209" s="386"/>
      <c r="J209" s="386"/>
      <c r="K209" s="310"/>
    </row>
    <row r="210" spans="2:11" s="1" customFormat="1" ht="15" customHeight="1">
      <c r="B210" s="287"/>
      <c r="C210" s="264"/>
      <c r="D210" s="264"/>
      <c r="E210" s="264"/>
      <c r="F210" s="285" t="s">
        <v>602</v>
      </c>
      <c r="G210" s="264"/>
      <c r="H210" s="386" t="s">
        <v>768</v>
      </c>
      <c r="I210" s="386"/>
      <c r="J210" s="386"/>
      <c r="K210" s="310"/>
    </row>
    <row r="211" spans="2:11" s="1" customFormat="1" ht="15" customHeight="1">
      <c r="B211" s="328"/>
      <c r="C211" s="264"/>
      <c r="D211" s="264"/>
      <c r="E211" s="264"/>
      <c r="F211" s="285" t="s">
        <v>86</v>
      </c>
      <c r="G211" s="323"/>
      <c r="H211" s="387" t="s">
        <v>85</v>
      </c>
      <c r="I211" s="387"/>
      <c r="J211" s="387"/>
      <c r="K211" s="329"/>
    </row>
    <row r="212" spans="2:11" s="1" customFormat="1" ht="15" customHeight="1">
      <c r="B212" s="328"/>
      <c r="C212" s="264"/>
      <c r="D212" s="264"/>
      <c r="E212" s="264"/>
      <c r="F212" s="285" t="s">
        <v>606</v>
      </c>
      <c r="G212" s="323"/>
      <c r="H212" s="387" t="s">
        <v>580</v>
      </c>
      <c r="I212" s="387"/>
      <c r="J212" s="387"/>
      <c r="K212" s="329"/>
    </row>
    <row r="213" spans="2:11" s="1" customFormat="1" ht="15" customHeight="1">
      <c r="B213" s="328"/>
      <c r="C213" s="264"/>
      <c r="D213" s="264"/>
      <c r="E213" s="264"/>
      <c r="F213" s="285"/>
      <c r="G213" s="323"/>
      <c r="H213" s="314"/>
      <c r="I213" s="314"/>
      <c r="J213" s="314"/>
      <c r="K213" s="329"/>
    </row>
    <row r="214" spans="2:11" s="1" customFormat="1" ht="15" customHeight="1">
      <c r="B214" s="328"/>
      <c r="C214" s="264" t="s">
        <v>731</v>
      </c>
      <c r="D214" s="264"/>
      <c r="E214" s="264"/>
      <c r="F214" s="285">
        <v>1</v>
      </c>
      <c r="G214" s="323"/>
      <c r="H214" s="387" t="s">
        <v>769</v>
      </c>
      <c r="I214" s="387"/>
      <c r="J214" s="387"/>
      <c r="K214" s="329"/>
    </row>
    <row r="215" spans="2:11" s="1" customFormat="1" ht="15" customHeight="1">
      <c r="B215" s="328"/>
      <c r="C215" s="264"/>
      <c r="D215" s="264"/>
      <c r="E215" s="264"/>
      <c r="F215" s="285">
        <v>2</v>
      </c>
      <c r="G215" s="323"/>
      <c r="H215" s="387" t="s">
        <v>770</v>
      </c>
      <c r="I215" s="387"/>
      <c r="J215" s="387"/>
      <c r="K215" s="329"/>
    </row>
    <row r="216" spans="2:11" s="1" customFormat="1" ht="15" customHeight="1">
      <c r="B216" s="328"/>
      <c r="C216" s="264"/>
      <c r="D216" s="264"/>
      <c r="E216" s="264"/>
      <c r="F216" s="285">
        <v>3</v>
      </c>
      <c r="G216" s="323"/>
      <c r="H216" s="387" t="s">
        <v>771</v>
      </c>
      <c r="I216" s="387"/>
      <c r="J216" s="387"/>
      <c r="K216" s="329"/>
    </row>
    <row r="217" spans="2:11" s="1" customFormat="1" ht="15" customHeight="1">
      <c r="B217" s="328"/>
      <c r="C217" s="264"/>
      <c r="D217" s="264"/>
      <c r="E217" s="264"/>
      <c r="F217" s="285">
        <v>4</v>
      </c>
      <c r="G217" s="323"/>
      <c r="H217" s="387" t="s">
        <v>772</v>
      </c>
      <c r="I217" s="387"/>
      <c r="J217" s="387"/>
      <c r="K217" s="329"/>
    </row>
    <row r="218" spans="2:11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2023-HEX-06-11 - D.1.1-Ar...</vt:lpstr>
      <vt:lpstr>2023-HEX-06-VON - Vedlejš...</vt:lpstr>
      <vt:lpstr>Pokyny pro vyplnění</vt:lpstr>
      <vt:lpstr>'2023-HEX-06-11 - D.1.1-Ar...'!Názvy_tisku</vt:lpstr>
      <vt:lpstr>'2023-HEX-06-VON - Vedlejš...'!Názvy_tisku</vt:lpstr>
      <vt:lpstr>'Rekapitulace stavby'!Názvy_tisku</vt:lpstr>
      <vt:lpstr>'2023-HEX-06-11 - D.1.1-Ar...'!Oblast_tisku</vt:lpstr>
      <vt:lpstr>'2023-HEX-06-VON - Vedlejš...'!Oblast_tisku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2023-04-26T13:44:30Z</dcterms:created>
  <dcterms:modified xsi:type="dcterms:W3CDTF">2023-04-26T13:55:06Z</dcterms:modified>
</cp:coreProperties>
</file>