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novakova.veronika" reservationPassword="0"/>
  <workbookPr/>
  <bookViews>
    <workbookView xWindow="240" yWindow="120" windowWidth="14940" windowHeight="9225" activeTab="0"/>
  </bookViews>
  <sheets>
    <sheet name="000_Ostatní" sheetId="1" r:id="rId1"/>
    <sheet name="000_Vedlejší" sheetId="2" r:id="rId2"/>
    <sheet name="SO 101" sheetId="3" r:id="rId3"/>
    <sheet name="SO 182" sheetId="4" r:id="rId4"/>
    <sheet name="SO 190" sheetId="5" r:id="rId5"/>
    <sheet name="SO 301" sheetId="6" r:id="rId6"/>
    <sheet name="SO 302.1" sheetId="7" r:id="rId7"/>
  </sheets>
  <definedNames/>
  <calcPr/>
  <webPublishing/>
</workbook>
</file>

<file path=xl/sharedStrings.xml><?xml version="1.0" encoding="utf-8"?>
<sst xmlns="http://schemas.openxmlformats.org/spreadsheetml/2006/main" count="2397" uniqueCount="683">
  <si>
    <t>ASPE10</t>
  </si>
  <si>
    <t>S</t>
  </si>
  <si>
    <t>Soupis prací objektu</t>
  </si>
  <si>
    <t xml:space="preserve">Stavba: </t>
  </si>
  <si>
    <t>II/400</t>
  </si>
  <si>
    <t>Višňové, průtah - SÚS</t>
  </si>
  <si>
    <t>O</t>
  </si>
  <si>
    <t>Objekt:</t>
  </si>
  <si>
    <t>000</t>
  </si>
  <si>
    <t>Ostatní a vedlejší náklady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</si>
  <si>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</si>
  <si>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</si>
  <si>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</si>
  <si>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</si>
  <si>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</si>
  <si>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</si>
  <si>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</si>
  <si>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</si>
  <si>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</si>
  <si>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</si>
  <si>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</si>
  <si>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</si>
  <si>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</si>
  <si>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</si>
  <si>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</si>
  <si>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</si>
  <si>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</si>
  <si>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</si>
  <si>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</si>
  <si>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</si>
  <si>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</si>
  <si>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</si>
  <si>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</si>
  <si>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</si>
  <si>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</si>
  <si>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</si>
  <si>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</si>
  <si>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</si>
  <si>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</si>
  <si>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02944</t>
  </si>
  <si>
    <t/>
  </si>
  <si>
    <t>OSTAT POŽADAVKY - DOKUMENTACE SKUTEČ PROVEDENÍ V DIGIT FORMĚ</t>
  </si>
  <si>
    <t>KPL</t>
  </si>
  <si>
    <t>PP</t>
  </si>
  <si>
    <t>Dokumentace skutečného provedení stavby (dále jen DSPS) - popsáno v obchodních podmínkách</t>
  </si>
  <si>
    <t>VV</t>
  </si>
  <si>
    <t>TS</t>
  </si>
  <si>
    <t>zahrnuje veškeré náklady spojené s objednatelem požadovanými pracemi</t>
  </si>
  <si>
    <t>029113</t>
  </si>
  <si>
    <t>OSTATNÍ POŽADAVKY - GEODETICKÉ ZAMĚŘENÍ - CELKY</t>
  </si>
  <si>
    <t>Geodetické zaměření stavby - popsáno v obchodních podmínkách</t>
  </si>
  <si>
    <t>02945</t>
  </si>
  <si>
    <t>OSTAT POŽADAVKY - GEOMETRICKÝ PLÁN</t>
  </si>
  <si>
    <t>Geometrické plány - popsáno v obchodních podmínkách</t>
  </si>
  <si>
    <t>položka zahrnuje: 
- přípravu podkladů, podání žádosti na katastrální úřad 
- polní práce spojené s vyhotovením geometrického plánu 
- výpočetní a grafické kancelářské práce 
- úřední ověření výsledného geometrického plánu</t>
  </si>
  <si>
    <t>02946</t>
  </si>
  <si>
    <t>OSTAT POŽADAVKY - FOTODOKUMENTACE</t>
  </si>
  <si>
    <t>Fotodokumentace provádění stavby, vč. fotodokumentace stavu blízkých nemovitostí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</si>
  <si>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</si>
  <si>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</si>
  <si>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00001</t>
  </si>
  <si>
    <t>R</t>
  </si>
  <si>
    <t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</si>
  <si>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</si>
  <si>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</si>
  <si>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</si>
  <si>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</si>
  <si>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</si>
  <si>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</si>
  <si>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</si>
  <si>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</si>
  <si>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8</t>
  </si>
  <si>
    <t>00008</t>
  </si>
  <si>
    <t>Zajištění přístupů a příjezdů k sousedním nemovitostem  - popsáno v obchodních podmínkách, v zákoně č. 13/1997 Sb., a vyhlášce č. 104/1997</t>
  </si>
  <si>
    <t>14</t>
  </si>
  <si>
    <t>00014</t>
  </si>
  <si>
    <t>Zajištění provedení a výstupů veškerých zkoušek a revizí - popsáno v obchodních podmínkách, technických podmínkách a normách ČSN</t>
  </si>
  <si>
    <t>15</t>
  </si>
  <si>
    <t>00015</t>
  </si>
  <si>
    <t>Bezpečnostní opatření - popsáno v projektové dokumentaci</t>
  </si>
  <si>
    <t>16</t>
  </si>
  <si>
    <t>00016</t>
  </si>
  <si>
    <t>Výpočet hluku ze stavební činnosti - popsáno v projektové dokumentaci a ve vyhlášce č. 272/2011</t>
  </si>
  <si>
    <t>18</t>
  </si>
  <si>
    <t>00018</t>
  </si>
  <si>
    <t>Návrh technologického postupu prací - popsáno v obchodních podmínkách</t>
  </si>
  <si>
    <t>SO 101</t>
  </si>
  <si>
    <t>Silnice II/400</t>
  </si>
  <si>
    <t>014102</t>
  </si>
  <si>
    <t>a</t>
  </si>
  <si>
    <t>POPLATKY ZA SKLÁDKU</t>
  </si>
  <si>
    <t>T</t>
  </si>
  <si>
    <t>zemina, kamení</t>
  </si>
  <si>
    <t>"11130" 
2,00 t/m3 *542*0,15=162,600 [A] 
"113178"  
2,60 t/m3 *0,60=1,560 [B] 
"113328.a"  
1,90 t/m3 *18,002=34,204 [C] 
"113328.b"  
1,90 t/m3 *474,50=901,550 [D] 
"123738.a"  
2,00 t/m3 *496,475=992,950 [E] 
"123738.b"  
2,00 t/m3 *1105=2 210,000 [F] 
"12930" 
2,00 t/m3 *64,80=129,600 [G] 
"131738" 
2,00 t/m3 *62=124,000 [H] 
celkem: A+B+C+D+E+F+G+H=4 556,464 [I]</t>
  </si>
  <si>
    <t>zahrnuje veškeré poplatky provozovateli skládky související s uložením odpadu na skládce.</t>
  </si>
  <si>
    <t>b</t>
  </si>
  <si>
    <t>suť z betonu, železobetonu</t>
  </si>
  <si>
    <t>"113158"  
2,30 t/m3 *3,002=6,905 [A] 
"113524"  
2,30 t/m3 *(219*0,25*0,15)=18,889 [B] 
"96687"  
8 ks *0,450 t=3,600 [C] 
"969245" 
2*0,188 t=0,376 [D] 
"969246" 
25*0,304 t=7,600 [E] 
"969257" 
14*0,412 t=5,768 [F] 
"969258" 
10*0,564 t=5,640 [G] 
celkem: A+B+C+D+E+F+G=48,778 [H]</t>
  </si>
  <si>
    <t>Zemní práce</t>
  </si>
  <si>
    <t>11130</t>
  </si>
  <si>
    <t>SEJMUTÍ DRNU</t>
  </si>
  <si>
    <t>M2</t>
  </si>
  <si>
    <t>seříznutí drnu v tl., 0,15 m včetně odvozu a uložení na skládku do vzdálenosti 32 km</t>
  </si>
  <si>
    <t>příkop vlevo: 2*63=126,000 [A] 
zasypávaný příkop vpravo: 2*162=324,000 [B] 
ponechaný příkop vpravo: 1*92=92,000 [C] 
celkem: A+B+C=542,000 [D]</t>
  </si>
  <si>
    <t>včetně vodorovné dopravy  a uložení na skládku</t>
  </si>
  <si>
    <t>11313</t>
  </si>
  <si>
    <t>ODSTRANĚNÍ KRYTU ZPEVNĚNÝCH PLOCH S ASFALTOVÝM POJIVEM</t>
  </si>
  <si>
    <t>M3</t>
  </si>
  <si>
    <t>odstranění asf. krytu po frézování v místech znaků inženýrských sítí  
včetně odvozu a uložení na mezideponii pro zpětné použití do vrstvy RS  
odečteno acad, viz příloha G1_Zam</t>
  </si>
  <si>
    <t>vodovod: 2*2,5*0,06*1=0,300 [A] 
vpusti: 8*2,5*0,08*1=1,600 [B] 
poklop kanalizace: 8*2,5*0,08*1=1,600 [C] 
celkem: A+B+C=3,500 [D]</t>
  </si>
  <si>
    <t>Položka zahrnuje veškerou manipulaci s vybouranou sutí a s vybouranými hmotami vč. uložení na skládku. Nezahrnuje poplatek za skládku.</t>
  </si>
  <si>
    <t>113158</t>
  </si>
  <si>
    <t>ODSTRANĚNÍ KRYTU ZPEVNĚNÝCH PLOCH Z BETONU, ODVOZ DO 20KM</t>
  </si>
  <si>
    <t>odvoz na skládku včetně uložení</t>
  </si>
  <si>
    <t>před domem č.p.91: 1*0,2*1=0,200 [A] 
před domem č.p.92: 1,6*0,2*2=0,640 [B] 
před domem č.p.93: 2,3*0,2*4,7=2,162 [C] 
celkem: A+B+C=3,002 [D]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</si>
  <si>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</si>
  <si>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11315B</t>
  </si>
  <si>
    <t>ODSTRANĚNÍ KRYTU ZPEVNĚNÝCH PLOCH Z BETONU - DOPRAVA</t>
  </si>
  <si>
    <t>tkm</t>
  </si>
  <si>
    <t>dalších 12 km k pol. č. 113158</t>
  </si>
  <si>
    <t>3,002*2,30*12=82,855 [A]</t>
  </si>
  <si>
    <t>Položka zahrnuje samostatnou dopravu suti a vybouraných hmot. Množství se určí jako součin hmotnosti [t] a požadované vzdálenosti [km].</t>
  </si>
  <si>
    <t>7</t>
  </si>
  <si>
    <t>113178</t>
  </si>
  <si>
    <t>ODSTRAN KRYTU ZPEVNĚNÝCH PLOCH Z DLAŽEB KOSTEK, ODVOZ DO 20KM</t>
  </si>
  <si>
    <t>odstranění silniční přídlažby včetně lože  
odvoz na skládku včetně uložení</t>
  </si>
  <si>
    <t>na začátku úseku vpravo: 0,20*0,30*5=0,300 [A] 
na začátku úseku vlevo: 0,20*0,30*5=0,300 [B] 
celkem: A+B=0,600 [C]</t>
  </si>
  <si>
    <t>11317B</t>
  </si>
  <si>
    <t>ODSTRAN KRYTU ZPEVNĚNÝCH PLOCH Z DLAŽEB KOSTEK - DOPRAVA</t>
  </si>
  <si>
    <t>dalších 12 km k pol. č. 113178</t>
  </si>
  <si>
    <t>0,60*2,60*12=18,720 [A]</t>
  </si>
  <si>
    <t>113328</t>
  </si>
  <si>
    <t>ODSTRAN PODKL ZPEVNĚNÝCH PLOCH Z KAMENIVA NESTMEL, ODVOZ DO 20KM</t>
  </si>
  <si>
    <t>včetně odvozu a uložení na skládku</t>
  </si>
  <si>
    <t>k pol. č. 113158: 0,20*15,01=3,002 [A] 
nezpevněné sjezdy: 0,30*50=15,000 [B] 
celkem: A+B=18,002 [C]</t>
  </si>
  <si>
    <t>včetně odvozu a uložení na skládku  
odečteno acad, viz příloha Diagnostika vozovky</t>
  </si>
  <si>
    <t>km 0.000 - 0.050: 6,5*0,16*50=52,000 [A] 
km 0.050 - 0.150: 6,5*0,16*100=104,000 [B] 
km 0.150 - 0.250: 6,5*0,21*100=136,500 [C] 
km 0.250 - 0.425: 6,5*0,16*175=182,000 [D] 
celkem: A+B+C+D=474,500 [E]</t>
  </si>
  <si>
    <t>11</t>
  </si>
  <si>
    <t>11332B</t>
  </si>
  <si>
    <t>ODSTRANĚNÍ PODKLADŮ ZPEVNĚNÝCH PLOCH Z KAMENIVA NESTMELENÉHO - DOPRAVA</t>
  </si>
  <si>
    <t>dalších 12 km k pol. č. 113328.a</t>
  </si>
  <si>
    <t>18,002*1,90*12=410,446 [A]</t>
  </si>
  <si>
    <t>12</t>
  </si>
  <si>
    <t>dalších 12 km k pol. č. 113328.b</t>
  </si>
  <si>
    <t>474,50*1,90*12=10 818,600 [A]</t>
  </si>
  <si>
    <t>13</t>
  </si>
  <si>
    <t>113523</t>
  </si>
  <si>
    <t>ODSTRANĚNÍ CHODNÍKOVÝCH A SILNIČNÍCH OBRUBNÍKŮ BETONOVÝCH, ODVOZ DO 3KM</t>
  </si>
  <si>
    <t>M</t>
  </si>
  <si>
    <t>rozebrání a paletování silničních obrubníků  
včetně odvozu a uložení na mezideponii pro zpětné použití</t>
  </si>
  <si>
    <t>silniční obrubník vpravo: 41+46=87,000 [A] 
silniční obrubník vlevo: 30+321=351,000 [B] 
celkem: (A+B)*0,50=219,000 [C]</t>
  </si>
  <si>
    <t>113524</t>
  </si>
  <si>
    <t>ODSTRANĚNÍ CHODNÍKOVÝCH A SILNIČNÍCH OBRUBNÍKŮ BETONOVÝCH, ODVOZ DO 5KM</t>
  </si>
  <si>
    <t>odvoz na skládku včetně uložení  
odečteno acad, viz příloha G1_Zam</t>
  </si>
  <si>
    <t>11352B</t>
  </si>
  <si>
    <t>ODSTRANĚNÍ CHODNÍKOVÝCH A SILNIČNÍCH OBRUBNÍKŮ BETONOVÝCH - DOPRAVA</t>
  </si>
  <si>
    <t>dalších 27 km k pol. č. 113524</t>
  </si>
  <si>
    <t>219*0,25*0,15*2,30*27=509,996 [A]</t>
  </si>
  <si>
    <t>11372</t>
  </si>
  <si>
    <t>FRÉZOVÁNÍ ZPEVNĚNÝCH PLOCH ASFALTOVÝCH</t>
  </si>
  <si>
    <t>včetně odvozu a uložení na mezideponii v rámci staveniště pro zpětné použití do vrstvy RS</t>
  </si>
  <si>
    <t>km 0.000 - 0.050: 6,50*0,02*50=6,500 [A] 
km 0.050 - 0.250: 6,50*0,08*200=104,000 [B] 
km 0.250 - 0.425: 6,50*0,20*175=227,500 [C] 
celkem: A+B+C=338,000 [D]</t>
  </si>
  <si>
    <t>17</t>
  </si>
  <si>
    <t>123734</t>
  </si>
  <si>
    <t>ODKOP PRO SPOD STAVBU SILNIC A ŽELEZNIC TŘ. I, ODVOZ DO 5KM</t>
  </si>
  <si>
    <t>odkop vrstev na zemní pláň včetně odvozu a uložení na mezideponii  
materiál bude následně použit na zásyp příkopů viz pol. č. 17481.b</t>
  </si>
  <si>
    <t>99,90=99,900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</si>
  <si>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</t>
  </si>
  <si>
    <t>123738</t>
  </si>
  <si>
    <t>ODKOP PRO SPOD STAVBU SILNIC A ŽELEZNIC TŘ. I, ODVOZ DO 20KM</t>
  </si>
  <si>
    <t>odkop vrstev na zemní pláň</t>
  </si>
  <si>
    <t>km 0.000 - 0.050: 6,5*0,33*50=107,250 [A] 
km 0.050 - 0.150: 6,5*0,27*100=175,500 [B] 
km 0.150 - 0.250: 6,5*0,22*100=143,000 [C] 
km 0.250 - 0.425: 6,5*0,15*175=170,625 [D] 
materiál na zpětný zásyp příkopů (pol. č. 123734): -99,90=-99,900 [E] 
celkem: A+B+C+D+E=496,475 [F]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</si>
  <si>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</si>
  <si>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19</t>
  </si>
  <si>
    <t>odkop v místě výměny podloží  
!pouze se souhlasem investora!</t>
  </si>
  <si>
    <t>6,50*0,40*425=1 105,000 [A]</t>
  </si>
  <si>
    <t>20</t>
  </si>
  <si>
    <t>12373B</t>
  </si>
  <si>
    <t>ODKOP PRO SPOD STAVBU SILNIC A ŽELEZNIC TŘ. I - DOPRAVA</t>
  </si>
  <si>
    <t>M3KM</t>
  </si>
  <si>
    <t>dalších 12 km k pol. č. 123738.a</t>
  </si>
  <si>
    <t>496,475*12=5 957,700 [A]</t>
  </si>
  <si>
    <t>Položka zahrnuje samostatnou dopravu zeminy. Množství se určí jako součin kubatutry [m3] a požadované vzdálenosti [km].</t>
  </si>
  <si>
    <t>21</t>
  </si>
  <si>
    <t>dalších 12 km k pol. č. 123738.b</t>
  </si>
  <si>
    <t>1105*12=13 260,000 [A]</t>
  </si>
  <si>
    <t>22</t>
  </si>
  <si>
    <t>125738</t>
  </si>
  <si>
    <t>VYKOPÁVKY ZE ZEMNÍKŮ A SKLÁDEK TŘ. I, ODVOZ DO 20KM</t>
  </si>
  <si>
    <t>pořízení, nakládka a dovoz ornice k pol. č. 18232</t>
  </si>
  <si>
    <t>0,15*360=54,000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</si>
  <si>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</si>
  <si>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23</t>
  </si>
  <si>
    <t>12930</t>
  </si>
  <si>
    <t>ČIŠTĚNÍ PŘÍKOPŮ OD NÁNOSU</t>
  </si>
  <si>
    <t>v tl. 0,20 m, nevhodná zemina, včetně odvozu a uložení na skládku do vzdálenosti 32 km</t>
  </si>
  <si>
    <t>2*0,20*162=64,800 [A]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</si>
  <si>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</si>
  <si>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24</t>
  </si>
  <si>
    <t>129957</t>
  </si>
  <si>
    <t>ČIŠTĚNÍ POTRUBÍ DN DO 500MM</t>
  </si>
  <si>
    <t>km 0.330 vpravo  
včetně odstranění vyzískaného materiálu v režii zhotovitele</t>
  </si>
  <si>
    <t>3=3,000 [A]</t>
  </si>
  <si>
    <t>Součástí položky je vodorovná a svislá doprava, přemístění, přeložení, manipulace s materiálem a uložení na skládku. 
 Nezahrnuje poplatek za skládku.</t>
  </si>
  <si>
    <t>25</t>
  </si>
  <si>
    <t>131738</t>
  </si>
  <si>
    <t>HLOUBENÍ JAM ZAPAŽ I NEPAŽ TŘ. I, ODVOZ DO 20KM</t>
  </si>
  <si>
    <t>hloubení jámy pro odstranění stáv. uliční vpusti a osazení nových  
viz příloha Zaměření"</t>
  </si>
  <si>
    <t>stávající vpusti vlevo: 7*2*1*2=28,000 [A] 
stávající vpusti vpravo: 1*2*1*2=4,000 [B] 
mínus objem vpustí: -8*0,5*1*0,5=-2,000 [C] 
nové vpusti vpravo: 4*2*2*2=32,000 [D] 
celkem: A+B+C+D=62,000 [E]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</si>
  <si>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</si>
  <si>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26</t>
  </si>
  <si>
    <t>13173B</t>
  </si>
  <si>
    <t>HLOUBENÍ JAM ZAPAŽ I NEPAŽ TŘ. I - DOPRAVA</t>
  </si>
  <si>
    <t>dalších 12 km k pol. č. 131738</t>
  </si>
  <si>
    <t>62*12=744,000 [A]</t>
  </si>
  <si>
    <t>27</t>
  </si>
  <si>
    <t>17120</t>
  </si>
  <si>
    <t>ULOŽENÍ SYPANINY DO NÁSYPŮ A NA SKLÁDKY BEZ ZHUTNĚNÍ</t>
  </si>
  <si>
    <t>uložení na skládku</t>
  </si>
  <si>
    <t>"123738.a" 
496,475=496,475 [A] 
"123738.b" 
1105=1 105,000 [B] 
"131738" 
62=62,000 [C] 
celkem: A+B+C=1 663,475 [D]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</si>
  <si>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</si>
  <si>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28</t>
  </si>
  <si>
    <t>17380</t>
  </si>
  <si>
    <t>ZEMNÍ KRAJNICE A DOSYPÁVKY Z NAKUPOVANÝCH MATERIÁLŮ</t>
  </si>
  <si>
    <t>dosypávky krajnice ze štěrkodrti 0/32 zhutněné na 100 % PS</t>
  </si>
  <si>
    <t>0,90*0,10*162=14,580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</si>
  <si>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</si>
  <si>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29</t>
  </si>
  <si>
    <t>17411</t>
  </si>
  <si>
    <t>ZÁSYP JAM A RÝH ZEMINOU SE ZHUTNĚNÍM</t>
  </si>
  <si>
    <t>zásyp otevřených příkopů  
bude použit materiál z pol. č. 123734</t>
  </si>
  <si>
    <t>vlevo: 1*0,30*63=18,900 [A] 
vpravo: 1*0,50*162=81,000 [B] 
celkem: A+B=99,900 [C]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</si>
  <si>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</si>
  <si>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30</t>
  </si>
  <si>
    <t>17481</t>
  </si>
  <si>
    <t>ZÁSYP JAM A RÝH Z NAKUPOVANÝCH MATERIÁLŮ</t>
  </si>
  <si>
    <t>materiál štěrkodrť frakce 0/32 mm  
zásyp po odstranění neobnovovaných vpustí, včetně zhutnění  
viz příloha 101_06_ODV"</t>
  </si>
  <si>
    <t>neobnovené stávající vpusti: 2*2*1,35*2=10,800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</si>
  <si>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</si>
  <si>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31</t>
  </si>
  <si>
    <t>17581</t>
  </si>
  <si>
    <t>OBSYP POTRUBÍ A OBJEKTŮ Z NAKUPOVANÝCH MATERIÁLŮ</t>
  </si>
  <si>
    <t>materiál štěrkodrť frakce 0/32 mm  
kolem nových vpustí, včetně zhutnění  
viz příloha 101_06_ODV"</t>
  </si>
  <si>
    <t>vpusti UV 1-10: 10*2*1,35*2=54,000 [A] 
mínus objem vpustí: -10*0,5*1,35*0,5=-3,375 [B] 
celkem: A+B=50,625 [C]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</si>
  <si>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</si>
  <si>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32</t>
  </si>
  <si>
    <t>18232</t>
  </si>
  <si>
    <t>ROZPROSTŘENÍ ORNICE V ROVINĚ V TL DO 0,15M</t>
  </si>
  <si>
    <t>rozprostření zeminy vhodné k ohumusování  
k pol. č. 125738</t>
  </si>
  <si>
    <t>vpravo: 1,5*170=255,000 [A] 
vlevo: 1*105=105,000 [B] 
celkem: A+B=360,000 [C]</t>
  </si>
  <si>
    <t>položka zahrnuje:  
nutné přemístění ornice z dočasných skládek vzdálených do 50m  
rozprostření ornice v předepsané tloušťce v rovině a ve svahu do 1:5</t>
  </si>
  <si>
    <t>33</t>
  </si>
  <si>
    <t>18241</t>
  </si>
  <si>
    <t>ZALOŽENÍ TRÁVNÍKU RUČNÍM VÝSEVEM</t>
  </si>
  <si>
    <t>zatravnění  
k pol. č. 18232</t>
  </si>
  <si>
    <t>360=360,000 [A]</t>
  </si>
  <si>
    <t>Zahrnuje dodání předepsané travní směsi, její výsev na ornici, zalévání, první pokosení, to vše bez ohledu na sklon terénu</t>
  </si>
  <si>
    <t>34</t>
  </si>
  <si>
    <t>18247</t>
  </si>
  <si>
    <t>OŠETŘOVÁNÍ TRÁVNÍKU</t>
  </si>
  <si>
    <t>v počtu ošetřování 1x  
k pol. č. 18241</t>
  </si>
  <si>
    <t>Zahrnuje pokosení se shrabáním, naložení shrabků na dopravní prostředek, s odvozem a se složením, to vše bez ohledu na sklon terénu  
zahrnuje nutné zalití a hnojení</t>
  </si>
  <si>
    <t>Základy</t>
  </si>
  <si>
    <t>35</t>
  </si>
  <si>
    <t>212635</t>
  </si>
  <si>
    <t>TRATIVODY KOMPL Z TRUB Z PLAST HM DN DO 150MM, RÝHA TŘ I</t>
  </si>
  <si>
    <t>drenáž DN 150 z PE-HD, perforovaná s plným dnem, kruhová pevnost SN 8, odolná vůči tlakovému čištění  
včetně lože ze štěrkopísku 0/22 (pod. sklon &gt;1%), resp. lože z betonu c8/10 (pod. sklon &lt;1%)   
včetně obsypu z HDK 8/32  
včetně zásypu rýhy z HDK 16/32</t>
  </si>
  <si>
    <t>vpravo: 131=131,000 [A] 
vlevo: 311=311,000 [B] 
celkem: A+B=442,000 [C]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</si>
  <si>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</si>
  <si>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36</t>
  </si>
  <si>
    <t>21451</t>
  </si>
  <si>
    <t>SANAČNÍ VRSTVY Z LOMOVÉHO KAMENE</t>
  </si>
  <si>
    <t>v místě výměny podloží, sanace v tl. 40 cm - lomový kámen fr. 0/125  
CBR &gt; 15 %  
!pouze se souhlasem investora!</t>
  </si>
  <si>
    <t>položka zahrnuje zahrnuje dodávku lomového kamen předepsané kvality, včetně mimostaveništní a vnitrostaveništní dopravy, rozprostření se zhutněním  
není-li v zadávací dokumentaci uvedeno jinak, jedná se o nakupovaný materiál</t>
  </si>
  <si>
    <t>37</t>
  </si>
  <si>
    <t>21461C</t>
  </si>
  <si>
    <t>SEPARAČNÍ GEOTEXTILIE DO 300G/M2</t>
  </si>
  <si>
    <t>v místě drenáže, separační a filrační netkaná geotextilie 300g/m2  
k pol. č. 212635</t>
  </si>
  <si>
    <t>1,50*442=663,000 [A]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</si>
  <si>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</si>
  <si>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38</t>
  </si>
  <si>
    <t>v místě výměny podloží, separační a filrační netkaná geotextilie 300g/m2  
k pol. č. 21451  
!pouze se souhlasem investora!</t>
  </si>
  <si>
    <t>6,50*425=2 762,500 [A]</t>
  </si>
  <si>
    <t>Komunikace</t>
  </si>
  <si>
    <t>39</t>
  </si>
  <si>
    <t>56333</t>
  </si>
  <si>
    <t>VOZOVKOVÉ VRSTVY ZE ŠTĚRKODRTI TL. DO 150MM</t>
  </si>
  <si>
    <t>štěrkodrť 0/32 v tl. 150mm pro doplnění vrstvy pro recyklaci za studena (k pol. č. 567535)</t>
  </si>
  <si>
    <t>300=300,000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</si>
  <si>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</si>
  <si>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40</t>
  </si>
  <si>
    <t>56334</t>
  </si>
  <si>
    <t>VOZOVKOVÉ VRSTVY ZE ŠTĚRKODRTI TL. DO 200MM</t>
  </si>
  <si>
    <t>štěrkodrť 0/32 v tl. 200mm, se zhutněním  
viz příloha 101_02_Situace, 101_04_VPR</t>
  </si>
  <si>
    <t>hlavní trasa: 7,50*425=3 187,500 [A] 
sjezd: 2*3=6,000 [B] 
celkem: A+B=3 193,500 [C]</t>
  </si>
  <si>
    <t>41</t>
  </si>
  <si>
    <t>567535</t>
  </si>
  <si>
    <t>VRST PRO OBNOV A OPR RECYK ZA STUD CEM A PĚN ASF TL DO 150MM</t>
  </si>
  <si>
    <t>recyklace RS 0/32 CA (na místě) tl. 150 mm  
včetně zpětného dovezení materiálu z mezideponie, příp. doplnění ŠDa 0/32  
předpokládané dávkování asfaltové emulze min. 3,5 % v množství zbytkového asfaltu, dávkování cementu min. 5 %. Dávkování bude upřesněno na místě podle výsledků průkazní zkoušky  
viz příloha 101_02_Situace, 101_04_VPR"</t>
  </si>
  <si>
    <t>6*425=2 550,000 [A]</t>
  </si>
  <si>
    <t>- dodání materiálů předepsaných pro recyklaci za studena  
- provedení recyklace dle předepsaného technologického předpisu, zhutnění vrstvy v předepsané tloušťce  
- zřízení vrstvy bez rozlišení šířky, pokládání vrstvy po etapách  
- úpravu napojení, ukončení  
- nezahrnuje postřiky, nátěry</t>
  </si>
  <si>
    <t>42</t>
  </si>
  <si>
    <t>56963</t>
  </si>
  <si>
    <t>ZPEVNĚNÍ KRAJNIC Z RECYKLOVANÉHO MATERIÁLU TL DO 150MM</t>
  </si>
  <si>
    <t>asfaltový recyklát v tl. 150 mm, frakce 0/32  
konec úseku vpravo</t>
  </si>
  <si>
    <t>0,75*162=121,500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</si>
  <si>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</si>
  <si>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43</t>
  </si>
  <si>
    <t>572213</t>
  </si>
  <si>
    <t>SPOJOVACÍ POSTŘIK Z EMULZE DO 0,5KG/M2</t>
  </si>
  <si>
    <t>kationaktivní asfaltová emulze PS-C, 0,3 kg/m2</t>
  </si>
  <si>
    <t>plocha pod obrusnou vrstvou: 2571,25=2 571,250 [A] 
plocha pod ložnou vrstvou: 2571,25=2 571,250 [B] 
celkem: A+B=5 142,500 [C]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</si>
  <si>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</si>
  <si>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44</t>
  </si>
  <si>
    <t>574A33</t>
  </si>
  <si>
    <t>ASFALTOVÝ BETON PRO OBRUSNÉ VRSTVY ACO 11 TL. 40MM</t>
  </si>
  <si>
    <t>ACO 11 50/70, tl. 40 mm  
hlavní trasa</t>
  </si>
  <si>
    <t>6,05*425=2 571,250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</si>
  <si>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</si>
  <si>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45</t>
  </si>
  <si>
    <t>574C56</t>
  </si>
  <si>
    <t>ASFALTOVÝ BETON PRO LOŽNÍ VRSTVY ACL 16+, 16S TL. 60MM</t>
  </si>
  <si>
    <t>ACL 16+ tl. 60 mm</t>
  </si>
  <si>
    <t>46</t>
  </si>
  <si>
    <t>574E56</t>
  </si>
  <si>
    <t>ASFALTOVÝ BETON PRO PODKLADNÍ VRSTVY ACP 16+, 16S TL. 60MM</t>
  </si>
  <si>
    <t>ACP 16+ tl. 60 mm</t>
  </si>
  <si>
    <t>47</t>
  </si>
  <si>
    <t>58920</t>
  </si>
  <si>
    <t>VÝPLŇ SPAR MODIFIKOVANÝM ASFALTEM</t>
  </si>
  <si>
    <t>v místech zaříznutí vozovky, k pol.č. 919112</t>
  </si>
  <si>
    <t>11,50=11,500 [A]</t>
  </si>
  <si>
    <t>položka zahrnuje:  
- dodávku předepsaného materiálu  
- vyčištění a výplň spar tímto materiálem</t>
  </si>
  <si>
    <t>Potrubí</t>
  </si>
  <si>
    <t>48</t>
  </si>
  <si>
    <t>89712</t>
  </si>
  <si>
    <t>VPUSŤ KANALIZAČNÍ ULIČNÍ KOMPLETNÍ Z BETONOVÝCH DÍLCŮ</t>
  </si>
  <si>
    <t>KUS</t>
  </si>
  <si>
    <t>včetně litinové mříže 500*500 mm, včetně napojení na stávající dešťovou kanalizaci pomocí šroubových sedlových odboček PVC  
viz příloha 101_06_ODV  
vpusti UV 1-10</t>
  </si>
  <si>
    <t>10=10,000 [A]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</si>
  <si>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</si>
  <si>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49</t>
  </si>
  <si>
    <t>89921</t>
  </si>
  <si>
    <t>VÝŠKOVÁ ÚPRAVA POKLOPŮ</t>
  </si>
  <si>
    <t>poklopy stávající kanalizace  
odečteno acad, viz příloha Zaměření</t>
  </si>
  <si>
    <t>- položka výškové úpravy zahrnuje všechny nutné práce a materiály pro zvýšení nebo snížení zařízení (včetně nutné úpravy stávajícího povrchu vozovky nebo chodníku).</t>
  </si>
  <si>
    <t>50</t>
  </si>
  <si>
    <t>89923</t>
  </si>
  <si>
    <t>VÝŠKOVÁ ÚPRAVA KRYCÍCH HRNCŮ</t>
  </si>
  <si>
    <t>poklopy stávajícího vodovodu  
odečteno acad, viz příloha Zaměření</t>
  </si>
  <si>
    <t>2=2,000 [A]</t>
  </si>
  <si>
    <t>51</t>
  </si>
  <si>
    <t>89947</t>
  </si>
  <si>
    <t>VÝŘEZ, VÝSEK, ÚTES NA KANALIZAČNÍ ŠACHTU</t>
  </si>
  <si>
    <t>napojení na dešťovou kanalizační šachtu z uliční vpusti UV-9 o průměru 200mm (původní napojení je o průměru 150mm)</t>
  </si>
  <si>
    <t>1=1,000 [A]</t>
  </si>
  <si>
    <t>- zahrnují zejména náklady na osekání trub na útesy, na vysekání otvorů pro zaústění, na obetonování útesu. U výřezu a výseku náklady na ohlášení uzavírání vody, uzavření a otevření šoupat, vypuštění a napuštění vody, odvzdušnění potrubí a pod.</t>
  </si>
  <si>
    <t>Ostatní konstrukce a práce</t>
  </si>
  <si>
    <t>52</t>
  </si>
  <si>
    <t>917224</t>
  </si>
  <si>
    <t>SILNIČNÍ A CHODNÍKOVÉ OBRUBY Z BETONOVÝCH OBRUBNÍKŮ ŠÍŘ 150MM</t>
  </si>
  <si>
    <t>nové silniční obrubníky včetně bet. lože a boční betonové opěrky (vše z betonu C20/25 XF3)  
odečteno acad, viz příloha 101_02_Situace</t>
  </si>
  <si>
    <t>pravá strana komunikace: 194+74=268,000 [A] 
levá strana komunikace: 105+316=421,000 [B] 
úprava sjezdů a MK: 21=21,000 [C] 
obrubníky ke zpětnému použití: -219=- 219,000 [D] 
celkem: A+B+C+D=491,000 [E]</t>
  </si>
  <si>
    <t>Položka zahrnuje:  
dodání a pokládku betonových obrubníků o rozměrech předepsaných zadávací dokumentací  
betonové lože i boční betonovou opěrku.</t>
  </si>
  <si>
    <t>53</t>
  </si>
  <si>
    <t>rozebrané stávající silniční obrubníky včetně bet. lože a boční betonové opěrky (vše z betonu C20/25 XF3)  
k pol. č. 113523</t>
  </si>
  <si>
    <t>219=219,000 [A]</t>
  </si>
  <si>
    <t>54</t>
  </si>
  <si>
    <t>919112</t>
  </si>
  <si>
    <t>ŘEZÁNÍ ASFALTOVÉHO KRYTU VOZOVEK TL DO 100MM</t>
  </si>
  <si>
    <t>spáry v napojení na stávající komunikace  
výplň pol. č. 58920</t>
  </si>
  <si>
    <t>položka zahrnuje řezání vozovkové vrstvy v předepsané tloušťce, včetně spotřeby vody</t>
  </si>
  <si>
    <t>55</t>
  </si>
  <si>
    <t>96687</t>
  </si>
  <si>
    <t>VYBOURÁNÍ ULIČNÍCH VPUSTÍ KOMPLETNÍCH</t>
  </si>
  <si>
    <t>vybourání stávajících vpustí, včetně odvozu a uložení na skládku do vzdálenosti 32 km 
kovové části odvoz a likvidace v režii zhotovitele 
odečteno acad, viz příloha  Zaměření</t>
  </si>
  <si>
    <t>8=8,000 [A]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</si>
  <si>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</si>
  <si>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56</t>
  </si>
  <si>
    <t>969245</t>
  </si>
  <si>
    <t>VYBOURÁNÍ POTRUBÍ DN DO 300MM KANALIZAČ</t>
  </si>
  <si>
    <t>stávající potrubí pod vjezdem, včetně odvozu a uložení na skládku do vzdálenosti 32 km  
odečteno acad, viz příloha G1_Zam"</t>
  </si>
  <si>
    <t>km 0.130 vpravo: 2=2,000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</si>
  <si>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</si>
  <si>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57</t>
  </si>
  <si>
    <t>969246</t>
  </si>
  <si>
    <t>VYBOURÁNÍ POTRUBÍ DN DO 400MM KANALIZAČ</t>
  </si>
  <si>
    <t>stávající potrubí pod vjezdy, včetně odvozu a uložení na skládku do vzdálenosti 32 km  
odečteno acad, viz příloha G1_Zam"</t>
  </si>
  <si>
    <t>km 0.105 vpravo: 2=2,000 [A] 
km 0.115 vpravo: 4=4,000 [B] 
km 0.155 vpravo: 5=5,000 [C] 
km 0.185 vpravo: 2=2,000 [D] 
km 0.190 vpravo: 3,5=3,500 [E] 
km 0.260 vpravo: 8,5=8,500 [F] 
celkem: A+B+C+D+E+F=25,000 [G]</t>
  </si>
  <si>
    <t>58</t>
  </si>
  <si>
    <t>969257</t>
  </si>
  <si>
    <t>VYBOURÁNÍ POTRUBÍ DN DO 500MM KANALIZAČ</t>
  </si>
  <si>
    <t>km 0.165 vpravo: 3=3,000 [A] 
km 0.200 vpravo: 6=6,000 [B] 
km 0.230 vpravo: 5=5,000 [C] 
celkem: A+B+C=14,000 [D]</t>
  </si>
  <si>
    <t>59</t>
  </si>
  <si>
    <t>969258</t>
  </si>
  <si>
    <t>VYBOURÁNÍ POTRUBÍ DN DO 600MM KANALIZAČ</t>
  </si>
  <si>
    <t>km 0.175 vpravo: 5=5,000 [A] 
km 0.215 vpravo: 5=5,000 [B] 
celkem: A+B=10,000 [C]</t>
  </si>
  <si>
    <t>SO 182</t>
  </si>
  <si>
    <t>Dopravně inženýrská opatření</t>
  </si>
  <si>
    <t>12922</t>
  </si>
  <si>
    <t>ČIŠTĚNÍ KRAJNIC OD NÁNOSU TL. DO 100MM</t>
  </si>
  <si>
    <t>seříznutí krajnice, z materiálu se vytvoří záložka pro zpevnění povrchu okrajů vozovky živičným recyklovaným materiálem</t>
  </si>
  <si>
    <t>2*250*0,50=250,000 [A]</t>
  </si>
  <si>
    <t>- vodorovná a svislá doprava, přemístění, přeložení, manipulace s výkopkem</t>
  </si>
  <si>
    <t>56362</t>
  </si>
  <si>
    <t>VOZOVKOVÉ VRSTVY Z RECYKLOVANÉHO MATERIÁLU TL DO 100MM</t>
  </si>
  <si>
    <t>vyspravení propadlých okrajů vozovky</t>
  </si>
  <si>
    <t>2*250m*0,50m=250,000 [A]</t>
  </si>
  <si>
    <t>57791A</t>
  </si>
  <si>
    <t>VÝSPRAVA VÝTLUKŮ SMĚSÍ ACO (HMOTNOST)</t>
  </si>
  <si>
    <t>vyspravení výtluků vozovky asfaltovým betonem ACO 11 tl. vrstvy do 50 mm, spojovací nátěr z asf. emulze v množství 0,50 kg/m2, včetně odvozu a likvidace vybouraného materiálu v režii zhotovitele  
místa plošných úprav budou určena investorem</t>
  </si>
  <si>
    <t>150=150,000 [A]</t>
  </si>
  <si>
    <t>- odfrézování nebo jiné odstranění poškozených vozovkových vrstev  
- zaříznutí hran  
- vyčištění  
- nátěr spojovací  
- dodání a výplň předepsanou zhutněnou balenou asfaltovou směsí  
- asfaltová modifikovaná zálivka</t>
  </si>
  <si>
    <t>577A2</t>
  </si>
  <si>
    <t>VÝSPRAVA TRHLIN ASFALTOVOU ZÁLIVKOU MODIFIK</t>
  </si>
  <si>
    <t>Čerpáno se souhlasem investora. 
- Vytvoření komůrky proříznutím drážky š. 10-20 mm dle šířky původní trhliny a hloubky 35 mm  
- Pročištění drážky 
- Opatření stěn adhezním penetračním nátěrem 
- Zalití trhliny (drážky) pružnou asfaltovou zálivkou modifik. 
zaměřeno na stavbě</t>
  </si>
  <si>
    <t>200=200,000 [A]</t>
  </si>
  <si>
    <t>- vyfrézování drážky šířky do 20mm hloubky do 40mm  
- vyčištění  
- nátěr  
- výplň předepsanou zálivkovou hmotou</t>
  </si>
  <si>
    <t>v místech zaříznutí vozovky, viz pol.č. 919111</t>
  </si>
  <si>
    <t>36=36,000 [A]</t>
  </si>
  <si>
    <t>914122</t>
  </si>
  <si>
    <t>DOPRAVNÍ ZNAČKY ZÁKLADNÍ VELIKOSTI OCELOVÉ FÓLIE TŘ 1 - MONTÁŽ S PŘEMÍSTĚNÍM</t>
  </si>
  <si>
    <t>přechodné dopravní značení, včetně kontroly v průběhu stavby a případného přesunutí</t>
  </si>
  <si>
    <t>B1: 2=2,000 [A] 
E3a: 4=4,000 [B] 
E13: 2=2,000 [C] 
IP10a: 4=4,000 [D] 
IS11b: 6=6,000 [E] 
IS11c: 1=1,000 [F] 
celkem: A+B+C+D+E+F=19,000 [G]</t>
  </si>
  <si>
    <t>položka zahrnuje:  
- dopravu demontované značky z dočasné skládky  
- osazení a montáž značky na místě určeném projektem  
- nutnou opravu poškozených částí  
nezahrnuje dodávku značky</t>
  </si>
  <si>
    <t>914123</t>
  </si>
  <si>
    <t>DOPRAVNÍ ZNAČKY ZÁKLADNÍ VELIKOSTI OCELOVÉ FÓLIE TŘ 1 - DEMONTÁŽ</t>
  </si>
  <si>
    <t>k pol. č. 914122</t>
  </si>
  <si>
    <t>19=19,000 [A]</t>
  </si>
  <si>
    <t>Položka zahrnuje odstranění, demontáž a odklizení materiálu s odvozem na předepsané místo</t>
  </si>
  <si>
    <t>914129</t>
  </si>
  <si>
    <t>DOPRAV ZNAČKY ZÁKLAD VEL OCEL FÓLIE TŘ 1 - NÁJEMNÉ</t>
  </si>
  <si>
    <t>KSDEN</t>
  </si>
  <si>
    <t>k pol. č. 914122, nájemné 90 dní</t>
  </si>
  <si>
    <t>19*90=1 710,000 [A]</t>
  </si>
  <si>
    <t>položka zahrnuje sazbu za pronájem dopravních značek a zařízení, počet jednotek je určen jako součin počtu značek a počtu dní použití</t>
  </si>
  <si>
    <t>914412</t>
  </si>
  <si>
    <t>DOPRAVNÍ ZNAČKY 100X150CM OCELOVÉ - MONTÁŽ S PŘEMÍSTĚNÍM</t>
  </si>
  <si>
    <t>IS11a: 4=4,000 [A]</t>
  </si>
  <si>
    <t>914413</t>
  </si>
  <si>
    <t>DOPRAVNÍ ZNAČKY 100X150CM OCELOVÉ - DEMONTÁŽ</t>
  </si>
  <si>
    <t>k pol. č. 914412</t>
  </si>
  <si>
    <t>4=4,000 [A]</t>
  </si>
  <si>
    <t>914419</t>
  </si>
  <si>
    <t>DOPRAV ZNAČKY 100X150CM OCEL - NÁJEMNÉ</t>
  </si>
  <si>
    <t>k pol. č. 914412, nájemné 90 dní</t>
  </si>
  <si>
    <t>4*90=360,000 [A]</t>
  </si>
  <si>
    <t>914922</t>
  </si>
  <si>
    <t>SLOUPKY A STOJKY DZ Z OCEL TRUBEK DO PATKY MONTÁŽ S PŘESUNEM</t>
  </si>
  <si>
    <t>k přechodnému dopravnímu značení, včetně kontroly v průběhu stavby a případného přesunutí</t>
  </si>
  <si>
    <t>25=25,000 [A]</t>
  </si>
  <si>
    <t>položka zahrnuje:  
- dopravu demontovaného zařízení z dočasné skládky  
- osazení a montáž zařízení na místě určeném projektem  
- nutnou opravu poškozených částí  
nezahrnuje dodávku sloupku, stojky a upevňovacího zařízení</t>
  </si>
  <si>
    <t>914923</t>
  </si>
  <si>
    <t>SLOUPKY A STOJKY DZ Z OCEL TRUBEK DO PATKY DEMONTÁŽ</t>
  </si>
  <si>
    <t>k pol. č. 914922</t>
  </si>
  <si>
    <t>914929</t>
  </si>
  <si>
    <t>SLOUPKY A STOJKY DZ Z OCEL TRUBEK DO PATKY NÁJEMNÉ</t>
  </si>
  <si>
    <t>k pol.č. 914922, nájemné 90 dní</t>
  </si>
  <si>
    <t>25*90=2 250,000 [A]</t>
  </si>
  <si>
    <t>položka zahrnuje sazbu za pronájem dopravních značek a zařízení. Počet měrných jednotek se určí jako součin počtu sloupků a počtu dní použití</t>
  </si>
  <si>
    <t>916122</t>
  </si>
  <si>
    <t>DOPRAV SVĚTLO VÝSTRAŽ SOUPRAVA 3KS - MONTÁŽ S PŘESUNEM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</si>
  <si>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</si>
  <si>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916123</t>
  </si>
  <si>
    <t>DOPRAV SVĚTLO VÝSTRAŽ SOUPRAVA 3KS - DEMONTÁŽ</t>
  </si>
  <si>
    <t>k pol. č. 916122</t>
  </si>
  <si>
    <t>Položka zahrnuje odstranění, demontáž a odklizení zařízení s odvozem na předepsané místo</t>
  </si>
  <si>
    <t>916129</t>
  </si>
  <si>
    <t>DOPRAV SVĚTLO VÝSTRAŽ SOUPRAVA 3KS - NÁJEMNÉ</t>
  </si>
  <si>
    <t>k pol.č. 916122, nájemné 90 dní</t>
  </si>
  <si>
    <t>2*90=180,000 [A]</t>
  </si>
  <si>
    <t>položka zahrnuje sazbu za pronájem zařízení. Počet měrných jednotek se určí jako součin počtu zařízení a počtu dní použití.</t>
  </si>
  <si>
    <t>916312</t>
  </si>
  <si>
    <t>DOPRAVNÍ ZÁBRANY Z2 S FÓLIÍ TŘ 1 - MONTÁŽ S PŘESUNEM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</si>
  <si>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</si>
  <si>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916313</t>
  </si>
  <si>
    <t>DOPRAVNÍ ZÁBRANY Z2 S FÓLIÍ TŘ 1 - DEMONTÁŽ</t>
  </si>
  <si>
    <t>k pol. č. 916312</t>
  </si>
  <si>
    <t>916319</t>
  </si>
  <si>
    <t>DOPRAVNÍ ZÁBRANY Z2 - NÁJEMNÉ</t>
  </si>
  <si>
    <t>k pol.č. 916312, nájemné 90 dní</t>
  </si>
  <si>
    <t>916722</t>
  </si>
  <si>
    <t>UPEVŇOVACÍ KONSTR - PODKLADNÍ DESKA OD 28KG - MONTÁŽ S PŘESUNEM</t>
  </si>
  <si>
    <t>916723</t>
  </si>
  <si>
    <t>UPEVŇOVACÍ KONSTR - PODKLADNÍ DESKA OD 28KG - DEMONTÁŽ</t>
  </si>
  <si>
    <t>k pol. č. 916722</t>
  </si>
  <si>
    <t>916729</t>
  </si>
  <si>
    <t>UPEVŇOVACÍ KONSTR - PODKL DESKA OD 28KG - NÁJEMNÉ</t>
  </si>
  <si>
    <t>k pol.č. 916722, nájemné 90 dní</t>
  </si>
  <si>
    <t>919111</t>
  </si>
  <si>
    <t>ŘEZÁNÍ ASFALTOVÉHO KRYTU VOZOVEK TL DO 50MM</t>
  </si>
  <si>
    <t>spáry v napojení na stávající komunikace v místech lokálních oprav</t>
  </si>
  <si>
    <t>SO 190</t>
  </si>
  <si>
    <t>Dopravní značení</t>
  </si>
  <si>
    <t>91297</t>
  </si>
  <si>
    <t>DOPRAVNÍ ZRCADLO</t>
  </si>
  <si>
    <t>nové dopravní zrcadlo obdélníkové vypouklé - vyhřívané, obdelník 1000x800 mm</t>
  </si>
  <si>
    <t>položka zahrnuje:  
- dodání a osazení zrcadla včetně nutných zemních prací  
- předepsaná povrchová úprava  
- vnitrostaveništní a mimostaveništní doprava  
- odrazky plastové nebo z retroreflexní fólie.</t>
  </si>
  <si>
    <t>914132</t>
  </si>
  <si>
    <t>DOPRAVNÍ ZNAČKY ZÁKLADNÍ VELIKOSTI OCELOVÉ FÓLIE TŘ 2 - MONTÁŽ S PŘEMÍSTĚNÍM</t>
  </si>
  <si>
    <t>doprava demontované značky z dočasné skládky, osazení a montáž značky na místě určeném projektem</t>
  </si>
  <si>
    <t>P2: 3=3,000 [A] 
Z4a: 1=1,000 [B] 
IS24c: 4=4,000 [C] 
IZ4a: 1=1,000 [D] 
IZ4b: 1=1,000 [E] 
E2b: 1=1,000 [F] 
celkem: A+B+C+D+E+F=11,000 [G]</t>
  </si>
  <si>
    <t>914133</t>
  </si>
  <si>
    <t>DOPRAVNÍ ZNAČKY ZÁKLADNÍ VELIKOSTI OCELOVÉ FÓLIE TŘ 2 - DEMONTÁŽ</t>
  </si>
  <si>
    <t>demontáž stávajícího svislého dopravního značení, včetně odvozu a uložení na dočasnou skládku pro zpětné použití</t>
  </si>
  <si>
    <t>914232</t>
  </si>
  <si>
    <t>DOPRAVNÍ ZNAČKY ZVĚTŠENÉ VELIKOSTI OCELOVÉ FÓLIE TŘ 2 - MONTÁŽ S PŘEMÍSTĚNÍM</t>
  </si>
  <si>
    <t>IS9b: 1=1,000 [A]</t>
  </si>
  <si>
    <t>914233</t>
  </si>
  <si>
    <t>DOPRAVNÍ ZNAČKY ZVĚTŠENÉ VELIKOSTI OCELOVÉ FÓLIE TŘ 2 - DEMONTÁŽ</t>
  </si>
  <si>
    <t>914921</t>
  </si>
  <si>
    <t>SLOUPKY A STOJKY DOPRAVNÍCH ZNAČEK Z OCEL TRUBEK DO PATKY - DODÁVKA A MONTÁŽ</t>
  </si>
  <si>
    <t>k pol.č. 91297, pozinkované</t>
  </si>
  <si>
    <t>položka zahrnuje:  
- sloupky, patky a upevňovací zařízení včetně jejich osazení (betonová patka, zemní práce)</t>
  </si>
  <si>
    <t>doprava demontovaných sloupků z dočasné skládky, osazení a montáž na místě určeném projektem  
včetně zhotovení betonové patky</t>
  </si>
  <si>
    <t>9=9,000 [A]</t>
  </si>
  <si>
    <t>demontáž stávajících sloupků, včetně odvozu a uložení na dočasnou skládku pro zpětné použití</t>
  </si>
  <si>
    <t>Položka zahrnuje odstranění, demontáž a odklizení materiálu s odvozem</t>
  </si>
  <si>
    <t>915111</t>
  </si>
  <si>
    <t>VODOROVNÉ DOPRAVNÍ ZNAČENÍ BARVOU HLADKÉ - DODÁVKA A POKLÁDKA</t>
  </si>
  <si>
    <t>předběžné dopravní značení (předznačení)</t>
  </si>
  <si>
    <t>V1a (0.125): 0,125*62=7,750 [A] 
V2b (1.5/1.5/0.25): 0,250*(14+13)/2=3,375 [B] 
V2b (3/1.5/0.125): 0,125*363*2/3=30,250 [C] 
celkem: A+B+C=41,375 [D]</t>
  </si>
  <si>
    <t>položka zahrnuje:  
- dodání a pokládku nátěrového materiálu (měří se pouze natíraná plocha)  
- předznačení a reflexní úpravu</t>
  </si>
  <si>
    <t>915221</t>
  </si>
  <si>
    <t>VODOR DOPRAV ZNAČ PLASTEM STRUKTURÁLNÍ NEHLUČNÉ - DOD A POKLÁDKA</t>
  </si>
  <si>
    <t>definitivní dopravní značení</t>
  </si>
  <si>
    <t>SO 301</t>
  </si>
  <si>
    <t>Přeložka vodovodu</t>
  </si>
  <si>
    <t>zemina a kamení</t>
  </si>
  <si>
    <t>"132738" 
2,00 t/m3*108,578=217,156 [A] 
"132838" 
2,00 t/m3*108,578=217,156 [B] 
celkem: A+B=434,312 [C]</t>
  </si>
  <si>
    <t>115311</t>
  </si>
  <si>
    <t>ČERPÁNÍ VODY Z PODZEMÍ DO 500L/MIN VÝŠKY DO 20M</t>
  </si>
  <si>
    <t>HOD</t>
  </si>
  <si>
    <t>20=20,000 [A]</t>
  </si>
  <si>
    <t>Položka čerpání vody v podzemí zahrnuje náklady na provoz čerpadla včetně nákladu na záložní čerpadlo, zřízení čerpací jímky v šachtě, svislé potrubí v šachtě, potrubí na povrchu zaústěné do usazovacích (čistících) jímek před vypouštěním vod mimo staveniště, zřízení těchto jímek. Součástí položky je také následná demontáž a likvidace těchto zařízení.</t>
  </si>
  <si>
    <t>132738</t>
  </si>
  <si>
    <t>HLOUBENÍ RÝH ŠÍŘ DO 2M PAŽ I NEPAŽ TŘ. I, ODVOZ DO 20KM</t>
  </si>
  <si>
    <t>"PVC-O potrubí D110"  
1,00*1,40*135,50=189,700 [A] 
"PE potrubí D32"  
0,80*1,10*31,20=27,456 [B] 
celkem: (A+B)/2=108,578 [C]</t>
  </si>
  <si>
    <t>13273B</t>
  </si>
  <si>
    <t>HLOUBENÍ RÝH ŠÍŘ DO 2M PAŽ I NEPAŽ TŘ. I - DOPRAVA</t>
  </si>
  <si>
    <t>dalších 12 km dopravy na skládku k pol.č. 132738</t>
  </si>
  <si>
    <t>108,578*12=1 302,936 [A]</t>
  </si>
  <si>
    <t>132838</t>
  </si>
  <si>
    <t>HLOUBENÍ RÝH ŠÍŘ DO 2M PAŽ I NEPAŽ TŘ. II, ODVOZ DO 20KM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</si>
  <si>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</si>
  <si>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13283B</t>
  </si>
  <si>
    <t>HLOUBENÍ RÝH ŠÍŘ DO 2M PAŽ I NEPAŽ TŘ. II - DOPRAVA</t>
  </si>
  <si>
    <t>dalších 12 km dopravy na skládku k pol.č. 132838</t>
  </si>
  <si>
    <t>"132738" 
108,578=108,578 [A] 
"132838" 
108,578=108,578 [B] 
celkem: A+B=217,156 [C]</t>
  </si>
  <si>
    <t>štěrkodrť fr. 0/63 mm, hutněno max po 300 mm</t>
  </si>
  <si>
    <t>217,156-16,046-63,842=137,268 [A]</t>
  </si>
  <si>
    <t>štěrkopísek fr. 0-8 mm, hutnit po vrstvách tl. 150 mm na 95% PS</t>
  </si>
  <si>
    <t>"PVC-O potrubí D110"  
1,00*0,41*135,50=55,555 [A] 
"PE potrubí D32"  
0,80*0,332*31,20=8,287 [B] 
celkem: A+B=63,842 [C]</t>
  </si>
  <si>
    <t>18120</t>
  </si>
  <si>
    <t>ÚPRAVA PLÁNĚ SE ZHUTNĚNÍM V HORNINĚ TŘ. II</t>
  </si>
  <si>
    <t>úprava dna rýhy</t>
  </si>
  <si>
    <t>1,00*135,50=135,500 [A]</t>
  </si>
  <si>
    <t>položka zahrnuje úpravu pláně včetně vyrovnání výškových rozdílů. Míru zhutnění určuje projekt.</t>
  </si>
  <si>
    <t>212615</t>
  </si>
  <si>
    <t>TRATIVODY KOMPL Z TRUB Z PLAST HMOT DN DO 80MM, RÝHA TŘ I</t>
  </si>
  <si>
    <t>!jen v případě, že bude dno výkopu pod úrovni hladiny spodní vody!  
drenáž DN 80 z PE-HD, perforovaná s plným dnem, kruhová pevnost SN 8, odolná vůči tlakovému čštění  
včetně lože ze štěrkopísku 0/22  
včetně obsypu z HDK 8/32</t>
  </si>
  <si>
    <t>135,50=135,500 [A]</t>
  </si>
  <si>
    <t>Vodorovné konstrukce</t>
  </si>
  <si>
    <t>45157</t>
  </si>
  <si>
    <t>PODKLADNÍ A VÝPLŇOVÉ VRSTVY Z KAMENIVA TĚŽENÉHO</t>
  </si>
  <si>
    <t>lože v tl. 100 mm pro potrubí vodovodní štěrkopísek fr. 0-8 mm</t>
  </si>
  <si>
    <t>PVC-O potrubí D110: 1,00*0,10*135,50=13,550 [A] 
PE potrubí D32: 0,80*0,10*31,20=2,496 [B] 
celkem: A+B=16,046 [C]</t>
  </si>
  <si>
    <t>položka zahrnuje dodávku předepsaného kameniva, mimostaveništní a vnitrostaveništní dopravu a jeho uložení  
není-li v zadávací dokumentaci uvedeno jinak, jedná se o nakupovaný materiál</t>
  </si>
  <si>
    <t>Přidružená stavební výroba</t>
  </si>
  <si>
    <t>709110</t>
  </si>
  <si>
    <t>PROVIZORNÍ ZAJIŠTĚNÍ KABELU VE VÝKOPU</t>
  </si>
  <si>
    <t>5=5,000 [A]</t>
  </si>
  <si>
    <t>1. Položka obsahuje:  
– kompletní montáž, rozměření, upevnění, řezání, spojování a pod.  
– veškerý spojovací a montážní materiál vč. upevňovacího materiálu ( držáky apod.)  
– pomocné mechanismy  
2. Položka neobsahuje:  
X  
3. Způsob měření:  
Udává se počet kusů kompletní konstrukce nebo práce.</t>
  </si>
  <si>
    <t>709120</t>
  </si>
  <si>
    <t>PROVIZORNÍ ZAJIŠTĚNÍ POTRUBÍ VE VÝKOPU</t>
  </si>
  <si>
    <t>21=21,000 [A]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</si>
  <si>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Udává se počet kusů kompletní konstrukce nebo práce.</t>
  </si>
  <si>
    <t>87127</t>
  </si>
  <si>
    <t>POTRUBÍ Z TRUB PLASTOVÝCH TLAKOVÝCH HRDLOVÝCH DN DO 100MM</t>
  </si>
  <si>
    <t>pro přeložku vodovodu, trubky PVC-O D110x3,1 mm PN16, trubky o délce 6 m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</si>
  <si>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tlakové zkoušky ani proplach a dezinfekci</t>
  </si>
  <si>
    <t>87314</t>
  </si>
  <si>
    <t>POTRUBÍ Z TRUB PLASTOVÝCH TLAKOVÝCH SVAŘOVANÝCH DN DO 40MM</t>
  </si>
  <si>
    <t>přípojky, potrubí PE D32x2,9mm SDR11 PN16</t>
  </si>
  <si>
    <t>31,20=31,200 [A]</t>
  </si>
  <si>
    <t>891114</t>
  </si>
  <si>
    <t>ŠOUPÁTKA DN DO 40MM</t>
  </si>
  <si>
    <t>domovní přípojky - na potrubí PE D32x2,9mm SDR11 PN16 z tvárné litiny</t>
  </si>
  <si>
    <t>7=7,000 [A]</t>
  </si>
  <si>
    <t>- Položka zahrnuje kompletní montáž dle technologického předpisu, dodávku armatury, veškerou mimostaveništní a vnitrostaveništní dopravu.</t>
  </si>
  <si>
    <t>891126</t>
  </si>
  <si>
    <t>ŠOUPÁTKA DN DO 80MM</t>
  </si>
  <si>
    <t>DN 80 PN16 z tvárné litiny</t>
  </si>
  <si>
    <t>891127</t>
  </si>
  <si>
    <t>ŠOUPÁTKA DN DO 100MM</t>
  </si>
  <si>
    <t>DN 100 PN16 z tvárné litiny</t>
  </si>
  <si>
    <t>891426</t>
  </si>
  <si>
    <t>HYDRANTY PODZEMNÍ DN 80MM</t>
  </si>
  <si>
    <t>podzemní hydrant DN 80  PN16  1000 mm   
včetně kolene 90°s patkou a prodloužením</t>
  </si>
  <si>
    <t>891915</t>
  </si>
  <si>
    <t>ZEMNÍ SOUPRAVY DN DO 50MM S POKLOPEM</t>
  </si>
  <si>
    <t>zemní souprava teleskopická pro šoupátko D 32 mm, k pol.č. 891114  
poklop litinový - ventilový  
včetně podkladní desky poklopu</t>
  </si>
  <si>
    <t>891926</t>
  </si>
  <si>
    <t>ZEMNÍ SOUPRAVY DN DO 80MM S POKLOPEM</t>
  </si>
  <si>
    <t>zemní souprava teleskopická pro šoupátko DN80, k pol.č. 891126  
poklop litinový - šoupátkový  
včetně podkladní desky poklopu</t>
  </si>
  <si>
    <t>891927</t>
  </si>
  <si>
    <t>ZEMNÍ SOUPRAVY DN DO 100MM S POKLOPEM</t>
  </si>
  <si>
    <t>zemní souprava teleskopická pro šoupátko DN 100, k pol.č. 891127  
poklop litinový - šoupátkový  
včetně podkladní desky poklopu</t>
  </si>
  <si>
    <t>89913</t>
  </si>
  <si>
    <t>KRYCÍ HRNCE SAMOSTATNÉ</t>
  </si>
  <si>
    <t>poklop litinový DN 80 - hydrantový, včetně podkladní desky poklopu  
k pol.č. 891426</t>
  </si>
  <si>
    <t>Položka zahrnuje dodávku a osazení předepsané hrnce mříže včetně rámu</t>
  </si>
  <si>
    <t>89916</t>
  </si>
  <si>
    <t>BETONOVÉ DOPLŇKY TRUB VEDENÍ</t>
  </si>
  <si>
    <t>zajišťovací betonové bloky potrubí z betonu C12/15</t>
  </si>
  <si>
    <t>0,70*0,70*0,70*5=1,715 [A]</t>
  </si>
  <si>
    <t>- Položka zahrnuje veškerý materiál, výrobky a polotovary, včetně mimostaveništní a vnitrostaveništní dopravy (rovněž přesuny), včetně naložení a složení,případně s uložením.</t>
  </si>
  <si>
    <t>899308</t>
  </si>
  <si>
    <t>DOPLŇKY NA POTRUBÍ - SIGNALIZAČ VODIČ</t>
  </si>
  <si>
    <t>vyhledávací vodič CY 6 mm2, připáskovaný na vrcholu potrubí, s vývody na armatury, pro přeložku potrubí</t>
  </si>
  <si>
    <t>145=145,000 [A]</t>
  </si>
  <si>
    <t>- Položka zahrnuje veškerý materiál, výrobky a polotovary, včetně mimostaveništní a vnitrostaveništní dopravy (rovněž přesuny), včetně naložení a složení,případně s uložením.   
- položka signalizační vodič zahrnuje i kontrolní vývody.</t>
  </si>
  <si>
    <t>899309</t>
  </si>
  <si>
    <t>DOPLŇKY NA POTRUBÍ - VÝSTRAŽNÁ FÓLIE</t>
  </si>
  <si>
    <t>fólie modré barvy s nápisem POZOR  VODA, šířka fólie 340 mm, pro přeložku potrubí</t>
  </si>
  <si>
    <t>899321</t>
  </si>
  <si>
    <t>DOPLŇKY NA POTRUBÍ DN DO 100MM - PROPOJE</t>
  </si>
  <si>
    <t>propoje na vodovodním potrubí, T kus DN100/100 a A kus DN100/80</t>
  </si>
  <si>
    <t>1+1=2,000 [A]</t>
  </si>
  <si>
    <t>- položka propoje zahrnuje dodávku a montáž propojovacího mezikusu, vypracování technologického postupu a práce s ním spojené, dozor správce potrubí.</t>
  </si>
  <si>
    <t>899611</t>
  </si>
  <si>
    <t>TLAKOVÉ ZKOUŠKY POTRUBÍ DN DO 80MM</t>
  </si>
  <si>
    <t>domovní přípojky, k pol. č. 87314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</si>
  <si>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</si>
  <si>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899621</t>
  </si>
  <si>
    <t>TLAKOVÉ ZKOUŠKY POTRUBÍ DN DO 100MM</t>
  </si>
  <si>
    <t>vodovodní potrubí, k pol.č. 87127</t>
  </si>
  <si>
    <t>89971</t>
  </si>
  <si>
    <t>PROPLACH A DEZINFEKCE VODOVODNÍHO POTRUBÍ DN DO 80MM</t>
  </si>
  <si>
    <t>- napuštění a vypuštění vody, dodání vody a dezinfekčního prostředku, bakteriologický rozbor vody.</t>
  </si>
  <si>
    <t>89972</t>
  </si>
  <si>
    <t>PROPLACH A DEZINFEKCE VODOVODNÍHO POTRUBÍ DN DO 100MM</t>
  </si>
  <si>
    <t>899901</t>
  </si>
  <si>
    <t>PŘEPOJENÍ PŘÍPOJEK</t>
  </si>
  <si>
    <t>pomocí navrtacího pásu D110/32 s uzávěrem  
včetně příslušných tvarovek, spojek, řezu na potrubí a montáže</t>
  </si>
  <si>
    <t>položka zahrnuje řez na potrubí, dodání a osazení příslušných tvarovek a armatur</t>
  </si>
  <si>
    <t>SO 302.1</t>
  </si>
  <si>
    <t>Dešťová kanalizace (SÚS Jmk)</t>
  </si>
  <si>
    <t>"132738" 
2,00 t/m3*11,916=23,832 [A] 
"132838" 
2,00 t/m3*11,916=23,832 [B] 
celkem: A+B=47,664 [C]</t>
  </si>
  <si>
    <t>"DN150" 
0,80*0,90*29,40=21,168 [A] 
"DN200" 
0,80*0,90*3,70=2,664 [B] 
celkem: (A+B)/2=11,916 [C]</t>
  </si>
  <si>
    <t>11,916*12=142,992 [A]</t>
  </si>
  <si>
    <t>"132738" 
11,916=11,916 [A] 
"132838" 
11,916=11,916 [B] 
celkem: A+B=23,832 [C]</t>
  </si>
  <si>
    <t>štěrkodrť fr. 0/63 mm</t>
  </si>
  <si>
    <t>23,832-2,648-12,064=9,120 [A]</t>
  </si>
  <si>
    <t>"DN150" 
0,80*0,45*29,40=10,584 [A] 
"DN200" 
0,80*0,50*3,70=1,480 [B] 
celkem: A+B=12,064 [C]</t>
  </si>
  <si>
    <t>(29,40+3,70) * 0,80=26,480 [A]</t>
  </si>
  <si>
    <t>lože pro potrubí tl. 100 mm, materiál štěrkopísek štěrkopísek fr. 0-8 mm</t>
  </si>
  <si>
    <t>"DN150" 
0,80*0,10*29,40=2,352 [A] 
"DN200" 
0,80*0,10*3,70=0,296 [B] 
celkem: A+B=2,648 [C]</t>
  </si>
  <si>
    <t>18=18,000 [A]</t>
  </si>
  <si>
    <t>87433</t>
  </si>
  <si>
    <t>POTRUBÍ Z TRUB PLASTOVÝCH ODPADNÍCH DN DO 150MM</t>
  </si>
  <si>
    <t>PVC potrubí hladké DN150 SN8</t>
  </si>
  <si>
    <t>29,40=29,400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</si>
  <si>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</si>
  <si>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87434</t>
  </si>
  <si>
    <t>POTRUBÍ Z TRUB PLASTOVÝCH ODPADNÍCH DN DO 200MM</t>
  </si>
  <si>
    <t>PVC potrubí hladké DN200 SN8</t>
  </si>
  <si>
    <t>3,70=3,700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</si>
  <si>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</si>
  <si>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89946</t>
  </si>
  <si>
    <t>VÝŘEZ, VÝSEK, ÚTES NA POTRUBÍ DN DO 400MM</t>
  </si>
  <si>
    <t>napojení nových vpustí UV8, UV4</t>
  </si>
  <si>
    <t>899632</t>
  </si>
  <si>
    <t>ZKOUŠKA VODOTĚSNOSTI POTRUBÍ DN DO 150MM</t>
  </si>
  <si>
    <t>k pol. č. 87433</t>
  </si>
  <si>
    <t>899642</t>
  </si>
  <si>
    <t>ZKOUŠKA VODOTĚSNOSTI POTRUBÍ DN DO 200MM</t>
  </si>
  <si>
    <t>k pol. č. 87434</t>
  </si>
  <si>
    <t>89980</t>
  </si>
  <si>
    <t>TELEVIZNÍ PROHLÍDKA POTRUBÍ</t>
  </si>
  <si>
    <t>k pol. č. 87433 a 87434</t>
  </si>
  <si>
    <t>29,40+3,70=33,100 [A]</t>
  </si>
  <si>
    <t>položka zahrnuje prohlídku potrubí televizní kamerou, záznam prohlídky na nosičích DVD a vyhotovení závěrečného písemného protokolu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</si>
</sst>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sharedStrings" Target="sharedStrings.xml" /><Relationship Id="rId10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5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17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17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</f>
      </c>
      <c>
        <f>0+O10+O14+O18+O22</f>
      </c>
    </row>
    <row r="10" spans="1:16" ht="12.75">
      <c r="A10" s="18" t="s">
        <v>38</v>
      </c>
      <c s="23" t="s">
        <v>16</v>
      </c>
      <c s="23" t="s">
        <v>39</v>
      </c>
      <c s="18" t="s">
        <v>40</v>
      </c>
      <c s="24" t="s">
        <v>41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25.5">
      <c r="A11" s="28" t="s">
        <v>43</v>
      </c>
      <c r="E11" s="29" t="s">
        <v>44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47</v>
      </c>
    </row>
    <row r="14" spans="1:16" ht="12.75">
      <c r="A14" s="18" t="s">
        <v>38</v>
      </c>
      <c s="23" t="s">
        <v>15</v>
      </c>
      <c s="23" t="s">
        <v>48</v>
      </c>
      <c s="18" t="s">
        <v>40</v>
      </c>
      <c s="24" t="s">
        <v>49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50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47</v>
      </c>
    </row>
    <row r="18" spans="1:16" ht="12.75">
      <c r="A18" s="18" t="s">
        <v>38</v>
      </c>
      <c s="23" t="s">
        <v>26</v>
      </c>
      <c s="23" t="s">
        <v>51</v>
      </c>
      <c s="18" t="s">
        <v>40</v>
      </c>
      <c s="24" t="s">
        <v>52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53</v>
      </c>
    </row>
    <row r="20" spans="1:5" ht="12.75">
      <c r="A20" s="30" t="s">
        <v>45</v>
      </c>
      <c r="E20" s="31" t="s">
        <v>40</v>
      </c>
    </row>
    <row r="21" spans="1:5" ht="63.75">
      <c r="A21" t="s">
        <v>46</v>
      </c>
      <c r="E21" s="29" t="s">
        <v>54</v>
      </c>
    </row>
    <row r="22" spans="1:16" ht="12.75">
      <c r="A22" s="18" t="s">
        <v>38</v>
      </c>
      <c s="23" t="s">
        <v>28</v>
      </c>
      <c s="23" t="s">
        <v>55</v>
      </c>
      <c s="18" t="s">
        <v>40</v>
      </c>
      <c s="24" t="s">
        <v>56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25.5">
      <c r="A23" s="28" t="s">
        <v>43</v>
      </c>
      <c r="E23" s="29" t="s">
        <v>57</v>
      </c>
    </row>
    <row r="24" spans="1:5" ht="12.75">
      <c r="A24" s="30" t="s">
        <v>45</v>
      </c>
      <c r="E24" s="31" t="s">
        <v>40</v>
      </c>
    </row>
    <row r="25" spans="1:5" ht="63.75">
      <c r="A25" t="s">
        <v>46</v>
      </c>
      <c r="E25" s="29" t="s">
        <v>58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59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59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0+I10+I14+I18+I22+I26+I30+I34+I38+I42+I46</f>
      </c>
      <c>
        <f>0+O10+O14+O18+O22+O26+O30+O34+O38+O42+O46</f>
      </c>
    </row>
    <row r="10" spans="1:16" ht="25.5">
      <c r="A10" s="18" t="s">
        <v>38</v>
      </c>
      <c s="23" t="s">
        <v>22</v>
      </c>
      <c s="23" t="s">
        <v>60</v>
      </c>
      <c s="18" t="s">
        <v>61</v>
      </c>
      <c s="24" t="s">
        <v>62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40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40</v>
      </c>
    </row>
    <row r="14" spans="1:16" ht="12.75">
      <c r="A14" s="18" t="s">
        <v>38</v>
      </c>
      <c s="23" t="s">
        <v>16</v>
      </c>
      <c s="23" t="s">
        <v>63</v>
      </c>
      <c s="18" t="s">
        <v>61</v>
      </c>
      <c s="24" t="s">
        <v>64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40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40</v>
      </c>
    </row>
    <row r="18" spans="1:16" ht="12.75">
      <c r="A18" s="18" t="s">
        <v>38</v>
      </c>
      <c s="23" t="s">
        <v>15</v>
      </c>
      <c s="23" t="s">
        <v>65</v>
      </c>
      <c s="18" t="s">
        <v>61</v>
      </c>
      <c s="24" t="s">
        <v>66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40</v>
      </c>
    </row>
    <row r="20" spans="1:5" ht="12.75">
      <c r="A20" s="30" t="s">
        <v>45</v>
      </c>
      <c r="E20" s="31" t="s">
        <v>40</v>
      </c>
    </row>
    <row r="21" spans="1:5" ht="12.75">
      <c r="A21" t="s">
        <v>46</v>
      </c>
      <c r="E21" s="29" t="s">
        <v>40</v>
      </c>
    </row>
    <row r="22" spans="1:16" ht="25.5">
      <c r="A22" s="18" t="s">
        <v>38</v>
      </c>
      <c s="23" t="s">
        <v>26</v>
      </c>
      <c s="23" t="s">
        <v>67</v>
      </c>
      <c s="18" t="s">
        <v>61</v>
      </c>
      <c s="24" t="s">
        <v>68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40</v>
      </c>
    </row>
    <row r="24" spans="1:5" ht="12.75">
      <c r="A24" s="30" t="s">
        <v>45</v>
      </c>
      <c r="E24" s="31" t="s">
        <v>40</v>
      </c>
    </row>
    <row r="25" spans="1:5" ht="12.75">
      <c r="A25" t="s">
        <v>46</v>
      </c>
      <c r="E25" s="29" t="s">
        <v>40</v>
      </c>
    </row>
    <row r="26" spans="1:16" ht="25.5">
      <c r="A26" s="18" t="s">
        <v>38</v>
      </c>
      <c s="23" t="s">
        <v>28</v>
      </c>
      <c s="23" t="s">
        <v>69</v>
      </c>
      <c s="18" t="s">
        <v>61</v>
      </c>
      <c s="24" t="s">
        <v>70</v>
      </c>
      <c s="25" t="s">
        <v>42</v>
      </c>
      <c s="26">
        <v>1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40</v>
      </c>
    </row>
    <row r="28" spans="1:5" ht="12.75">
      <c r="A28" s="30" t="s">
        <v>45</v>
      </c>
      <c r="E28" s="31" t="s">
        <v>40</v>
      </c>
    </row>
    <row r="29" spans="1:5" ht="12.75">
      <c r="A29" t="s">
        <v>46</v>
      </c>
      <c r="E29" s="29" t="s">
        <v>40</v>
      </c>
    </row>
    <row r="30" spans="1:16" ht="25.5">
      <c r="A30" s="18" t="s">
        <v>38</v>
      </c>
      <c s="23" t="s">
        <v>71</v>
      </c>
      <c s="23" t="s">
        <v>72</v>
      </c>
      <c s="18" t="s">
        <v>61</v>
      </c>
      <c s="24" t="s">
        <v>73</v>
      </c>
      <c s="25" t="s">
        <v>42</v>
      </c>
      <c s="26">
        <v>1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40</v>
      </c>
    </row>
    <row r="32" spans="1:5" ht="12.75">
      <c r="A32" s="30" t="s">
        <v>45</v>
      </c>
      <c r="E32" s="31" t="s">
        <v>40</v>
      </c>
    </row>
    <row r="33" spans="1:5" ht="12.75">
      <c r="A33" t="s">
        <v>46</v>
      </c>
      <c r="E33" s="29" t="s">
        <v>40</v>
      </c>
    </row>
    <row r="34" spans="1:16" ht="25.5">
      <c r="A34" s="18" t="s">
        <v>38</v>
      </c>
      <c s="23" t="s">
        <v>74</v>
      </c>
      <c s="23" t="s">
        <v>75</v>
      </c>
      <c s="18" t="s">
        <v>61</v>
      </c>
      <c s="24" t="s">
        <v>76</v>
      </c>
      <c s="25" t="s">
        <v>42</v>
      </c>
      <c s="26">
        <v>1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40</v>
      </c>
    </row>
    <row r="36" spans="1:5" ht="12.75">
      <c r="A36" s="30" t="s">
        <v>45</v>
      </c>
      <c r="E36" s="31" t="s">
        <v>40</v>
      </c>
    </row>
    <row r="37" spans="1:5" ht="12.75">
      <c r="A37" t="s">
        <v>46</v>
      </c>
      <c r="E37" s="29" t="s">
        <v>40</v>
      </c>
    </row>
    <row r="38" spans="1:16" ht="12.75">
      <c r="A38" s="18" t="s">
        <v>38</v>
      </c>
      <c s="23" t="s">
        <v>77</v>
      </c>
      <c s="23" t="s">
        <v>78</v>
      </c>
      <c s="18" t="s">
        <v>61</v>
      </c>
      <c s="24" t="s">
        <v>79</v>
      </c>
      <c s="25" t="s">
        <v>42</v>
      </c>
      <c s="26">
        <v>1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40</v>
      </c>
    </row>
    <row r="40" spans="1:5" ht="12.75">
      <c r="A40" s="30" t="s">
        <v>45</v>
      </c>
      <c r="E40" s="31" t="s">
        <v>40</v>
      </c>
    </row>
    <row r="41" spans="1:5" ht="12.75">
      <c r="A41" t="s">
        <v>46</v>
      </c>
      <c r="E41" s="29" t="s">
        <v>40</v>
      </c>
    </row>
    <row r="42" spans="1:16" ht="25.5">
      <c r="A42" s="18" t="s">
        <v>38</v>
      </c>
      <c s="23" t="s">
        <v>80</v>
      </c>
      <c s="23" t="s">
        <v>81</v>
      </c>
      <c s="18" t="s">
        <v>61</v>
      </c>
      <c s="24" t="s">
        <v>82</v>
      </c>
      <c s="25" t="s">
        <v>42</v>
      </c>
      <c s="26">
        <v>1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40</v>
      </c>
    </row>
    <row r="44" spans="1:5" ht="12.75">
      <c r="A44" s="30" t="s">
        <v>45</v>
      </c>
      <c r="E44" s="31" t="s">
        <v>40</v>
      </c>
    </row>
    <row r="45" spans="1:5" ht="12.75">
      <c r="A45" t="s">
        <v>46</v>
      </c>
      <c r="E45" s="29" t="s">
        <v>40</v>
      </c>
    </row>
    <row r="46" spans="1:16" ht="12.75">
      <c r="A46" s="18" t="s">
        <v>38</v>
      </c>
      <c s="23" t="s">
        <v>83</v>
      </c>
      <c s="23" t="s">
        <v>84</v>
      </c>
      <c s="18" t="s">
        <v>61</v>
      </c>
      <c s="24" t="s">
        <v>85</v>
      </c>
      <c s="25" t="s">
        <v>42</v>
      </c>
      <c s="26">
        <v>1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12.75">
      <c r="A47" s="28" t="s">
        <v>43</v>
      </c>
      <c r="E47" s="29" t="s">
        <v>40</v>
      </c>
    </row>
    <row r="48" spans="1:5" ht="12.75">
      <c r="A48" s="30" t="s">
        <v>45</v>
      </c>
      <c r="E48" s="31" t="s">
        <v>40</v>
      </c>
    </row>
    <row r="49" spans="1:5" ht="12.75">
      <c r="A49" t="s">
        <v>46</v>
      </c>
      <c r="E49" s="29" t="s">
        <v>40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4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0+O8+O17+O146+O163+O200+O217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86</v>
      </c>
      <c s="32">
        <f>0+I8+I17+I146+I163+I200+I217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86</v>
      </c>
      <c s="5"/>
      <c s="14" t="s">
        <v>87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12.75">
      <c r="A9" s="18" t="s">
        <v>38</v>
      </c>
      <c s="23" t="s">
        <v>22</v>
      </c>
      <c s="23" t="s">
        <v>88</v>
      </c>
      <c s="18" t="s">
        <v>89</v>
      </c>
      <c s="24" t="s">
        <v>90</v>
      </c>
      <c s="25" t="s">
        <v>91</v>
      </c>
      <c s="26">
        <v>4556.464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92</v>
      </c>
    </row>
    <row r="11" spans="1:5" ht="318.75">
      <c r="A11" s="30" t="s">
        <v>45</v>
      </c>
      <c r="E11" s="31" t="s">
        <v>93</v>
      </c>
    </row>
    <row r="12" spans="1:5" ht="25.5">
      <c r="A12" t="s">
        <v>46</v>
      </c>
      <c r="E12" s="29" t="s">
        <v>94</v>
      </c>
    </row>
    <row r="13" spans="1:16" ht="12.75">
      <c r="A13" s="18" t="s">
        <v>38</v>
      </c>
      <c s="23" t="s">
        <v>16</v>
      </c>
      <c s="23" t="s">
        <v>88</v>
      </c>
      <c s="18" t="s">
        <v>95</v>
      </c>
      <c s="24" t="s">
        <v>90</v>
      </c>
      <c s="25" t="s">
        <v>91</v>
      </c>
      <c s="26">
        <v>48.778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12.75">
      <c r="A14" s="28" t="s">
        <v>43</v>
      </c>
      <c r="E14" s="29" t="s">
        <v>96</v>
      </c>
    </row>
    <row r="15" spans="1:5" ht="280.5">
      <c r="A15" s="30" t="s">
        <v>45</v>
      </c>
      <c r="E15" s="31" t="s">
        <v>97</v>
      </c>
    </row>
    <row r="16" spans="1:5" ht="25.5">
      <c r="A16" t="s">
        <v>46</v>
      </c>
      <c r="E16" s="29" t="s">
        <v>94</v>
      </c>
    </row>
    <row r="17" spans="1:18" ht="12.75" customHeight="1">
      <c r="A17" s="5" t="s">
        <v>36</v>
      </c>
      <c s="5"/>
      <c s="35" t="s">
        <v>22</v>
      </c>
      <c s="5"/>
      <c s="21" t="s">
        <v>98</v>
      </c>
      <c s="5"/>
      <c s="5"/>
      <c s="5"/>
      <c s="36">
        <f>0+Q17</f>
      </c>
      <c r="O17">
        <f>0+R17</f>
      </c>
      <c r="Q17">
        <f>0+I18+I22+I26+I30+I34+I38+I42+I46+I50+I54+I58+I62+I66+I70+I74+I78+I82+I86+I90+I94+I98+I102+I106+I110+I114+I118+I122+I126+I130+I134+I138+I142</f>
      </c>
      <c>
        <f>0+O18+O22+O26+O30+O34+O38+O42+O46+O50+O54+O58+O62+O66+O70+O74+O78+O82+O86+O90+O94+O98+O102+O106+O110+O114+O118+O122+O126+O130+O134+O138+O142</f>
      </c>
    </row>
    <row r="18" spans="1:16" ht="12.75">
      <c r="A18" s="18" t="s">
        <v>38</v>
      </c>
      <c s="23" t="s">
        <v>15</v>
      </c>
      <c s="23" t="s">
        <v>99</v>
      </c>
      <c s="18" t="s">
        <v>40</v>
      </c>
      <c s="24" t="s">
        <v>100</v>
      </c>
      <c s="25" t="s">
        <v>101</v>
      </c>
      <c s="26">
        <v>542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102</v>
      </c>
    </row>
    <row r="20" spans="1:5" ht="63.75">
      <c r="A20" s="30" t="s">
        <v>45</v>
      </c>
      <c r="E20" s="31" t="s">
        <v>103</v>
      </c>
    </row>
    <row r="21" spans="1:5" ht="12.75">
      <c r="A21" t="s">
        <v>46</v>
      </c>
      <c r="E21" s="29" t="s">
        <v>104</v>
      </c>
    </row>
    <row r="22" spans="1:16" ht="12.75">
      <c r="A22" s="18" t="s">
        <v>38</v>
      </c>
      <c s="23" t="s">
        <v>26</v>
      </c>
      <c s="23" t="s">
        <v>105</v>
      </c>
      <c s="18" t="s">
        <v>40</v>
      </c>
      <c s="24" t="s">
        <v>106</v>
      </c>
      <c s="25" t="s">
        <v>107</v>
      </c>
      <c s="26">
        <v>3.5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38.25">
      <c r="A23" s="28" t="s">
        <v>43</v>
      </c>
      <c r="E23" s="29" t="s">
        <v>108</v>
      </c>
    </row>
    <row r="24" spans="1:5" ht="63.75">
      <c r="A24" s="30" t="s">
        <v>45</v>
      </c>
      <c r="E24" s="31" t="s">
        <v>109</v>
      </c>
    </row>
    <row r="25" spans="1:5" ht="25.5">
      <c r="A25" t="s">
        <v>46</v>
      </c>
      <c r="E25" s="29" t="s">
        <v>110</v>
      </c>
    </row>
    <row r="26" spans="1:16" ht="12.75">
      <c r="A26" s="18" t="s">
        <v>38</v>
      </c>
      <c s="23" t="s">
        <v>28</v>
      </c>
      <c s="23" t="s">
        <v>111</v>
      </c>
      <c s="18" t="s">
        <v>40</v>
      </c>
      <c s="24" t="s">
        <v>112</v>
      </c>
      <c s="25" t="s">
        <v>107</v>
      </c>
      <c s="26">
        <v>3.002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113</v>
      </c>
    </row>
    <row r="28" spans="1:5" ht="63.75">
      <c r="A28" s="30" t="s">
        <v>45</v>
      </c>
      <c r="E28" s="31" t="s">
        <v>114</v>
      </c>
    </row>
    <row r="29" spans="1:5" ht="63.75">
      <c r="A29" t="s">
        <v>46</v>
      </c>
      <c r="E29" s="29" t="s">
        <v>115</v>
      </c>
    </row>
    <row r="30" spans="1:16" ht="12.75">
      <c r="A30" s="18" t="s">
        <v>38</v>
      </c>
      <c s="23" t="s">
        <v>30</v>
      </c>
      <c s="23" t="s">
        <v>116</v>
      </c>
      <c s="18" t="s">
        <v>40</v>
      </c>
      <c s="24" t="s">
        <v>117</v>
      </c>
      <c s="25" t="s">
        <v>118</v>
      </c>
      <c s="26">
        <v>82.855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119</v>
      </c>
    </row>
    <row r="32" spans="1:5" ht="12.75">
      <c r="A32" s="30" t="s">
        <v>45</v>
      </c>
      <c r="E32" s="31" t="s">
        <v>120</v>
      </c>
    </row>
    <row r="33" spans="1:5" ht="25.5">
      <c r="A33" t="s">
        <v>46</v>
      </c>
      <c r="E33" s="29" t="s">
        <v>121</v>
      </c>
    </row>
    <row r="34" spans="1:16" ht="12.75">
      <c r="A34" s="18" t="s">
        <v>38</v>
      </c>
      <c s="23" t="s">
        <v>122</v>
      </c>
      <c s="23" t="s">
        <v>123</v>
      </c>
      <c s="18" t="s">
        <v>40</v>
      </c>
      <c s="24" t="s">
        <v>124</v>
      </c>
      <c s="25" t="s">
        <v>107</v>
      </c>
      <c s="26">
        <v>0.6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25.5">
      <c r="A35" s="28" t="s">
        <v>43</v>
      </c>
      <c r="E35" s="29" t="s">
        <v>125</v>
      </c>
    </row>
    <row r="36" spans="1:5" ht="51">
      <c r="A36" s="30" t="s">
        <v>45</v>
      </c>
      <c r="E36" s="31" t="s">
        <v>126</v>
      </c>
    </row>
    <row r="37" spans="1:5" ht="63.75">
      <c r="A37" t="s">
        <v>46</v>
      </c>
      <c r="E37" s="29" t="s">
        <v>115</v>
      </c>
    </row>
    <row r="38" spans="1:16" ht="12.75">
      <c r="A38" s="18" t="s">
        <v>38</v>
      </c>
      <c s="23" t="s">
        <v>71</v>
      </c>
      <c s="23" t="s">
        <v>127</v>
      </c>
      <c s="18" t="s">
        <v>40</v>
      </c>
      <c s="24" t="s">
        <v>128</v>
      </c>
      <c s="25" t="s">
        <v>118</v>
      </c>
      <c s="26">
        <v>18.72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129</v>
      </c>
    </row>
    <row r="40" spans="1:5" ht="12.75">
      <c r="A40" s="30" t="s">
        <v>45</v>
      </c>
      <c r="E40" s="31" t="s">
        <v>130</v>
      </c>
    </row>
    <row r="41" spans="1:5" ht="25.5">
      <c r="A41" t="s">
        <v>46</v>
      </c>
      <c r="E41" s="29" t="s">
        <v>121</v>
      </c>
    </row>
    <row r="42" spans="1:16" ht="25.5">
      <c r="A42" s="18" t="s">
        <v>38</v>
      </c>
      <c s="23" t="s">
        <v>33</v>
      </c>
      <c s="23" t="s">
        <v>131</v>
      </c>
      <c s="18" t="s">
        <v>89</v>
      </c>
      <c s="24" t="s">
        <v>132</v>
      </c>
      <c s="25" t="s">
        <v>107</v>
      </c>
      <c s="26">
        <v>18.002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133</v>
      </c>
    </row>
    <row r="44" spans="1:5" ht="51">
      <c r="A44" s="30" t="s">
        <v>45</v>
      </c>
      <c r="E44" s="31" t="s">
        <v>134</v>
      </c>
    </row>
    <row r="45" spans="1:5" ht="63.75">
      <c r="A45" t="s">
        <v>46</v>
      </c>
      <c r="E45" s="29" t="s">
        <v>115</v>
      </c>
    </row>
    <row r="46" spans="1:16" ht="25.5">
      <c r="A46" s="18" t="s">
        <v>38</v>
      </c>
      <c s="23" t="s">
        <v>35</v>
      </c>
      <c s="23" t="s">
        <v>131</v>
      </c>
      <c s="18" t="s">
        <v>95</v>
      </c>
      <c s="24" t="s">
        <v>132</v>
      </c>
      <c s="25" t="s">
        <v>107</v>
      </c>
      <c s="26">
        <v>474.5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25.5">
      <c r="A47" s="28" t="s">
        <v>43</v>
      </c>
      <c r="E47" s="29" t="s">
        <v>135</v>
      </c>
    </row>
    <row r="48" spans="1:5" ht="76.5">
      <c r="A48" s="30" t="s">
        <v>45</v>
      </c>
      <c r="E48" s="31" t="s">
        <v>136</v>
      </c>
    </row>
    <row r="49" spans="1:5" ht="63.75">
      <c r="A49" t="s">
        <v>46</v>
      </c>
      <c r="E49" s="29" t="s">
        <v>115</v>
      </c>
    </row>
    <row r="50" spans="1:16" ht="25.5">
      <c r="A50" s="18" t="s">
        <v>38</v>
      </c>
      <c s="23" t="s">
        <v>137</v>
      </c>
      <c s="23" t="s">
        <v>138</v>
      </c>
      <c s="18" t="s">
        <v>89</v>
      </c>
      <c s="24" t="s">
        <v>139</v>
      </c>
      <c s="25" t="s">
        <v>118</v>
      </c>
      <c s="26">
        <v>410.446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12.75">
      <c r="A51" s="28" t="s">
        <v>43</v>
      </c>
      <c r="E51" s="29" t="s">
        <v>140</v>
      </c>
    </row>
    <row r="52" spans="1:5" ht="12.75">
      <c r="A52" s="30" t="s">
        <v>45</v>
      </c>
      <c r="E52" s="31" t="s">
        <v>141</v>
      </c>
    </row>
    <row r="53" spans="1:5" ht="25.5">
      <c r="A53" t="s">
        <v>46</v>
      </c>
      <c r="E53" s="29" t="s">
        <v>121</v>
      </c>
    </row>
    <row r="54" spans="1:16" ht="25.5">
      <c r="A54" s="18" t="s">
        <v>38</v>
      </c>
      <c s="23" t="s">
        <v>142</v>
      </c>
      <c s="23" t="s">
        <v>138</v>
      </c>
      <c s="18" t="s">
        <v>95</v>
      </c>
      <c s="24" t="s">
        <v>139</v>
      </c>
      <c s="25" t="s">
        <v>118</v>
      </c>
      <c s="26">
        <v>10818.6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12.75">
      <c r="A55" s="28" t="s">
        <v>43</v>
      </c>
      <c r="E55" s="29" t="s">
        <v>143</v>
      </c>
    </row>
    <row r="56" spans="1:5" ht="12.75">
      <c r="A56" s="30" t="s">
        <v>45</v>
      </c>
      <c r="E56" s="31" t="s">
        <v>144</v>
      </c>
    </row>
    <row r="57" spans="1:5" ht="25.5">
      <c r="A57" t="s">
        <v>46</v>
      </c>
      <c r="E57" s="29" t="s">
        <v>121</v>
      </c>
    </row>
    <row r="58" spans="1:16" ht="25.5">
      <c r="A58" s="18" t="s">
        <v>38</v>
      </c>
      <c s="23" t="s">
        <v>145</v>
      </c>
      <c s="23" t="s">
        <v>146</v>
      </c>
      <c s="18" t="s">
        <v>40</v>
      </c>
      <c s="24" t="s">
        <v>147</v>
      </c>
      <c s="25" t="s">
        <v>148</v>
      </c>
      <c s="26">
        <v>219</v>
      </c>
      <c s="27">
        <v>0</v>
      </c>
      <c s="27">
        <f>ROUND(ROUND(H58,2)*ROUND(G58,3),2)</f>
      </c>
      <c r="O58">
        <f>(I58*21)/100</f>
      </c>
      <c t="s">
        <v>16</v>
      </c>
    </row>
    <row r="59" spans="1:5" ht="25.5">
      <c r="A59" s="28" t="s">
        <v>43</v>
      </c>
      <c r="E59" s="29" t="s">
        <v>149</v>
      </c>
    </row>
    <row r="60" spans="1:5" ht="63.75">
      <c r="A60" s="30" t="s">
        <v>45</v>
      </c>
      <c r="E60" s="31" t="s">
        <v>150</v>
      </c>
    </row>
    <row r="61" spans="1:5" ht="25.5">
      <c r="A61" t="s">
        <v>46</v>
      </c>
      <c r="E61" s="29" t="s">
        <v>110</v>
      </c>
    </row>
    <row r="62" spans="1:16" ht="25.5">
      <c r="A62" s="18" t="s">
        <v>38</v>
      </c>
      <c s="23" t="s">
        <v>74</v>
      </c>
      <c s="23" t="s">
        <v>151</v>
      </c>
      <c s="18" t="s">
        <v>40</v>
      </c>
      <c s="24" t="s">
        <v>152</v>
      </c>
      <c s="25" t="s">
        <v>148</v>
      </c>
      <c s="26">
        <v>219</v>
      </c>
      <c s="27">
        <v>0</v>
      </c>
      <c s="27">
        <f>ROUND(ROUND(H62,2)*ROUND(G62,3),2)</f>
      </c>
      <c r="O62">
        <f>(I62*21)/100</f>
      </c>
      <c t="s">
        <v>16</v>
      </c>
    </row>
    <row r="63" spans="1:5" ht="25.5">
      <c r="A63" s="28" t="s">
        <v>43</v>
      </c>
      <c r="E63" s="29" t="s">
        <v>153</v>
      </c>
    </row>
    <row r="64" spans="1:5" ht="63.75">
      <c r="A64" s="30" t="s">
        <v>45</v>
      </c>
      <c r="E64" s="31" t="s">
        <v>150</v>
      </c>
    </row>
    <row r="65" spans="1:5" ht="63.75">
      <c r="A65" t="s">
        <v>46</v>
      </c>
      <c r="E65" s="29" t="s">
        <v>115</v>
      </c>
    </row>
    <row r="66" spans="1:16" ht="25.5">
      <c r="A66" s="18" t="s">
        <v>38</v>
      </c>
      <c s="23" t="s">
        <v>77</v>
      </c>
      <c s="23" t="s">
        <v>154</v>
      </c>
      <c s="18" t="s">
        <v>40</v>
      </c>
      <c s="24" t="s">
        <v>155</v>
      </c>
      <c s="25" t="s">
        <v>118</v>
      </c>
      <c s="26">
        <v>509.996</v>
      </c>
      <c s="27">
        <v>0</v>
      </c>
      <c s="27">
        <f>ROUND(ROUND(H66,2)*ROUND(G66,3),2)</f>
      </c>
      <c r="O66">
        <f>(I66*21)/100</f>
      </c>
      <c t="s">
        <v>16</v>
      </c>
    </row>
    <row r="67" spans="1:5" ht="12.75">
      <c r="A67" s="28" t="s">
        <v>43</v>
      </c>
      <c r="E67" s="29" t="s">
        <v>156</v>
      </c>
    </row>
    <row r="68" spans="1:5" ht="12.75">
      <c r="A68" s="30" t="s">
        <v>45</v>
      </c>
      <c r="E68" s="31" t="s">
        <v>157</v>
      </c>
    </row>
    <row r="69" spans="1:5" ht="25.5">
      <c r="A69" t="s">
        <v>46</v>
      </c>
      <c r="E69" s="29" t="s">
        <v>121</v>
      </c>
    </row>
    <row r="70" spans="1:16" ht="12.75">
      <c r="A70" s="18" t="s">
        <v>38</v>
      </c>
      <c s="23" t="s">
        <v>80</v>
      </c>
      <c s="23" t="s">
        <v>158</v>
      </c>
      <c s="18" t="s">
        <v>40</v>
      </c>
      <c s="24" t="s">
        <v>159</v>
      </c>
      <c s="25" t="s">
        <v>107</v>
      </c>
      <c s="26">
        <v>338</v>
      </c>
      <c s="27">
        <v>0</v>
      </c>
      <c s="27">
        <f>ROUND(ROUND(H70,2)*ROUND(G70,3),2)</f>
      </c>
      <c r="O70">
        <f>(I70*21)/100</f>
      </c>
      <c t="s">
        <v>16</v>
      </c>
    </row>
    <row r="71" spans="1:5" ht="25.5">
      <c r="A71" s="28" t="s">
        <v>43</v>
      </c>
      <c r="E71" s="29" t="s">
        <v>160</v>
      </c>
    </row>
    <row r="72" spans="1:5" ht="63.75">
      <c r="A72" s="30" t="s">
        <v>45</v>
      </c>
      <c r="E72" s="31" t="s">
        <v>161</v>
      </c>
    </row>
    <row r="73" spans="1:5" ht="25.5">
      <c r="A73" t="s">
        <v>46</v>
      </c>
      <c r="E73" s="29" t="s">
        <v>110</v>
      </c>
    </row>
    <row r="74" spans="1:16" ht="12.75">
      <c r="A74" s="18" t="s">
        <v>38</v>
      </c>
      <c s="23" t="s">
        <v>162</v>
      </c>
      <c s="23" t="s">
        <v>163</v>
      </c>
      <c s="18" t="s">
        <v>40</v>
      </c>
      <c s="24" t="s">
        <v>164</v>
      </c>
      <c s="25" t="s">
        <v>107</v>
      </c>
      <c s="26">
        <v>99.9</v>
      </c>
      <c s="27">
        <v>0</v>
      </c>
      <c s="27">
        <f>ROUND(ROUND(H74,2)*ROUND(G74,3),2)</f>
      </c>
      <c r="O74">
        <f>(I74*21)/100</f>
      </c>
      <c t="s">
        <v>16</v>
      </c>
    </row>
    <row r="75" spans="1:5" ht="25.5">
      <c r="A75" s="28" t="s">
        <v>43</v>
      </c>
      <c r="E75" s="29" t="s">
        <v>165</v>
      </c>
    </row>
    <row r="76" spans="1:5" ht="12.75">
      <c r="A76" s="30" t="s">
        <v>45</v>
      </c>
      <c r="E76" s="31" t="s">
        <v>166</v>
      </c>
    </row>
    <row r="77" spans="1:5" ht="344.25">
      <c r="A77" t="s">
        <v>46</v>
      </c>
      <c r="E77" s="29" t="s">
        <v>167</v>
      </c>
    </row>
    <row r="78" spans="1:16" ht="12.75">
      <c r="A78" s="18" t="s">
        <v>38</v>
      </c>
      <c s="23" t="s">
        <v>83</v>
      </c>
      <c s="23" t="s">
        <v>168</v>
      </c>
      <c s="18" t="s">
        <v>89</v>
      </c>
      <c s="24" t="s">
        <v>169</v>
      </c>
      <c s="25" t="s">
        <v>107</v>
      </c>
      <c s="26">
        <v>496.475</v>
      </c>
      <c s="27">
        <v>0</v>
      </c>
      <c s="27">
        <f>ROUND(ROUND(H78,2)*ROUND(G78,3),2)</f>
      </c>
      <c r="O78">
        <f>(I78*21)/100</f>
      </c>
      <c t="s">
        <v>16</v>
      </c>
    </row>
    <row r="79" spans="1:5" ht="12.75">
      <c r="A79" s="28" t="s">
        <v>43</v>
      </c>
      <c r="E79" s="29" t="s">
        <v>170</v>
      </c>
    </row>
    <row r="80" spans="1:5" ht="102">
      <c r="A80" s="30" t="s">
        <v>45</v>
      </c>
      <c r="E80" s="31" t="s">
        <v>171</v>
      </c>
    </row>
    <row r="81" spans="1:5" ht="369.75">
      <c r="A81" t="s">
        <v>46</v>
      </c>
      <c r="E81" s="29" t="s">
        <v>172</v>
      </c>
    </row>
    <row r="82" spans="1:16" ht="12.75">
      <c r="A82" s="18" t="s">
        <v>38</v>
      </c>
      <c s="23" t="s">
        <v>173</v>
      </c>
      <c s="23" t="s">
        <v>168</v>
      </c>
      <c s="18" t="s">
        <v>95</v>
      </c>
      <c s="24" t="s">
        <v>169</v>
      </c>
      <c s="25" t="s">
        <v>107</v>
      </c>
      <c s="26">
        <v>1105</v>
      </c>
      <c s="27">
        <v>0</v>
      </c>
      <c s="27">
        <f>ROUND(ROUND(H82,2)*ROUND(G82,3),2)</f>
      </c>
      <c r="O82">
        <f>(I82*21)/100</f>
      </c>
      <c t="s">
        <v>16</v>
      </c>
    </row>
    <row r="83" spans="1:5" ht="25.5">
      <c r="A83" s="28" t="s">
        <v>43</v>
      </c>
      <c r="E83" s="29" t="s">
        <v>174</v>
      </c>
    </row>
    <row r="84" spans="1:5" ht="12.75">
      <c r="A84" s="30" t="s">
        <v>45</v>
      </c>
      <c r="E84" s="31" t="s">
        <v>175</v>
      </c>
    </row>
    <row r="85" spans="1:5" ht="369.75">
      <c r="A85" t="s">
        <v>46</v>
      </c>
      <c r="E85" s="29" t="s">
        <v>172</v>
      </c>
    </row>
    <row r="86" spans="1:16" ht="12.75">
      <c r="A86" s="18" t="s">
        <v>38</v>
      </c>
      <c s="23" t="s">
        <v>176</v>
      </c>
      <c s="23" t="s">
        <v>177</v>
      </c>
      <c s="18" t="s">
        <v>89</v>
      </c>
      <c s="24" t="s">
        <v>178</v>
      </c>
      <c s="25" t="s">
        <v>179</v>
      </c>
      <c s="26">
        <v>5957.7</v>
      </c>
      <c s="27">
        <v>0</v>
      </c>
      <c s="27">
        <f>ROUND(ROUND(H86,2)*ROUND(G86,3),2)</f>
      </c>
      <c r="O86">
        <f>(I86*21)/100</f>
      </c>
      <c t="s">
        <v>16</v>
      </c>
    </row>
    <row r="87" spans="1:5" ht="12.75">
      <c r="A87" s="28" t="s">
        <v>43</v>
      </c>
      <c r="E87" s="29" t="s">
        <v>180</v>
      </c>
    </row>
    <row r="88" spans="1:5" ht="12.75">
      <c r="A88" s="30" t="s">
        <v>45</v>
      </c>
      <c r="E88" s="31" t="s">
        <v>181</v>
      </c>
    </row>
    <row r="89" spans="1:5" ht="25.5">
      <c r="A89" t="s">
        <v>46</v>
      </c>
      <c r="E89" s="29" t="s">
        <v>182</v>
      </c>
    </row>
    <row r="90" spans="1:16" ht="12.75">
      <c r="A90" s="18" t="s">
        <v>38</v>
      </c>
      <c s="23" t="s">
        <v>183</v>
      </c>
      <c s="23" t="s">
        <v>177</v>
      </c>
      <c s="18" t="s">
        <v>95</v>
      </c>
      <c s="24" t="s">
        <v>178</v>
      </c>
      <c s="25" t="s">
        <v>179</v>
      </c>
      <c s="26">
        <v>13260</v>
      </c>
      <c s="27">
        <v>0</v>
      </c>
      <c s="27">
        <f>ROUND(ROUND(H90,2)*ROUND(G90,3),2)</f>
      </c>
      <c r="O90">
        <f>(I90*21)/100</f>
      </c>
      <c t="s">
        <v>16</v>
      </c>
    </row>
    <row r="91" spans="1:5" ht="12.75">
      <c r="A91" s="28" t="s">
        <v>43</v>
      </c>
      <c r="E91" s="29" t="s">
        <v>184</v>
      </c>
    </row>
    <row r="92" spans="1:5" ht="12.75">
      <c r="A92" s="30" t="s">
        <v>45</v>
      </c>
      <c r="E92" s="31" t="s">
        <v>185</v>
      </c>
    </row>
    <row r="93" spans="1:5" ht="25.5">
      <c r="A93" t="s">
        <v>46</v>
      </c>
      <c r="E93" s="29" t="s">
        <v>182</v>
      </c>
    </row>
    <row r="94" spans="1:16" ht="12.75">
      <c r="A94" s="18" t="s">
        <v>38</v>
      </c>
      <c s="23" t="s">
        <v>186</v>
      </c>
      <c s="23" t="s">
        <v>187</v>
      </c>
      <c s="18" t="s">
        <v>40</v>
      </c>
      <c s="24" t="s">
        <v>188</v>
      </c>
      <c s="25" t="s">
        <v>107</v>
      </c>
      <c s="26">
        <v>54</v>
      </c>
      <c s="27">
        <v>0</v>
      </c>
      <c s="27">
        <f>ROUND(ROUND(H94,2)*ROUND(G94,3),2)</f>
      </c>
      <c r="O94">
        <f>(I94*21)/100</f>
      </c>
      <c t="s">
        <v>16</v>
      </c>
    </row>
    <row r="95" spans="1:5" ht="12.75">
      <c r="A95" s="28" t="s">
        <v>43</v>
      </c>
      <c r="E95" s="29" t="s">
        <v>189</v>
      </c>
    </row>
    <row r="96" spans="1:5" ht="12.75">
      <c r="A96" s="30" t="s">
        <v>45</v>
      </c>
      <c r="E96" s="31" t="s">
        <v>190</v>
      </c>
    </row>
    <row r="97" spans="1:5" ht="306">
      <c r="A97" t="s">
        <v>46</v>
      </c>
      <c r="E97" s="29" t="s">
        <v>191</v>
      </c>
    </row>
    <row r="98" spans="1:16" ht="12.75">
      <c r="A98" s="18" t="s">
        <v>38</v>
      </c>
      <c s="23" t="s">
        <v>192</v>
      </c>
      <c s="23" t="s">
        <v>193</v>
      </c>
      <c s="18" t="s">
        <v>40</v>
      </c>
      <c s="24" t="s">
        <v>194</v>
      </c>
      <c s="25" t="s">
        <v>107</v>
      </c>
      <c s="26">
        <v>64.8</v>
      </c>
      <c s="27">
        <v>0</v>
      </c>
      <c s="27">
        <f>ROUND(ROUND(H98,2)*ROUND(G98,3),2)</f>
      </c>
      <c r="O98">
        <f>(I98*21)/100</f>
      </c>
      <c t="s">
        <v>16</v>
      </c>
    </row>
    <row r="99" spans="1:5" ht="25.5">
      <c r="A99" s="28" t="s">
        <v>43</v>
      </c>
      <c r="E99" s="29" t="s">
        <v>195</v>
      </c>
    </row>
    <row r="100" spans="1:5" ht="12.75">
      <c r="A100" s="30" t="s">
        <v>45</v>
      </c>
      <c r="E100" s="31" t="s">
        <v>196</v>
      </c>
    </row>
    <row r="101" spans="1:5" ht="63.75">
      <c r="A101" t="s">
        <v>46</v>
      </c>
      <c r="E101" s="29" t="s">
        <v>197</v>
      </c>
    </row>
    <row r="102" spans="1:16" ht="12.75">
      <c r="A102" s="18" t="s">
        <v>38</v>
      </c>
      <c s="23" t="s">
        <v>198</v>
      </c>
      <c s="23" t="s">
        <v>199</v>
      </c>
      <c s="18" t="s">
        <v>40</v>
      </c>
      <c s="24" t="s">
        <v>200</v>
      </c>
      <c s="25" t="s">
        <v>148</v>
      </c>
      <c s="26">
        <v>3</v>
      </c>
      <c s="27">
        <v>0</v>
      </c>
      <c s="27">
        <f>ROUND(ROUND(H102,2)*ROUND(G102,3),2)</f>
      </c>
      <c r="O102">
        <f>(I102*21)/100</f>
      </c>
      <c t="s">
        <v>16</v>
      </c>
    </row>
    <row r="103" spans="1:5" ht="25.5">
      <c r="A103" s="28" t="s">
        <v>43</v>
      </c>
      <c r="E103" s="29" t="s">
        <v>201</v>
      </c>
    </row>
    <row r="104" spans="1:5" ht="12.75">
      <c r="A104" s="30" t="s">
        <v>45</v>
      </c>
      <c r="E104" s="31" t="s">
        <v>202</v>
      </c>
    </row>
    <row r="105" spans="1:5" ht="38.25">
      <c r="A105" t="s">
        <v>46</v>
      </c>
      <c r="E105" s="29" t="s">
        <v>203</v>
      </c>
    </row>
    <row r="106" spans="1:16" ht="12.75">
      <c r="A106" s="18" t="s">
        <v>38</v>
      </c>
      <c s="23" t="s">
        <v>204</v>
      </c>
      <c s="23" t="s">
        <v>205</v>
      </c>
      <c s="18" t="s">
        <v>40</v>
      </c>
      <c s="24" t="s">
        <v>206</v>
      </c>
      <c s="25" t="s">
        <v>107</v>
      </c>
      <c s="26">
        <v>62</v>
      </c>
      <c s="27">
        <v>0</v>
      </c>
      <c s="27">
        <f>ROUND(ROUND(H106,2)*ROUND(G106,3),2)</f>
      </c>
      <c r="O106">
        <f>(I106*21)/100</f>
      </c>
      <c t="s">
        <v>16</v>
      </c>
    </row>
    <row r="107" spans="1:5" ht="25.5">
      <c r="A107" s="28" t="s">
        <v>43</v>
      </c>
      <c r="E107" s="29" t="s">
        <v>207</v>
      </c>
    </row>
    <row r="108" spans="1:5" ht="76.5">
      <c r="A108" s="30" t="s">
        <v>45</v>
      </c>
      <c r="E108" s="31" t="s">
        <v>208</v>
      </c>
    </row>
    <row r="109" spans="1:5" ht="318.75">
      <c r="A109" t="s">
        <v>46</v>
      </c>
      <c r="E109" s="29" t="s">
        <v>209</v>
      </c>
    </row>
    <row r="110" spans="1:16" ht="12.75">
      <c r="A110" s="18" t="s">
        <v>38</v>
      </c>
      <c s="23" t="s">
        <v>210</v>
      </c>
      <c s="23" t="s">
        <v>211</v>
      </c>
      <c s="18" t="s">
        <v>40</v>
      </c>
      <c s="24" t="s">
        <v>212</v>
      </c>
      <c s="25" t="s">
        <v>179</v>
      </c>
      <c s="26">
        <v>744</v>
      </c>
      <c s="27">
        <v>0</v>
      </c>
      <c s="27">
        <f>ROUND(ROUND(H110,2)*ROUND(G110,3),2)</f>
      </c>
      <c r="O110">
        <f>(I110*21)/100</f>
      </c>
      <c t="s">
        <v>16</v>
      </c>
    </row>
    <row r="111" spans="1:5" ht="12.75">
      <c r="A111" s="28" t="s">
        <v>43</v>
      </c>
      <c r="E111" s="29" t="s">
        <v>213</v>
      </c>
    </row>
    <row r="112" spans="1:5" ht="12.75">
      <c r="A112" s="30" t="s">
        <v>45</v>
      </c>
      <c r="E112" s="31" t="s">
        <v>214</v>
      </c>
    </row>
    <row r="113" spans="1:5" ht="25.5">
      <c r="A113" t="s">
        <v>46</v>
      </c>
      <c r="E113" s="29" t="s">
        <v>182</v>
      </c>
    </row>
    <row r="114" spans="1:16" ht="12.75">
      <c r="A114" s="18" t="s">
        <v>38</v>
      </c>
      <c s="23" t="s">
        <v>215</v>
      </c>
      <c s="23" t="s">
        <v>216</v>
      </c>
      <c s="18" t="s">
        <v>40</v>
      </c>
      <c s="24" t="s">
        <v>217</v>
      </c>
      <c s="25" t="s">
        <v>107</v>
      </c>
      <c s="26">
        <v>1663.475</v>
      </c>
      <c s="27">
        <v>0</v>
      </c>
      <c s="27">
        <f>ROUND(ROUND(H114,2)*ROUND(G114,3),2)</f>
      </c>
      <c r="O114">
        <f>(I114*21)/100</f>
      </c>
      <c t="s">
        <v>16</v>
      </c>
    </row>
    <row r="115" spans="1:5" ht="12.75">
      <c r="A115" s="28" t="s">
        <v>43</v>
      </c>
      <c r="E115" s="29" t="s">
        <v>218</v>
      </c>
    </row>
    <row r="116" spans="1:5" ht="127.5">
      <c r="A116" s="30" t="s">
        <v>45</v>
      </c>
      <c r="E116" s="31" t="s">
        <v>219</v>
      </c>
    </row>
    <row r="117" spans="1:5" ht="191.25">
      <c r="A117" t="s">
        <v>46</v>
      </c>
      <c r="E117" s="29" t="s">
        <v>220</v>
      </c>
    </row>
    <row r="118" spans="1:16" ht="12.75">
      <c r="A118" s="18" t="s">
        <v>38</v>
      </c>
      <c s="23" t="s">
        <v>221</v>
      </c>
      <c s="23" t="s">
        <v>222</v>
      </c>
      <c s="18" t="s">
        <v>40</v>
      </c>
      <c s="24" t="s">
        <v>223</v>
      </c>
      <c s="25" t="s">
        <v>107</v>
      </c>
      <c s="26">
        <v>14.58</v>
      </c>
      <c s="27">
        <v>0</v>
      </c>
      <c s="27">
        <f>ROUND(ROUND(H118,2)*ROUND(G118,3),2)</f>
      </c>
      <c r="O118">
        <f>(I118*21)/100</f>
      </c>
      <c t="s">
        <v>16</v>
      </c>
    </row>
    <row r="119" spans="1:5" ht="12.75">
      <c r="A119" s="28" t="s">
        <v>43</v>
      </c>
      <c r="E119" s="29" t="s">
        <v>224</v>
      </c>
    </row>
    <row r="120" spans="1:5" ht="12.75">
      <c r="A120" s="30" t="s">
        <v>45</v>
      </c>
      <c r="E120" s="31" t="s">
        <v>225</v>
      </c>
    </row>
    <row r="121" spans="1:5" ht="242.25">
      <c r="A121" t="s">
        <v>46</v>
      </c>
      <c r="E121" s="29" t="s">
        <v>226</v>
      </c>
    </row>
    <row r="122" spans="1:16" ht="12.75">
      <c r="A122" s="18" t="s">
        <v>38</v>
      </c>
      <c s="23" t="s">
        <v>227</v>
      </c>
      <c s="23" t="s">
        <v>228</v>
      </c>
      <c s="18" t="s">
        <v>40</v>
      </c>
      <c s="24" t="s">
        <v>229</v>
      </c>
      <c s="25" t="s">
        <v>107</v>
      </c>
      <c s="26">
        <v>99.9</v>
      </c>
      <c s="27">
        <v>0</v>
      </c>
      <c s="27">
        <f>ROUND(ROUND(H122,2)*ROUND(G122,3),2)</f>
      </c>
      <c r="O122">
        <f>(I122*21)/100</f>
      </c>
      <c t="s">
        <v>16</v>
      </c>
    </row>
    <row r="123" spans="1:5" ht="25.5">
      <c r="A123" s="28" t="s">
        <v>43</v>
      </c>
      <c r="E123" s="29" t="s">
        <v>230</v>
      </c>
    </row>
    <row r="124" spans="1:5" ht="63.75">
      <c r="A124" s="30" t="s">
        <v>45</v>
      </c>
      <c r="E124" s="31" t="s">
        <v>231</v>
      </c>
    </row>
    <row r="125" spans="1:5" ht="229.5">
      <c r="A125" t="s">
        <v>46</v>
      </c>
      <c r="E125" s="29" t="s">
        <v>232</v>
      </c>
    </row>
    <row r="126" spans="1:16" ht="12.75">
      <c r="A126" s="18" t="s">
        <v>38</v>
      </c>
      <c s="23" t="s">
        <v>233</v>
      </c>
      <c s="23" t="s">
        <v>234</v>
      </c>
      <c s="18" t="s">
        <v>89</v>
      </c>
      <c s="24" t="s">
        <v>235</v>
      </c>
      <c s="25" t="s">
        <v>107</v>
      </c>
      <c s="26">
        <v>10.8</v>
      </c>
      <c s="27">
        <v>0</v>
      </c>
      <c s="27">
        <f>ROUND(ROUND(H126,2)*ROUND(G126,3),2)</f>
      </c>
      <c r="O126">
        <f>(I126*21)/100</f>
      </c>
      <c t="s">
        <v>16</v>
      </c>
    </row>
    <row r="127" spans="1:5" ht="38.25">
      <c r="A127" s="28" t="s">
        <v>43</v>
      </c>
      <c r="E127" s="29" t="s">
        <v>236</v>
      </c>
    </row>
    <row r="128" spans="1:5" ht="12.75">
      <c r="A128" s="30" t="s">
        <v>45</v>
      </c>
      <c r="E128" s="31" t="s">
        <v>237</v>
      </c>
    </row>
    <row r="129" spans="1:5" ht="229.5">
      <c r="A129" t="s">
        <v>46</v>
      </c>
      <c r="E129" s="29" t="s">
        <v>238</v>
      </c>
    </row>
    <row r="130" spans="1:16" ht="12.75">
      <c r="A130" s="18" t="s">
        <v>38</v>
      </c>
      <c s="23" t="s">
        <v>239</v>
      </c>
      <c s="23" t="s">
        <v>240</v>
      </c>
      <c s="18" t="s">
        <v>40</v>
      </c>
      <c s="24" t="s">
        <v>241</v>
      </c>
      <c s="25" t="s">
        <v>107</v>
      </c>
      <c s="26">
        <v>50.625</v>
      </c>
      <c s="27">
        <v>0</v>
      </c>
      <c s="27">
        <f>ROUND(ROUND(H130,2)*ROUND(G130,3),2)</f>
      </c>
      <c r="O130">
        <f>(I130*21)/100</f>
      </c>
      <c t="s">
        <v>16</v>
      </c>
    </row>
    <row r="131" spans="1:5" ht="38.25">
      <c r="A131" s="28" t="s">
        <v>43</v>
      </c>
      <c r="E131" s="29" t="s">
        <v>242</v>
      </c>
    </row>
    <row r="132" spans="1:5" ht="51">
      <c r="A132" s="30" t="s">
        <v>45</v>
      </c>
      <c r="E132" s="31" t="s">
        <v>243</v>
      </c>
    </row>
    <row r="133" spans="1:5" ht="293.25">
      <c r="A133" t="s">
        <v>46</v>
      </c>
      <c r="E133" s="29" t="s">
        <v>244</v>
      </c>
    </row>
    <row r="134" spans="1:16" ht="12.75">
      <c r="A134" s="18" t="s">
        <v>38</v>
      </c>
      <c s="23" t="s">
        <v>245</v>
      </c>
      <c s="23" t="s">
        <v>246</v>
      </c>
      <c s="18" t="s">
        <v>40</v>
      </c>
      <c s="24" t="s">
        <v>247</v>
      </c>
      <c s="25" t="s">
        <v>101</v>
      </c>
      <c s="26">
        <v>360</v>
      </c>
      <c s="27">
        <v>0</v>
      </c>
      <c s="27">
        <f>ROUND(ROUND(H134,2)*ROUND(G134,3),2)</f>
      </c>
      <c r="O134">
        <f>(I134*21)/100</f>
      </c>
      <c t="s">
        <v>16</v>
      </c>
    </row>
    <row r="135" spans="1:5" ht="25.5">
      <c r="A135" s="28" t="s">
        <v>43</v>
      </c>
      <c r="E135" s="29" t="s">
        <v>248</v>
      </c>
    </row>
    <row r="136" spans="1:5" ht="51">
      <c r="A136" s="30" t="s">
        <v>45</v>
      </c>
      <c r="E136" s="31" t="s">
        <v>249</v>
      </c>
    </row>
    <row r="137" spans="1:5" ht="38.25">
      <c r="A137" t="s">
        <v>46</v>
      </c>
      <c r="E137" s="29" t="s">
        <v>250</v>
      </c>
    </row>
    <row r="138" spans="1:16" ht="12.75">
      <c r="A138" s="18" t="s">
        <v>38</v>
      </c>
      <c s="23" t="s">
        <v>251</v>
      </c>
      <c s="23" t="s">
        <v>252</v>
      </c>
      <c s="18" t="s">
        <v>40</v>
      </c>
      <c s="24" t="s">
        <v>253</v>
      </c>
      <c s="25" t="s">
        <v>101</v>
      </c>
      <c s="26">
        <v>360</v>
      </c>
      <c s="27">
        <v>0</v>
      </c>
      <c s="27">
        <f>ROUND(ROUND(H138,2)*ROUND(G138,3),2)</f>
      </c>
      <c r="O138">
        <f>(I138*21)/100</f>
      </c>
      <c t="s">
        <v>16</v>
      </c>
    </row>
    <row r="139" spans="1:5" ht="25.5">
      <c r="A139" s="28" t="s">
        <v>43</v>
      </c>
      <c r="E139" s="29" t="s">
        <v>254</v>
      </c>
    </row>
    <row r="140" spans="1:5" ht="12.75">
      <c r="A140" s="30" t="s">
        <v>45</v>
      </c>
      <c r="E140" s="31" t="s">
        <v>255</v>
      </c>
    </row>
    <row r="141" spans="1:5" ht="25.5">
      <c r="A141" t="s">
        <v>46</v>
      </c>
      <c r="E141" s="29" t="s">
        <v>256</v>
      </c>
    </row>
    <row r="142" spans="1:16" ht="12.75">
      <c r="A142" s="18" t="s">
        <v>38</v>
      </c>
      <c s="23" t="s">
        <v>257</v>
      </c>
      <c s="23" t="s">
        <v>258</v>
      </c>
      <c s="18" t="s">
        <v>40</v>
      </c>
      <c s="24" t="s">
        <v>259</v>
      </c>
      <c s="25" t="s">
        <v>101</v>
      </c>
      <c s="26">
        <v>360</v>
      </c>
      <c s="27">
        <v>0</v>
      </c>
      <c s="27">
        <f>ROUND(ROUND(H142,2)*ROUND(G142,3),2)</f>
      </c>
      <c r="O142">
        <f>(I142*21)/100</f>
      </c>
      <c t="s">
        <v>16</v>
      </c>
    </row>
    <row r="143" spans="1:5" ht="25.5">
      <c r="A143" s="28" t="s">
        <v>43</v>
      </c>
      <c r="E143" s="29" t="s">
        <v>260</v>
      </c>
    </row>
    <row r="144" spans="1:5" ht="12.75">
      <c r="A144" s="30" t="s">
        <v>45</v>
      </c>
      <c r="E144" s="31" t="s">
        <v>255</v>
      </c>
    </row>
    <row r="145" spans="1:5" ht="38.25">
      <c r="A145" t="s">
        <v>46</v>
      </c>
      <c r="E145" s="29" t="s">
        <v>261</v>
      </c>
    </row>
    <row r="146" spans="1:18" ht="12.75" customHeight="1">
      <c r="A146" s="5" t="s">
        <v>36</v>
      </c>
      <c s="5"/>
      <c s="35" t="s">
        <v>16</v>
      </c>
      <c s="5"/>
      <c s="21" t="s">
        <v>262</v>
      </c>
      <c s="5"/>
      <c s="5"/>
      <c s="5"/>
      <c s="36">
        <f>0+Q146</f>
      </c>
      <c r="O146">
        <f>0+R146</f>
      </c>
      <c r="Q146">
        <f>0+I147+I151+I155+I159</f>
      </c>
      <c>
        <f>0+O147+O151+O155+O159</f>
      </c>
    </row>
    <row r="147" spans="1:16" ht="12.75">
      <c r="A147" s="18" t="s">
        <v>38</v>
      </c>
      <c s="23" t="s">
        <v>263</v>
      </c>
      <c s="23" t="s">
        <v>264</v>
      </c>
      <c s="18" t="s">
        <v>40</v>
      </c>
      <c s="24" t="s">
        <v>265</v>
      </c>
      <c s="25" t="s">
        <v>148</v>
      </c>
      <c s="26">
        <v>442</v>
      </c>
      <c s="27">
        <v>0</v>
      </c>
      <c s="27">
        <f>ROUND(ROUND(H147,2)*ROUND(G147,3),2)</f>
      </c>
      <c r="O147">
        <f>(I147*21)/100</f>
      </c>
      <c t="s">
        <v>16</v>
      </c>
    </row>
    <row r="148" spans="1:5" ht="76.5">
      <c r="A148" s="28" t="s">
        <v>43</v>
      </c>
      <c r="E148" s="29" t="s">
        <v>266</v>
      </c>
    </row>
    <row r="149" spans="1:5" ht="63.75">
      <c r="A149" s="30" t="s">
        <v>45</v>
      </c>
      <c r="E149" s="31" t="s">
        <v>267</v>
      </c>
    </row>
    <row r="150" spans="1:5" ht="165.75">
      <c r="A150" t="s">
        <v>46</v>
      </c>
      <c r="E150" s="29" t="s">
        <v>268</v>
      </c>
    </row>
    <row r="151" spans="1:16" ht="12.75">
      <c r="A151" s="18" t="s">
        <v>38</v>
      </c>
      <c s="23" t="s">
        <v>269</v>
      </c>
      <c s="23" t="s">
        <v>270</v>
      </c>
      <c s="18" t="s">
        <v>40</v>
      </c>
      <c s="24" t="s">
        <v>271</v>
      </c>
      <c s="25" t="s">
        <v>107</v>
      </c>
      <c s="26">
        <v>1105</v>
      </c>
      <c s="27">
        <v>0</v>
      </c>
      <c s="27">
        <f>ROUND(ROUND(H151,2)*ROUND(G151,3),2)</f>
      </c>
      <c r="O151">
        <f>(I151*21)/100</f>
      </c>
      <c t="s">
        <v>16</v>
      </c>
    </row>
    <row r="152" spans="1:5" ht="38.25">
      <c r="A152" s="28" t="s">
        <v>43</v>
      </c>
      <c r="E152" s="29" t="s">
        <v>272</v>
      </c>
    </row>
    <row r="153" spans="1:5" ht="12.75">
      <c r="A153" s="30" t="s">
        <v>45</v>
      </c>
      <c r="E153" s="31" t="s">
        <v>175</v>
      </c>
    </row>
    <row r="154" spans="1:5" ht="38.25">
      <c r="A154" t="s">
        <v>46</v>
      </c>
      <c r="E154" s="29" t="s">
        <v>273</v>
      </c>
    </row>
    <row r="155" spans="1:16" ht="12.75">
      <c r="A155" s="18" t="s">
        <v>38</v>
      </c>
      <c s="23" t="s">
        <v>274</v>
      </c>
      <c s="23" t="s">
        <v>275</v>
      </c>
      <c s="18" t="s">
        <v>89</v>
      </c>
      <c s="24" t="s">
        <v>276</v>
      </c>
      <c s="25" t="s">
        <v>101</v>
      </c>
      <c s="26">
        <v>663</v>
      </c>
      <c s="27">
        <v>0</v>
      </c>
      <c s="27">
        <f>ROUND(ROUND(H155,2)*ROUND(G155,3),2)</f>
      </c>
      <c r="O155">
        <f>(I155*21)/100</f>
      </c>
      <c t="s">
        <v>16</v>
      </c>
    </row>
    <row r="156" spans="1:5" ht="25.5">
      <c r="A156" s="28" t="s">
        <v>43</v>
      </c>
      <c r="E156" s="29" t="s">
        <v>277</v>
      </c>
    </row>
    <row r="157" spans="1:5" ht="12.75">
      <c r="A157" s="30" t="s">
        <v>45</v>
      </c>
      <c r="E157" s="31" t="s">
        <v>278</v>
      </c>
    </row>
    <row r="158" spans="1:5" ht="102">
      <c r="A158" t="s">
        <v>46</v>
      </c>
      <c r="E158" s="29" t="s">
        <v>279</v>
      </c>
    </row>
    <row r="159" spans="1:16" ht="12.75">
      <c r="A159" s="18" t="s">
        <v>38</v>
      </c>
      <c s="23" t="s">
        <v>280</v>
      </c>
      <c s="23" t="s">
        <v>275</v>
      </c>
      <c s="18" t="s">
        <v>95</v>
      </c>
      <c s="24" t="s">
        <v>276</v>
      </c>
      <c s="25" t="s">
        <v>101</v>
      </c>
      <c s="26">
        <v>2762.5</v>
      </c>
      <c s="27">
        <v>0</v>
      </c>
      <c s="27">
        <f>ROUND(ROUND(H159,2)*ROUND(G159,3),2)</f>
      </c>
      <c r="O159">
        <f>(I159*21)/100</f>
      </c>
      <c t="s">
        <v>16</v>
      </c>
    </row>
    <row r="160" spans="1:5" ht="38.25">
      <c r="A160" s="28" t="s">
        <v>43</v>
      </c>
      <c r="E160" s="29" t="s">
        <v>281</v>
      </c>
    </row>
    <row r="161" spans="1:5" ht="12.75">
      <c r="A161" s="30" t="s">
        <v>45</v>
      </c>
      <c r="E161" s="31" t="s">
        <v>282</v>
      </c>
    </row>
    <row r="162" spans="1:5" ht="102">
      <c r="A162" t="s">
        <v>46</v>
      </c>
      <c r="E162" s="29" t="s">
        <v>279</v>
      </c>
    </row>
    <row r="163" spans="1:18" ht="12.75" customHeight="1">
      <c r="A163" s="5" t="s">
        <v>36</v>
      </c>
      <c s="5"/>
      <c s="35" t="s">
        <v>28</v>
      </c>
      <c s="5"/>
      <c s="21" t="s">
        <v>283</v>
      </c>
      <c s="5"/>
      <c s="5"/>
      <c s="5"/>
      <c s="36">
        <f>0+Q163</f>
      </c>
      <c r="O163">
        <f>0+R163</f>
      </c>
      <c r="Q163">
        <f>0+I164+I168+I172+I176+I180+I184+I188+I192+I196</f>
      </c>
      <c>
        <f>0+O164+O168+O172+O176+O180+O184+O188+O192+O196</f>
      </c>
    </row>
    <row r="164" spans="1:16" ht="12.75">
      <c r="A164" s="18" t="s">
        <v>38</v>
      </c>
      <c s="23" t="s">
        <v>284</v>
      </c>
      <c s="23" t="s">
        <v>285</v>
      </c>
      <c s="18" t="s">
        <v>40</v>
      </c>
      <c s="24" t="s">
        <v>286</v>
      </c>
      <c s="25" t="s">
        <v>101</v>
      </c>
      <c s="26">
        <v>300</v>
      </c>
      <c s="27">
        <v>0</v>
      </c>
      <c s="27">
        <f>ROUND(ROUND(H164,2)*ROUND(G164,3),2)</f>
      </c>
      <c r="O164">
        <f>(I164*21)/100</f>
      </c>
      <c t="s">
        <v>16</v>
      </c>
    </row>
    <row r="165" spans="1:5" ht="25.5">
      <c r="A165" s="28" t="s">
        <v>43</v>
      </c>
      <c r="E165" s="29" t="s">
        <v>287</v>
      </c>
    </row>
    <row r="166" spans="1:5" ht="12.75">
      <c r="A166" s="30" t="s">
        <v>45</v>
      </c>
      <c r="E166" s="31" t="s">
        <v>288</v>
      </c>
    </row>
    <row r="167" spans="1:5" ht="51">
      <c r="A167" t="s">
        <v>46</v>
      </c>
      <c r="E167" s="29" t="s">
        <v>289</v>
      </c>
    </row>
    <row r="168" spans="1:16" ht="12.75">
      <c r="A168" s="18" t="s">
        <v>38</v>
      </c>
      <c s="23" t="s">
        <v>290</v>
      </c>
      <c s="23" t="s">
        <v>291</v>
      </c>
      <c s="18" t="s">
        <v>40</v>
      </c>
      <c s="24" t="s">
        <v>292</v>
      </c>
      <c s="25" t="s">
        <v>101</v>
      </c>
      <c s="26">
        <v>3193.5</v>
      </c>
      <c s="27">
        <v>0</v>
      </c>
      <c s="27">
        <f>ROUND(ROUND(H168,2)*ROUND(G168,3),2)</f>
      </c>
      <c r="O168">
        <f>(I168*21)/100</f>
      </c>
      <c t="s">
        <v>16</v>
      </c>
    </row>
    <row r="169" spans="1:5" ht="25.5">
      <c r="A169" s="28" t="s">
        <v>43</v>
      </c>
      <c r="E169" s="29" t="s">
        <v>293</v>
      </c>
    </row>
    <row r="170" spans="1:5" ht="51">
      <c r="A170" s="30" t="s">
        <v>45</v>
      </c>
      <c r="E170" s="31" t="s">
        <v>294</v>
      </c>
    </row>
    <row r="171" spans="1:5" ht="51">
      <c r="A171" t="s">
        <v>46</v>
      </c>
      <c r="E171" s="29" t="s">
        <v>289</v>
      </c>
    </row>
    <row r="172" spans="1:16" ht="12.75">
      <c r="A172" s="18" t="s">
        <v>38</v>
      </c>
      <c s="23" t="s">
        <v>295</v>
      </c>
      <c s="23" t="s">
        <v>296</v>
      </c>
      <c s="18" t="s">
        <v>40</v>
      </c>
      <c s="24" t="s">
        <v>297</v>
      </c>
      <c s="25" t="s">
        <v>101</v>
      </c>
      <c s="26">
        <v>2550</v>
      </c>
      <c s="27">
        <v>0</v>
      </c>
      <c s="27">
        <f>ROUND(ROUND(H172,2)*ROUND(G172,3),2)</f>
      </c>
      <c r="O172">
        <f>(I172*21)/100</f>
      </c>
      <c t="s">
        <v>16</v>
      </c>
    </row>
    <row r="173" spans="1:5" ht="76.5">
      <c r="A173" s="28" t="s">
        <v>43</v>
      </c>
      <c r="E173" s="29" t="s">
        <v>298</v>
      </c>
    </row>
    <row r="174" spans="1:5" ht="12.75">
      <c r="A174" s="30" t="s">
        <v>45</v>
      </c>
      <c r="E174" s="31" t="s">
        <v>299</v>
      </c>
    </row>
    <row r="175" spans="1:5" ht="76.5">
      <c r="A175" t="s">
        <v>46</v>
      </c>
      <c r="E175" s="29" t="s">
        <v>300</v>
      </c>
    </row>
    <row r="176" spans="1:16" ht="12.75">
      <c r="A176" s="18" t="s">
        <v>38</v>
      </c>
      <c s="23" t="s">
        <v>301</v>
      </c>
      <c s="23" t="s">
        <v>302</v>
      </c>
      <c s="18" t="s">
        <v>40</v>
      </c>
      <c s="24" t="s">
        <v>303</v>
      </c>
      <c s="25" t="s">
        <v>101</v>
      </c>
      <c s="26">
        <v>121.5</v>
      </c>
      <c s="27">
        <v>0</v>
      </c>
      <c s="27">
        <f>ROUND(ROUND(H176,2)*ROUND(G176,3),2)</f>
      </c>
      <c r="O176">
        <f>(I176*21)/100</f>
      </c>
      <c t="s">
        <v>16</v>
      </c>
    </row>
    <row r="177" spans="1:5" ht="25.5">
      <c r="A177" s="28" t="s">
        <v>43</v>
      </c>
      <c r="E177" s="29" t="s">
        <v>304</v>
      </c>
    </row>
    <row r="178" spans="1:5" ht="12.75">
      <c r="A178" s="30" t="s">
        <v>45</v>
      </c>
      <c r="E178" s="31" t="s">
        <v>305</v>
      </c>
    </row>
    <row r="179" spans="1:5" ht="102">
      <c r="A179" t="s">
        <v>46</v>
      </c>
      <c r="E179" s="29" t="s">
        <v>306</v>
      </c>
    </row>
    <row r="180" spans="1:16" ht="12.75">
      <c r="A180" s="18" t="s">
        <v>38</v>
      </c>
      <c s="23" t="s">
        <v>307</v>
      </c>
      <c s="23" t="s">
        <v>308</v>
      </c>
      <c s="18" t="s">
        <v>40</v>
      </c>
      <c s="24" t="s">
        <v>309</v>
      </c>
      <c s="25" t="s">
        <v>101</v>
      </c>
      <c s="26">
        <v>5142.5</v>
      </c>
      <c s="27">
        <v>0</v>
      </c>
      <c s="27">
        <f>ROUND(ROUND(H180,2)*ROUND(G180,3),2)</f>
      </c>
      <c r="O180">
        <f>(I180*21)/100</f>
      </c>
      <c t="s">
        <v>16</v>
      </c>
    </row>
    <row r="181" spans="1:5" ht="12.75">
      <c r="A181" s="28" t="s">
        <v>43</v>
      </c>
      <c r="E181" s="29" t="s">
        <v>310</v>
      </c>
    </row>
    <row r="182" spans="1:5" ht="51">
      <c r="A182" s="30" t="s">
        <v>45</v>
      </c>
      <c r="E182" s="31" t="s">
        <v>311</v>
      </c>
    </row>
    <row r="183" spans="1:5" ht="51">
      <c r="A183" t="s">
        <v>46</v>
      </c>
      <c r="E183" s="29" t="s">
        <v>312</v>
      </c>
    </row>
    <row r="184" spans="1:16" ht="12.75">
      <c r="A184" s="18" t="s">
        <v>38</v>
      </c>
      <c s="23" t="s">
        <v>313</v>
      </c>
      <c s="23" t="s">
        <v>314</v>
      </c>
      <c s="18" t="s">
        <v>40</v>
      </c>
      <c s="24" t="s">
        <v>315</v>
      </c>
      <c s="25" t="s">
        <v>101</v>
      </c>
      <c s="26">
        <v>2571.25</v>
      </c>
      <c s="27">
        <v>0</v>
      </c>
      <c s="27">
        <f>ROUND(ROUND(H184,2)*ROUND(G184,3),2)</f>
      </c>
      <c r="O184">
        <f>(I184*21)/100</f>
      </c>
      <c t="s">
        <v>16</v>
      </c>
    </row>
    <row r="185" spans="1:5" ht="25.5">
      <c r="A185" s="28" t="s">
        <v>43</v>
      </c>
      <c r="E185" s="29" t="s">
        <v>316</v>
      </c>
    </row>
    <row r="186" spans="1:5" ht="12.75">
      <c r="A186" s="30" t="s">
        <v>45</v>
      </c>
      <c r="E186" s="31" t="s">
        <v>317</v>
      </c>
    </row>
    <row r="187" spans="1:5" ht="140.25">
      <c r="A187" t="s">
        <v>46</v>
      </c>
      <c r="E187" s="29" t="s">
        <v>318</v>
      </c>
    </row>
    <row r="188" spans="1:16" ht="12.75">
      <c r="A188" s="18" t="s">
        <v>38</v>
      </c>
      <c s="23" t="s">
        <v>319</v>
      </c>
      <c s="23" t="s">
        <v>320</v>
      </c>
      <c s="18" t="s">
        <v>40</v>
      </c>
      <c s="24" t="s">
        <v>321</v>
      </c>
      <c s="25" t="s">
        <v>101</v>
      </c>
      <c s="26">
        <v>2571.25</v>
      </c>
      <c s="27">
        <v>0</v>
      </c>
      <c s="27">
        <f>ROUND(ROUND(H188,2)*ROUND(G188,3),2)</f>
      </c>
      <c r="O188">
        <f>(I188*21)/100</f>
      </c>
      <c t="s">
        <v>16</v>
      </c>
    </row>
    <row r="189" spans="1:5" ht="12.75">
      <c r="A189" s="28" t="s">
        <v>43</v>
      </c>
      <c r="E189" s="29" t="s">
        <v>322</v>
      </c>
    </row>
    <row r="190" spans="1:5" ht="12.75">
      <c r="A190" s="30" t="s">
        <v>45</v>
      </c>
      <c r="E190" s="31" t="s">
        <v>317</v>
      </c>
    </row>
    <row r="191" spans="1:5" ht="140.25">
      <c r="A191" t="s">
        <v>46</v>
      </c>
      <c r="E191" s="29" t="s">
        <v>318</v>
      </c>
    </row>
    <row r="192" spans="1:16" ht="12.75">
      <c r="A192" s="18" t="s">
        <v>38</v>
      </c>
      <c s="23" t="s">
        <v>323</v>
      </c>
      <c s="23" t="s">
        <v>324</v>
      </c>
      <c s="18" t="s">
        <v>40</v>
      </c>
      <c s="24" t="s">
        <v>325</v>
      </c>
      <c s="25" t="s">
        <v>101</v>
      </c>
      <c s="26">
        <v>2571.25</v>
      </c>
      <c s="27">
        <v>0</v>
      </c>
      <c s="27">
        <f>ROUND(ROUND(H192,2)*ROUND(G192,3),2)</f>
      </c>
      <c r="O192">
        <f>(I192*21)/100</f>
      </c>
      <c t="s">
        <v>16</v>
      </c>
    </row>
    <row r="193" spans="1:5" ht="12.75">
      <c r="A193" s="28" t="s">
        <v>43</v>
      </c>
      <c r="E193" s="29" t="s">
        <v>326</v>
      </c>
    </row>
    <row r="194" spans="1:5" ht="12.75">
      <c r="A194" s="30" t="s">
        <v>45</v>
      </c>
      <c r="E194" s="31" t="s">
        <v>317</v>
      </c>
    </row>
    <row r="195" spans="1:5" ht="140.25">
      <c r="A195" t="s">
        <v>46</v>
      </c>
      <c r="E195" s="29" t="s">
        <v>318</v>
      </c>
    </row>
    <row r="196" spans="1:16" ht="12.75">
      <c r="A196" s="18" t="s">
        <v>38</v>
      </c>
      <c s="23" t="s">
        <v>327</v>
      </c>
      <c s="23" t="s">
        <v>328</v>
      </c>
      <c s="18" t="s">
        <v>40</v>
      </c>
      <c s="24" t="s">
        <v>329</v>
      </c>
      <c s="25" t="s">
        <v>148</v>
      </c>
      <c s="26">
        <v>11.5</v>
      </c>
      <c s="27">
        <v>0</v>
      </c>
      <c s="27">
        <f>ROUND(ROUND(H196,2)*ROUND(G196,3),2)</f>
      </c>
      <c r="O196">
        <f>(I196*21)/100</f>
      </c>
      <c t="s">
        <v>16</v>
      </c>
    </row>
    <row r="197" spans="1:5" ht="12.75">
      <c r="A197" s="28" t="s">
        <v>43</v>
      </c>
      <c r="E197" s="29" t="s">
        <v>330</v>
      </c>
    </row>
    <row r="198" spans="1:5" ht="12.75">
      <c r="A198" s="30" t="s">
        <v>45</v>
      </c>
      <c r="E198" s="31" t="s">
        <v>331</v>
      </c>
    </row>
    <row r="199" spans="1:5" ht="38.25">
      <c r="A199" t="s">
        <v>46</v>
      </c>
      <c r="E199" s="29" t="s">
        <v>332</v>
      </c>
    </row>
    <row r="200" spans="1:18" ht="12.75" customHeight="1">
      <c r="A200" s="5" t="s">
        <v>36</v>
      </c>
      <c s="5"/>
      <c s="35" t="s">
        <v>71</v>
      </c>
      <c s="5"/>
      <c s="21" t="s">
        <v>333</v>
      </c>
      <c s="5"/>
      <c s="5"/>
      <c s="5"/>
      <c s="36">
        <f>0+Q200</f>
      </c>
      <c r="O200">
        <f>0+R200</f>
      </c>
      <c r="Q200">
        <f>0+I201+I205+I209+I213</f>
      </c>
      <c>
        <f>0+O201+O205+O209+O213</f>
      </c>
    </row>
    <row r="201" spans="1:16" ht="12.75">
      <c r="A201" s="18" t="s">
        <v>38</v>
      </c>
      <c s="23" t="s">
        <v>334</v>
      </c>
      <c s="23" t="s">
        <v>335</v>
      </c>
      <c s="18" t="s">
        <v>40</v>
      </c>
      <c s="24" t="s">
        <v>336</v>
      </c>
      <c s="25" t="s">
        <v>337</v>
      </c>
      <c s="26">
        <v>10</v>
      </c>
      <c s="27">
        <v>0</v>
      </c>
      <c s="27">
        <f>ROUND(ROUND(H201,2)*ROUND(G201,3),2)</f>
      </c>
      <c r="O201">
        <f>(I201*21)/100</f>
      </c>
      <c t="s">
        <v>16</v>
      </c>
    </row>
    <row r="202" spans="1:5" ht="51">
      <c r="A202" s="28" t="s">
        <v>43</v>
      </c>
      <c r="E202" s="29" t="s">
        <v>338</v>
      </c>
    </row>
    <row r="203" spans="1:5" ht="12.75">
      <c r="A203" s="30" t="s">
        <v>45</v>
      </c>
      <c r="E203" s="31" t="s">
        <v>339</v>
      </c>
    </row>
    <row r="204" spans="1:5" ht="76.5">
      <c r="A204" t="s">
        <v>46</v>
      </c>
      <c r="E204" s="29" t="s">
        <v>340</v>
      </c>
    </row>
    <row r="205" spans="1:16" ht="12.75">
      <c r="A205" s="18" t="s">
        <v>38</v>
      </c>
      <c s="23" t="s">
        <v>341</v>
      </c>
      <c s="23" t="s">
        <v>342</v>
      </c>
      <c s="18" t="s">
        <v>40</v>
      </c>
      <c s="24" t="s">
        <v>343</v>
      </c>
      <c s="25" t="s">
        <v>337</v>
      </c>
      <c s="26">
        <v>10</v>
      </c>
      <c s="27">
        <v>0</v>
      </c>
      <c s="27">
        <f>ROUND(ROUND(H205,2)*ROUND(G205,3),2)</f>
      </c>
      <c r="O205">
        <f>(I205*21)/100</f>
      </c>
      <c t="s">
        <v>16</v>
      </c>
    </row>
    <row r="206" spans="1:5" ht="25.5">
      <c r="A206" s="28" t="s">
        <v>43</v>
      </c>
      <c r="E206" s="29" t="s">
        <v>344</v>
      </c>
    </row>
    <row r="207" spans="1:5" ht="12.75">
      <c r="A207" s="30" t="s">
        <v>45</v>
      </c>
      <c r="E207" s="31" t="s">
        <v>339</v>
      </c>
    </row>
    <row r="208" spans="1:5" ht="25.5">
      <c r="A208" t="s">
        <v>46</v>
      </c>
      <c r="E208" s="29" t="s">
        <v>345</v>
      </c>
    </row>
    <row r="209" spans="1:16" ht="12.75">
      <c r="A209" s="18" t="s">
        <v>38</v>
      </c>
      <c s="23" t="s">
        <v>346</v>
      </c>
      <c s="23" t="s">
        <v>347</v>
      </c>
      <c s="18" t="s">
        <v>40</v>
      </c>
      <c s="24" t="s">
        <v>348</v>
      </c>
      <c s="25" t="s">
        <v>337</v>
      </c>
      <c s="26">
        <v>2</v>
      </c>
      <c s="27">
        <v>0</v>
      </c>
      <c s="27">
        <f>ROUND(ROUND(H209,2)*ROUND(G209,3),2)</f>
      </c>
      <c r="O209">
        <f>(I209*21)/100</f>
      </c>
      <c t="s">
        <v>16</v>
      </c>
    </row>
    <row r="210" spans="1:5" ht="25.5">
      <c r="A210" s="28" t="s">
        <v>43</v>
      </c>
      <c r="E210" s="29" t="s">
        <v>349</v>
      </c>
    </row>
    <row r="211" spans="1:5" ht="12.75">
      <c r="A211" s="30" t="s">
        <v>45</v>
      </c>
      <c r="E211" s="31" t="s">
        <v>350</v>
      </c>
    </row>
    <row r="212" spans="1:5" ht="25.5">
      <c r="A212" t="s">
        <v>46</v>
      </c>
      <c r="E212" s="29" t="s">
        <v>345</v>
      </c>
    </row>
    <row r="213" spans="1:16" ht="12.75">
      <c r="A213" s="18" t="s">
        <v>38</v>
      </c>
      <c s="23" t="s">
        <v>351</v>
      </c>
      <c s="23" t="s">
        <v>352</v>
      </c>
      <c s="18" t="s">
        <v>61</v>
      </c>
      <c s="24" t="s">
        <v>353</v>
      </c>
      <c s="25" t="s">
        <v>337</v>
      </c>
      <c s="26">
        <v>1</v>
      </c>
      <c s="27">
        <v>0</v>
      </c>
      <c s="27">
        <f>ROUND(ROUND(H213,2)*ROUND(G213,3),2)</f>
      </c>
      <c r="O213">
        <f>(I213*21)/100</f>
      </c>
      <c t="s">
        <v>16</v>
      </c>
    </row>
    <row r="214" spans="1:5" ht="25.5">
      <c r="A214" s="28" t="s">
        <v>43</v>
      </c>
      <c r="E214" s="29" t="s">
        <v>354</v>
      </c>
    </row>
    <row r="215" spans="1:5" ht="12.75">
      <c r="A215" s="30" t="s">
        <v>45</v>
      </c>
      <c r="E215" s="31" t="s">
        <v>355</v>
      </c>
    </row>
    <row r="216" spans="1:5" ht="51">
      <c r="A216" t="s">
        <v>46</v>
      </c>
      <c r="E216" s="29" t="s">
        <v>356</v>
      </c>
    </row>
    <row r="217" spans="1:18" ht="12.75" customHeight="1">
      <c r="A217" s="5" t="s">
        <v>36</v>
      </c>
      <c s="5"/>
      <c s="35" t="s">
        <v>33</v>
      </c>
      <c s="5"/>
      <c s="21" t="s">
        <v>357</v>
      </c>
      <c s="5"/>
      <c s="5"/>
      <c s="5"/>
      <c s="36">
        <f>0+Q217</f>
      </c>
      <c r="O217">
        <f>0+R217</f>
      </c>
      <c r="Q217">
        <f>0+I218+I222+I226+I230+I234+I238+I242+I246</f>
      </c>
      <c>
        <f>0+O218+O222+O226+O230+O234+O238+O242+O246</f>
      </c>
    </row>
    <row r="218" spans="1:16" ht="12.75">
      <c r="A218" s="18" t="s">
        <v>38</v>
      </c>
      <c s="23" t="s">
        <v>358</v>
      </c>
      <c s="23" t="s">
        <v>359</v>
      </c>
      <c s="18" t="s">
        <v>89</v>
      </c>
      <c s="24" t="s">
        <v>360</v>
      </c>
      <c s="25" t="s">
        <v>148</v>
      </c>
      <c s="26">
        <v>491</v>
      </c>
      <c s="27">
        <v>0</v>
      </c>
      <c s="27">
        <f>ROUND(ROUND(H218,2)*ROUND(G218,3),2)</f>
      </c>
      <c r="O218">
        <f>(I218*21)/100</f>
      </c>
      <c t="s">
        <v>16</v>
      </c>
    </row>
    <row r="219" spans="1:5" ht="38.25">
      <c r="A219" s="28" t="s">
        <v>43</v>
      </c>
      <c r="E219" s="29" t="s">
        <v>361</v>
      </c>
    </row>
    <row r="220" spans="1:5" ht="114.75">
      <c r="A220" s="30" t="s">
        <v>45</v>
      </c>
      <c r="E220" s="31" t="s">
        <v>362</v>
      </c>
    </row>
    <row r="221" spans="1:5" ht="51">
      <c r="A221" t="s">
        <v>46</v>
      </c>
      <c r="E221" s="29" t="s">
        <v>363</v>
      </c>
    </row>
    <row r="222" spans="1:16" ht="12.75">
      <c r="A222" s="18" t="s">
        <v>38</v>
      </c>
      <c s="23" t="s">
        <v>364</v>
      </c>
      <c s="23" t="s">
        <v>359</v>
      </c>
      <c s="18" t="s">
        <v>95</v>
      </c>
      <c s="24" t="s">
        <v>360</v>
      </c>
      <c s="25" t="s">
        <v>148</v>
      </c>
      <c s="26">
        <v>219</v>
      </c>
      <c s="27">
        <v>0</v>
      </c>
      <c s="27">
        <f>ROUND(ROUND(H222,2)*ROUND(G222,3),2)</f>
      </c>
      <c r="O222">
        <f>(I222*21)/100</f>
      </c>
      <c t="s">
        <v>16</v>
      </c>
    </row>
    <row r="223" spans="1:5" ht="38.25">
      <c r="A223" s="28" t="s">
        <v>43</v>
      </c>
      <c r="E223" s="29" t="s">
        <v>365</v>
      </c>
    </row>
    <row r="224" spans="1:5" ht="12.75">
      <c r="A224" s="30" t="s">
        <v>45</v>
      </c>
      <c r="E224" s="31" t="s">
        <v>366</v>
      </c>
    </row>
    <row r="225" spans="1:5" ht="51">
      <c r="A225" t="s">
        <v>46</v>
      </c>
      <c r="E225" s="29" t="s">
        <v>363</v>
      </c>
    </row>
    <row r="226" spans="1:16" ht="12.75">
      <c r="A226" s="18" t="s">
        <v>38</v>
      </c>
      <c s="23" t="s">
        <v>367</v>
      </c>
      <c s="23" t="s">
        <v>368</v>
      </c>
      <c s="18" t="s">
        <v>40</v>
      </c>
      <c s="24" t="s">
        <v>369</v>
      </c>
      <c s="25" t="s">
        <v>148</v>
      </c>
      <c s="26">
        <v>11.5</v>
      </c>
      <c s="27">
        <v>0</v>
      </c>
      <c s="27">
        <f>ROUND(ROUND(H226,2)*ROUND(G226,3),2)</f>
      </c>
      <c r="O226">
        <f>(I226*21)/100</f>
      </c>
      <c t="s">
        <v>16</v>
      </c>
    </row>
    <row r="227" spans="1:5" ht="25.5">
      <c r="A227" s="28" t="s">
        <v>43</v>
      </c>
      <c r="E227" s="29" t="s">
        <v>370</v>
      </c>
    </row>
    <row r="228" spans="1:5" ht="12.75">
      <c r="A228" s="30" t="s">
        <v>45</v>
      </c>
      <c r="E228" s="31" t="s">
        <v>331</v>
      </c>
    </row>
    <row r="229" spans="1:5" ht="25.5">
      <c r="A229" t="s">
        <v>46</v>
      </c>
      <c r="E229" s="29" t="s">
        <v>371</v>
      </c>
    </row>
    <row r="230" spans="1:16" ht="12.75">
      <c r="A230" s="18" t="s">
        <v>38</v>
      </c>
      <c s="23" t="s">
        <v>372</v>
      </c>
      <c s="23" t="s">
        <v>373</v>
      </c>
      <c s="18" t="s">
        <v>40</v>
      </c>
      <c s="24" t="s">
        <v>374</v>
      </c>
      <c s="25" t="s">
        <v>337</v>
      </c>
      <c s="26">
        <v>8</v>
      </c>
      <c s="27">
        <v>0</v>
      </c>
      <c s="27">
        <f>ROUND(ROUND(H230,2)*ROUND(G230,3),2)</f>
      </c>
      <c r="O230">
        <f>(I230*21)/100</f>
      </c>
      <c t="s">
        <v>16</v>
      </c>
    </row>
    <row r="231" spans="1:5" ht="51">
      <c r="A231" s="28" t="s">
        <v>43</v>
      </c>
      <c r="E231" s="29" t="s">
        <v>375</v>
      </c>
    </row>
    <row r="232" spans="1:5" ht="12.75">
      <c r="A232" s="30" t="s">
        <v>45</v>
      </c>
      <c r="E232" s="31" t="s">
        <v>376</v>
      </c>
    </row>
    <row r="233" spans="1:5" ht="89.25">
      <c r="A233" t="s">
        <v>46</v>
      </c>
      <c r="E233" s="29" t="s">
        <v>377</v>
      </c>
    </row>
    <row r="234" spans="1:16" ht="12.75">
      <c r="A234" s="18" t="s">
        <v>38</v>
      </c>
      <c s="23" t="s">
        <v>378</v>
      </c>
      <c s="23" t="s">
        <v>379</v>
      </c>
      <c s="18" t="s">
        <v>40</v>
      </c>
      <c s="24" t="s">
        <v>380</v>
      </c>
      <c s="25" t="s">
        <v>148</v>
      </c>
      <c s="26">
        <v>2</v>
      </c>
      <c s="27">
        <v>0</v>
      </c>
      <c s="27">
        <f>ROUND(ROUND(H234,2)*ROUND(G234,3),2)</f>
      </c>
      <c r="O234">
        <f>(I234*21)/100</f>
      </c>
      <c t="s">
        <v>16</v>
      </c>
    </row>
    <row r="235" spans="1:5" ht="38.25">
      <c r="A235" s="28" t="s">
        <v>43</v>
      </c>
      <c r="E235" s="29" t="s">
        <v>381</v>
      </c>
    </row>
    <row r="236" spans="1:5" ht="12.75">
      <c r="A236" s="30" t="s">
        <v>45</v>
      </c>
      <c r="E236" s="31" t="s">
        <v>382</v>
      </c>
    </row>
    <row r="237" spans="1:5" ht="76.5">
      <c r="A237" t="s">
        <v>46</v>
      </c>
      <c r="E237" s="29" t="s">
        <v>383</v>
      </c>
    </row>
    <row r="238" spans="1:16" ht="12.75">
      <c r="A238" s="18" t="s">
        <v>38</v>
      </c>
      <c s="23" t="s">
        <v>384</v>
      </c>
      <c s="23" t="s">
        <v>385</v>
      </c>
      <c s="18" t="s">
        <v>40</v>
      </c>
      <c s="24" t="s">
        <v>386</v>
      </c>
      <c s="25" t="s">
        <v>148</v>
      </c>
      <c s="26">
        <v>25</v>
      </c>
      <c s="27">
        <v>0</v>
      </c>
      <c s="27">
        <f>ROUND(ROUND(H238,2)*ROUND(G238,3),2)</f>
      </c>
      <c r="O238">
        <f>(I238*21)/100</f>
      </c>
      <c t="s">
        <v>16</v>
      </c>
    </row>
    <row r="239" spans="1:5" ht="38.25">
      <c r="A239" s="28" t="s">
        <v>43</v>
      </c>
      <c r="E239" s="29" t="s">
        <v>387</v>
      </c>
    </row>
    <row r="240" spans="1:5" ht="102">
      <c r="A240" s="30" t="s">
        <v>45</v>
      </c>
      <c r="E240" s="31" t="s">
        <v>388</v>
      </c>
    </row>
    <row r="241" spans="1:5" ht="76.5">
      <c r="A241" t="s">
        <v>46</v>
      </c>
      <c r="E241" s="29" t="s">
        <v>383</v>
      </c>
    </row>
    <row r="242" spans="1:16" ht="12.75">
      <c r="A242" s="18" t="s">
        <v>38</v>
      </c>
      <c s="23" t="s">
        <v>389</v>
      </c>
      <c s="23" t="s">
        <v>390</v>
      </c>
      <c s="18" t="s">
        <v>40</v>
      </c>
      <c s="24" t="s">
        <v>391</v>
      </c>
      <c s="25" t="s">
        <v>148</v>
      </c>
      <c s="26">
        <v>14</v>
      </c>
      <c s="27">
        <v>0</v>
      </c>
      <c s="27">
        <f>ROUND(ROUND(H242,2)*ROUND(G242,3),2)</f>
      </c>
      <c r="O242">
        <f>(I242*21)/100</f>
      </c>
      <c t="s">
        <v>16</v>
      </c>
    </row>
    <row r="243" spans="1:5" ht="38.25">
      <c r="A243" s="28" t="s">
        <v>43</v>
      </c>
      <c r="E243" s="29" t="s">
        <v>387</v>
      </c>
    </row>
    <row r="244" spans="1:5" ht="63.75">
      <c r="A244" s="30" t="s">
        <v>45</v>
      </c>
      <c r="E244" s="31" t="s">
        <v>392</v>
      </c>
    </row>
    <row r="245" spans="1:5" ht="76.5">
      <c r="A245" t="s">
        <v>46</v>
      </c>
      <c r="E245" s="29" t="s">
        <v>383</v>
      </c>
    </row>
    <row r="246" spans="1:16" ht="12.75">
      <c r="A246" s="18" t="s">
        <v>38</v>
      </c>
      <c s="23" t="s">
        <v>393</v>
      </c>
      <c s="23" t="s">
        <v>394</v>
      </c>
      <c s="18" t="s">
        <v>40</v>
      </c>
      <c s="24" t="s">
        <v>395</v>
      </c>
      <c s="25" t="s">
        <v>148</v>
      </c>
      <c s="26">
        <v>10</v>
      </c>
      <c s="27">
        <v>0</v>
      </c>
      <c s="27">
        <f>ROUND(ROUND(H246,2)*ROUND(G246,3),2)</f>
      </c>
      <c r="O246">
        <f>(I246*21)/100</f>
      </c>
      <c t="s">
        <v>16</v>
      </c>
    </row>
    <row r="247" spans="1:5" ht="38.25">
      <c r="A247" s="28" t="s">
        <v>43</v>
      </c>
      <c r="E247" s="29" t="s">
        <v>387</v>
      </c>
    </row>
    <row r="248" spans="1:5" ht="51">
      <c r="A248" s="30" t="s">
        <v>45</v>
      </c>
      <c r="E248" s="31" t="s">
        <v>396</v>
      </c>
    </row>
    <row r="249" spans="1:5" ht="76.5">
      <c r="A249" t="s">
        <v>46</v>
      </c>
      <c r="E249" s="29" t="s">
        <v>383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0+O8+O13+O30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397</v>
      </c>
      <c s="32">
        <f>0+I8+I13+I30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397</v>
      </c>
      <c s="5"/>
      <c s="14" t="s">
        <v>398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22</v>
      </c>
      <c s="19"/>
      <c s="21" t="s">
        <v>98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12.75">
      <c r="A9" s="18" t="s">
        <v>38</v>
      </c>
      <c s="23" t="s">
        <v>16</v>
      </c>
      <c s="23" t="s">
        <v>399</v>
      </c>
      <c s="18" t="s">
        <v>40</v>
      </c>
      <c s="24" t="s">
        <v>400</v>
      </c>
      <c s="25" t="s">
        <v>101</v>
      </c>
      <c s="26">
        <v>250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25.5">
      <c r="A10" s="28" t="s">
        <v>43</v>
      </c>
      <c r="E10" s="29" t="s">
        <v>401</v>
      </c>
    </row>
    <row r="11" spans="1:5" ht="12.75">
      <c r="A11" s="30" t="s">
        <v>45</v>
      </c>
      <c r="E11" s="31" t="s">
        <v>402</v>
      </c>
    </row>
    <row r="12" spans="1:5" ht="12.75">
      <c r="A12" t="s">
        <v>46</v>
      </c>
      <c r="E12" s="29" t="s">
        <v>403</v>
      </c>
    </row>
    <row r="13" spans="1:18" ht="12.75" customHeight="1">
      <c r="A13" s="5" t="s">
        <v>36</v>
      </c>
      <c s="5"/>
      <c s="35" t="s">
        <v>28</v>
      </c>
      <c s="5"/>
      <c s="21" t="s">
        <v>283</v>
      </c>
      <c s="5"/>
      <c s="5"/>
      <c s="5"/>
      <c s="36">
        <f>0+Q13</f>
      </c>
      <c r="O13">
        <f>0+R13</f>
      </c>
      <c r="Q13">
        <f>0+I14+I18+I22+I26</f>
      </c>
      <c>
        <f>0+O14+O18+O22+O26</f>
      </c>
    </row>
    <row r="14" spans="1:16" ht="12.75">
      <c r="A14" s="18" t="s">
        <v>38</v>
      </c>
      <c s="23" t="s">
        <v>15</v>
      </c>
      <c s="23" t="s">
        <v>404</v>
      </c>
      <c s="18" t="s">
        <v>40</v>
      </c>
      <c s="24" t="s">
        <v>405</v>
      </c>
      <c s="25" t="s">
        <v>101</v>
      </c>
      <c s="26">
        <v>250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406</v>
      </c>
    </row>
    <row r="16" spans="1:5" ht="12.75">
      <c r="A16" s="30" t="s">
        <v>45</v>
      </c>
      <c r="E16" s="31" t="s">
        <v>407</v>
      </c>
    </row>
    <row r="17" spans="1:5" ht="102">
      <c r="A17" t="s">
        <v>46</v>
      </c>
      <c r="E17" s="29" t="s">
        <v>306</v>
      </c>
    </row>
    <row r="18" spans="1:16" ht="12.75">
      <c r="A18" s="18" t="s">
        <v>38</v>
      </c>
      <c s="23" t="s">
        <v>26</v>
      </c>
      <c s="23" t="s">
        <v>408</v>
      </c>
      <c s="18" t="s">
        <v>40</v>
      </c>
      <c s="24" t="s">
        <v>409</v>
      </c>
      <c s="25" t="s">
        <v>91</v>
      </c>
      <c s="26">
        <v>150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51">
      <c r="A19" s="28" t="s">
        <v>43</v>
      </c>
      <c r="E19" s="29" t="s">
        <v>410</v>
      </c>
    </row>
    <row r="20" spans="1:5" ht="12.75">
      <c r="A20" s="30" t="s">
        <v>45</v>
      </c>
      <c r="E20" s="31" t="s">
        <v>411</v>
      </c>
    </row>
    <row r="21" spans="1:5" ht="76.5">
      <c r="A21" t="s">
        <v>46</v>
      </c>
      <c r="E21" s="29" t="s">
        <v>412</v>
      </c>
    </row>
    <row r="22" spans="1:16" ht="12.75">
      <c r="A22" s="18" t="s">
        <v>38</v>
      </c>
      <c s="23" t="s">
        <v>28</v>
      </c>
      <c s="23" t="s">
        <v>413</v>
      </c>
      <c s="18" t="s">
        <v>40</v>
      </c>
      <c s="24" t="s">
        <v>414</v>
      </c>
      <c s="25" t="s">
        <v>148</v>
      </c>
      <c s="26">
        <v>200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89.25">
      <c r="A23" s="28" t="s">
        <v>43</v>
      </c>
      <c r="E23" s="29" t="s">
        <v>415</v>
      </c>
    </row>
    <row r="24" spans="1:5" ht="12.75">
      <c r="A24" s="30" t="s">
        <v>45</v>
      </c>
      <c r="E24" s="31" t="s">
        <v>416</v>
      </c>
    </row>
    <row r="25" spans="1:5" ht="51">
      <c r="A25" t="s">
        <v>46</v>
      </c>
      <c r="E25" s="29" t="s">
        <v>417</v>
      </c>
    </row>
    <row r="26" spans="1:16" ht="12.75">
      <c r="A26" s="18" t="s">
        <v>38</v>
      </c>
      <c s="23" t="s">
        <v>30</v>
      </c>
      <c s="23" t="s">
        <v>328</v>
      </c>
      <c s="18" t="s">
        <v>40</v>
      </c>
      <c s="24" t="s">
        <v>329</v>
      </c>
      <c s="25" t="s">
        <v>148</v>
      </c>
      <c s="26">
        <v>36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418</v>
      </c>
    </row>
    <row r="28" spans="1:5" ht="12.75">
      <c r="A28" s="30" t="s">
        <v>45</v>
      </c>
      <c r="E28" s="31" t="s">
        <v>419</v>
      </c>
    </row>
    <row r="29" spans="1:5" ht="38.25">
      <c r="A29" t="s">
        <v>46</v>
      </c>
      <c r="E29" s="29" t="s">
        <v>332</v>
      </c>
    </row>
    <row r="30" spans="1:18" ht="12.75" customHeight="1">
      <c r="A30" s="5" t="s">
        <v>36</v>
      </c>
      <c s="5"/>
      <c s="35" t="s">
        <v>33</v>
      </c>
      <c s="5"/>
      <c s="21" t="s">
        <v>357</v>
      </c>
      <c s="5"/>
      <c s="5"/>
      <c s="5"/>
      <c s="36">
        <f>0+Q30</f>
      </c>
      <c r="O30">
        <f>0+R30</f>
      </c>
      <c r="Q30">
        <f>0+I31+I35+I39+I43+I47+I51+I55+I59+I63+I67+I71+I75+I79+I83+I87+I91+I95+I99+I103</f>
      </c>
      <c>
        <f>0+O31+O35+O39+O43+O47+O51+O55+O59+O63+O67+O71+O75+O79+O83+O87+O91+O95+O99+O103</f>
      </c>
    </row>
    <row r="31" spans="1:16" ht="25.5">
      <c r="A31" s="18" t="s">
        <v>38</v>
      </c>
      <c s="23" t="s">
        <v>122</v>
      </c>
      <c s="23" t="s">
        <v>420</v>
      </c>
      <c s="18" t="s">
        <v>40</v>
      </c>
      <c s="24" t="s">
        <v>421</v>
      </c>
      <c s="25" t="s">
        <v>337</v>
      </c>
      <c s="26">
        <v>19</v>
      </c>
      <c s="27">
        <v>0</v>
      </c>
      <c s="27">
        <f>ROUND(ROUND(H31,2)*ROUND(G31,3),2)</f>
      </c>
      <c r="O31">
        <f>(I31*21)/100</f>
      </c>
      <c t="s">
        <v>16</v>
      </c>
    </row>
    <row r="32" spans="1:5" ht="12.75">
      <c r="A32" s="28" t="s">
        <v>43</v>
      </c>
      <c r="E32" s="29" t="s">
        <v>422</v>
      </c>
    </row>
    <row r="33" spans="1:5" ht="102">
      <c r="A33" s="30" t="s">
        <v>45</v>
      </c>
      <c r="E33" s="31" t="s">
        <v>423</v>
      </c>
    </row>
    <row r="34" spans="1:5" ht="63.75">
      <c r="A34" t="s">
        <v>46</v>
      </c>
      <c r="E34" s="29" t="s">
        <v>424</v>
      </c>
    </row>
    <row r="35" spans="1:16" ht="12.75">
      <c r="A35" s="18" t="s">
        <v>38</v>
      </c>
      <c s="23" t="s">
        <v>71</v>
      </c>
      <c s="23" t="s">
        <v>425</v>
      </c>
      <c s="18" t="s">
        <v>40</v>
      </c>
      <c s="24" t="s">
        <v>426</v>
      </c>
      <c s="25" t="s">
        <v>337</v>
      </c>
      <c s="26">
        <v>19</v>
      </c>
      <c s="27">
        <v>0</v>
      </c>
      <c s="27">
        <f>ROUND(ROUND(H35,2)*ROUND(G35,3),2)</f>
      </c>
      <c r="O35">
        <f>(I35*21)/100</f>
      </c>
      <c t="s">
        <v>16</v>
      </c>
    </row>
    <row r="36" spans="1:5" ht="12.75">
      <c r="A36" s="28" t="s">
        <v>43</v>
      </c>
      <c r="E36" s="29" t="s">
        <v>427</v>
      </c>
    </row>
    <row r="37" spans="1:5" ht="12.75">
      <c r="A37" s="30" t="s">
        <v>45</v>
      </c>
      <c r="E37" s="31" t="s">
        <v>428</v>
      </c>
    </row>
    <row r="38" spans="1:5" ht="25.5">
      <c r="A38" t="s">
        <v>46</v>
      </c>
      <c r="E38" s="29" t="s">
        <v>429</v>
      </c>
    </row>
    <row r="39" spans="1:16" ht="12.75">
      <c r="A39" s="18" t="s">
        <v>38</v>
      </c>
      <c s="23" t="s">
        <v>33</v>
      </c>
      <c s="23" t="s">
        <v>430</v>
      </c>
      <c s="18" t="s">
        <v>40</v>
      </c>
      <c s="24" t="s">
        <v>431</v>
      </c>
      <c s="25" t="s">
        <v>432</v>
      </c>
      <c s="26">
        <v>1710</v>
      </c>
      <c s="27">
        <v>0</v>
      </c>
      <c s="27">
        <f>ROUND(ROUND(H39,2)*ROUND(G39,3),2)</f>
      </c>
      <c r="O39">
        <f>(I39*21)/100</f>
      </c>
      <c t="s">
        <v>16</v>
      </c>
    </row>
    <row r="40" spans="1:5" ht="12.75">
      <c r="A40" s="28" t="s">
        <v>43</v>
      </c>
      <c r="E40" s="29" t="s">
        <v>433</v>
      </c>
    </row>
    <row r="41" spans="1:5" ht="12.75">
      <c r="A41" s="30" t="s">
        <v>45</v>
      </c>
      <c r="E41" s="31" t="s">
        <v>434</v>
      </c>
    </row>
    <row r="42" spans="1:5" ht="25.5">
      <c r="A42" t="s">
        <v>46</v>
      </c>
      <c r="E42" s="29" t="s">
        <v>435</v>
      </c>
    </row>
    <row r="43" spans="1:16" ht="12.75">
      <c r="A43" s="18" t="s">
        <v>38</v>
      </c>
      <c s="23" t="s">
        <v>35</v>
      </c>
      <c s="23" t="s">
        <v>436</v>
      </c>
      <c s="18" t="s">
        <v>40</v>
      </c>
      <c s="24" t="s">
        <v>437</v>
      </c>
      <c s="25" t="s">
        <v>337</v>
      </c>
      <c s="26">
        <v>4</v>
      </c>
      <c s="27">
        <v>0</v>
      </c>
      <c s="27">
        <f>ROUND(ROUND(H43,2)*ROUND(G43,3),2)</f>
      </c>
      <c r="O43">
        <f>(I43*21)/100</f>
      </c>
      <c t="s">
        <v>16</v>
      </c>
    </row>
    <row r="44" spans="1:5" ht="12.75">
      <c r="A44" s="28" t="s">
        <v>43</v>
      </c>
      <c r="E44" s="29" t="s">
        <v>422</v>
      </c>
    </row>
    <row r="45" spans="1:5" ht="12.75">
      <c r="A45" s="30" t="s">
        <v>45</v>
      </c>
      <c r="E45" s="31" t="s">
        <v>438</v>
      </c>
    </row>
    <row r="46" spans="1:5" ht="63.75">
      <c r="A46" t="s">
        <v>46</v>
      </c>
      <c r="E46" s="29" t="s">
        <v>424</v>
      </c>
    </row>
    <row r="47" spans="1:16" ht="12.75">
      <c r="A47" s="18" t="s">
        <v>38</v>
      </c>
      <c s="23" t="s">
        <v>137</v>
      </c>
      <c s="23" t="s">
        <v>439</v>
      </c>
      <c s="18" t="s">
        <v>40</v>
      </c>
      <c s="24" t="s">
        <v>440</v>
      </c>
      <c s="25" t="s">
        <v>337</v>
      </c>
      <c s="26">
        <v>4</v>
      </c>
      <c s="27">
        <v>0</v>
      </c>
      <c s="27">
        <f>ROUND(ROUND(H47,2)*ROUND(G47,3),2)</f>
      </c>
      <c r="O47">
        <f>(I47*21)/100</f>
      </c>
      <c t="s">
        <v>16</v>
      </c>
    </row>
    <row r="48" spans="1:5" ht="12.75">
      <c r="A48" s="28" t="s">
        <v>43</v>
      </c>
      <c r="E48" s="29" t="s">
        <v>441</v>
      </c>
    </row>
    <row r="49" spans="1:5" ht="12.75">
      <c r="A49" s="30" t="s">
        <v>45</v>
      </c>
      <c r="E49" s="31" t="s">
        <v>442</v>
      </c>
    </row>
    <row r="50" spans="1:5" ht="25.5">
      <c r="A50" t="s">
        <v>46</v>
      </c>
      <c r="E50" s="29" t="s">
        <v>429</v>
      </c>
    </row>
    <row r="51" spans="1:16" ht="12.75">
      <c r="A51" s="18" t="s">
        <v>38</v>
      </c>
      <c s="23" t="s">
        <v>142</v>
      </c>
      <c s="23" t="s">
        <v>443</v>
      </c>
      <c s="18" t="s">
        <v>40</v>
      </c>
      <c s="24" t="s">
        <v>444</v>
      </c>
      <c s="25" t="s">
        <v>432</v>
      </c>
      <c s="26">
        <v>360</v>
      </c>
      <c s="27">
        <v>0</v>
      </c>
      <c s="27">
        <f>ROUND(ROUND(H51,2)*ROUND(G51,3),2)</f>
      </c>
      <c r="O51">
        <f>(I51*21)/100</f>
      </c>
      <c t="s">
        <v>16</v>
      </c>
    </row>
    <row r="52" spans="1:5" ht="12.75">
      <c r="A52" s="28" t="s">
        <v>43</v>
      </c>
      <c r="E52" s="29" t="s">
        <v>445</v>
      </c>
    </row>
    <row r="53" spans="1:5" ht="12.75">
      <c r="A53" s="30" t="s">
        <v>45</v>
      </c>
      <c r="E53" s="31" t="s">
        <v>446</v>
      </c>
    </row>
    <row r="54" spans="1:5" ht="25.5">
      <c r="A54" t="s">
        <v>46</v>
      </c>
      <c r="E54" s="29" t="s">
        <v>435</v>
      </c>
    </row>
    <row r="55" spans="1:16" ht="12.75">
      <c r="A55" s="18" t="s">
        <v>38</v>
      </c>
      <c s="23" t="s">
        <v>145</v>
      </c>
      <c s="23" t="s">
        <v>447</v>
      </c>
      <c s="18" t="s">
        <v>40</v>
      </c>
      <c s="24" t="s">
        <v>448</v>
      </c>
      <c s="25" t="s">
        <v>337</v>
      </c>
      <c s="26">
        <v>25</v>
      </c>
      <c s="27">
        <v>0</v>
      </c>
      <c s="27">
        <f>ROUND(ROUND(H55,2)*ROUND(G55,3),2)</f>
      </c>
      <c r="O55">
        <f>(I55*21)/100</f>
      </c>
      <c t="s">
        <v>16</v>
      </c>
    </row>
    <row r="56" spans="1:5" ht="25.5">
      <c r="A56" s="28" t="s">
        <v>43</v>
      </c>
      <c r="E56" s="29" t="s">
        <v>449</v>
      </c>
    </row>
    <row r="57" spans="1:5" ht="12.75">
      <c r="A57" s="30" t="s">
        <v>45</v>
      </c>
      <c r="E57" s="31" t="s">
        <v>450</v>
      </c>
    </row>
    <row r="58" spans="1:5" ht="63.75">
      <c r="A58" t="s">
        <v>46</v>
      </c>
      <c r="E58" s="29" t="s">
        <v>451</v>
      </c>
    </row>
    <row r="59" spans="1:16" ht="12.75">
      <c r="A59" s="18" t="s">
        <v>38</v>
      </c>
      <c s="23" t="s">
        <v>74</v>
      </c>
      <c s="23" t="s">
        <v>452</v>
      </c>
      <c s="18" t="s">
        <v>40</v>
      </c>
      <c s="24" t="s">
        <v>453</v>
      </c>
      <c s="25" t="s">
        <v>337</v>
      </c>
      <c s="26">
        <v>25</v>
      </c>
      <c s="27">
        <v>0</v>
      </c>
      <c s="27">
        <f>ROUND(ROUND(H59,2)*ROUND(G59,3),2)</f>
      </c>
      <c r="O59">
        <f>(I59*21)/100</f>
      </c>
      <c t="s">
        <v>16</v>
      </c>
    </row>
    <row r="60" spans="1:5" ht="12.75">
      <c r="A60" s="28" t="s">
        <v>43</v>
      </c>
      <c r="E60" s="29" t="s">
        <v>454</v>
      </c>
    </row>
    <row r="61" spans="1:5" ht="12.75">
      <c r="A61" s="30" t="s">
        <v>45</v>
      </c>
      <c r="E61" s="31" t="s">
        <v>450</v>
      </c>
    </row>
    <row r="62" spans="1:5" ht="25.5">
      <c r="A62" t="s">
        <v>46</v>
      </c>
      <c r="E62" s="29" t="s">
        <v>429</v>
      </c>
    </row>
    <row r="63" spans="1:16" ht="12.75">
      <c r="A63" s="18" t="s">
        <v>38</v>
      </c>
      <c s="23" t="s">
        <v>77</v>
      </c>
      <c s="23" t="s">
        <v>455</v>
      </c>
      <c s="18" t="s">
        <v>40</v>
      </c>
      <c s="24" t="s">
        <v>456</v>
      </c>
      <c s="25" t="s">
        <v>432</v>
      </c>
      <c s="26">
        <v>2250</v>
      </c>
      <c s="27">
        <v>0</v>
      </c>
      <c s="27">
        <f>ROUND(ROUND(H63,2)*ROUND(G63,3),2)</f>
      </c>
      <c r="O63">
        <f>(I63*21)/100</f>
      </c>
      <c t="s">
        <v>16</v>
      </c>
    </row>
    <row r="64" spans="1:5" ht="12.75">
      <c r="A64" s="28" t="s">
        <v>43</v>
      </c>
      <c r="E64" s="29" t="s">
        <v>457</v>
      </c>
    </row>
    <row r="65" spans="1:5" ht="12.75">
      <c r="A65" s="30" t="s">
        <v>45</v>
      </c>
      <c r="E65" s="31" t="s">
        <v>458</v>
      </c>
    </row>
    <row r="66" spans="1:5" ht="25.5">
      <c r="A66" t="s">
        <v>46</v>
      </c>
      <c r="E66" s="29" t="s">
        <v>459</v>
      </c>
    </row>
    <row r="67" spans="1:16" ht="12.75">
      <c r="A67" s="18" t="s">
        <v>38</v>
      </c>
      <c s="23" t="s">
        <v>80</v>
      </c>
      <c s="23" t="s">
        <v>460</v>
      </c>
      <c s="18" t="s">
        <v>40</v>
      </c>
      <c s="24" t="s">
        <v>461</v>
      </c>
      <c s="25" t="s">
        <v>337</v>
      </c>
      <c s="26">
        <v>2</v>
      </c>
      <c s="27">
        <v>0</v>
      </c>
      <c s="27">
        <f>ROUND(ROUND(H67,2)*ROUND(G67,3),2)</f>
      </c>
      <c r="O67">
        <f>(I67*21)/100</f>
      </c>
      <c t="s">
        <v>16</v>
      </c>
    </row>
    <row r="68" spans="1:5" ht="12.75">
      <c r="A68" s="28" t="s">
        <v>43</v>
      </c>
      <c r="E68" s="29" t="s">
        <v>422</v>
      </c>
    </row>
    <row r="69" spans="1:5" ht="12.75">
      <c r="A69" s="30" t="s">
        <v>45</v>
      </c>
      <c r="E69" s="31" t="s">
        <v>350</v>
      </c>
    </row>
    <row r="70" spans="1:5" ht="76.5">
      <c r="A70" t="s">
        <v>46</v>
      </c>
      <c r="E70" s="29" t="s">
        <v>462</v>
      </c>
    </row>
    <row r="71" spans="1:16" ht="12.75">
      <c r="A71" s="18" t="s">
        <v>38</v>
      </c>
      <c s="23" t="s">
        <v>162</v>
      </c>
      <c s="23" t="s">
        <v>463</v>
      </c>
      <c s="18" t="s">
        <v>40</v>
      </c>
      <c s="24" t="s">
        <v>464</v>
      </c>
      <c s="25" t="s">
        <v>337</v>
      </c>
      <c s="26">
        <v>2</v>
      </c>
      <c s="27">
        <v>0</v>
      </c>
      <c s="27">
        <f>ROUND(ROUND(H71,2)*ROUND(G71,3),2)</f>
      </c>
      <c r="O71">
        <f>(I71*21)/100</f>
      </c>
      <c t="s">
        <v>16</v>
      </c>
    </row>
    <row r="72" spans="1:5" ht="12.75">
      <c r="A72" s="28" t="s">
        <v>43</v>
      </c>
      <c r="E72" s="29" t="s">
        <v>465</v>
      </c>
    </row>
    <row r="73" spans="1:5" ht="12.75">
      <c r="A73" s="30" t="s">
        <v>45</v>
      </c>
      <c r="E73" s="31" t="s">
        <v>350</v>
      </c>
    </row>
    <row r="74" spans="1:5" ht="25.5">
      <c r="A74" t="s">
        <v>46</v>
      </c>
      <c r="E74" s="29" t="s">
        <v>466</v>
      </c>
    </row>
    <row r="75" spans="1:16" ht="12.75">
      <c r="A75" s="18" t="s">
        <v>38</v>
      </c>
      <c s="23" t="s">
        <v>83</v>
      </c>
      <c s="23" t="s">
        <v>467</v>
      </c>
      <c s="18" t="s">
        <v>40</v>
      </c>
      <c s="24" t="s">
        <v>468</v>
      </c>
      <c s="25" t="s">
        <v>432</v>
      </c>
      <c s="26">
        <v>180</v>
      </c>
      <c s="27">
        <v>0</v>
      </c>
      <c s="27">
        <f>ROUND(ROUND(H75,2)*ROUND(G75,3),2)</f>
      </c>
      <c r="O75">
        <f>(I75*21)/100</f>
      </c>
      <c t="s">
        <v>16</v>
      </c>
    </row>
    <row r="76" spans="1:5" ht="12.75">
      <c r="A76" s="28" t="s">
        <v>43</v>
      </c>
      <c r="E76" s="29" t="s">
        <v>469</v>
      </c>
    </row>
    <row r="77" spans="1:5" ht="12.75">
      <c r="A77" s="30" t="s">
        <v>45</v>
      </c>
      <c r="E77" s="31" t="s">
        <v>470</v>
      </c>
    </row>
    <row r="78" spans="1:5" ht="25.5">
      <c r="A78" t="s">
        <v>46</v>
      </c>
      <c r="E78" s="29" t="s">
        <v>471</v>
      </c>
    </row>
    <row r="79" spans="1:16" ht="12.75">
      <c r="A79" s="18" t="s">
        <v>38</v>
      </c>
      <c s="23" t="s">
        <v>173</v>
      </c>
      <c s="23" t="s">
        <v>472</v>
      </c>
      <c s="18" t="s">
        <v>40</v>
      </c>
      <c s="24" t="s">
        <v>473</v>
      </c>
      <c s="25" t="s">
        <v>337</v>
      </c>
      <c s="26">
        <v>2</v>
      </c>
      <c s="27">
        <v>0</v>
      </c>
      <c s="27">
        <f>ROUND(ROUND(H79,2)*ROUND(G79,3),2)</f>
      </c>
      <c r="O79">
        <f>(I79*21)/100</f>
      </c>
      <c t="s">
        <v>16</v>
      </c>
    </row>
    <row r="80" spans="1:5" ht="12.75">
      <c r="A80" s="28" t="s">
        <v>43</v>
      </c>
      <c r="E80" s="29" t="s">
        <v>422</v>
      </c>
    </row>
    <row r="81" spans="1:5" ht="12.75">
      <c r="A81" s="30" t="s">
        <v>45</v>
      </c>
      <c r="E81" s="31" t="s">
        <v>350</v>
      </c>
    </row>
    <row r="82" spans="1:5" ht="63.75">
      <c r="A82" t="s">
        <v>46</v>
      </c>
      <c r="E82" s="29" t="s">
        <v>474</v>
      </c>
    </row>
    <row r="83" spans="1:16" ht="12.75">
      <c r="A83" s="18" t="s">
        <v>38</v>
      </c>
      <c s="23" t="s">
        <v>176</v>
      </c>
      <c s="23" t="s">
        <v>475</v>
      </c>
      <c s="18" t="s">
        <v>40</v>
      </c>
      <c s="24" t="s">
        <v>476</v>
      </c>
      <c s="25" t="s">
        <v>337</v>
      </c>
      <c s="26">
        <v>2</v>
      </c>
      <c s="27">
        <v>0</v>
      </c>
      <c s="27">
        <f>ROUND(ROUND(H83,2)*ROUND(G83,3),2)</f>
      </c>
      <c r="O83">
        <f>(I83*21)/100</f>
      </c>
      <c t="s">
        <v>16</v>
      </c>
    </row>
    <row r="84" spans="1:5" ht="12.75">
      <c r="A84" s="28" t="s">
        <v>43</v>
      </c>
      <c r="E84" s="29" t="s">
        <v>477</v>
      </c>
    </row>
    <row r="85" spans="1:5" ht="12.75">
      <c r="A85" s="30" t="s">
        <v>45</v>
      </c>
      <c r="E85" s="31" t="s">
        <v>350</v>
      </c>
    </row>
    <row r="86" spans="1:5" ht="25.5">
      <c r="A86" t="s">
        <v>46</v>
      </c>
      <c r="E86" s="29" t="s">
        <v>466</v>
      </c>
    </row>
    <row r="87" spans="1:16" ht="12.75">
      <c r="A87" s="18" t="s">
        <v>38</v>
      </c>
      <c s="23" t="s">
        <v>183</v>
      </c>
      <c s="23" t="s">
        <v>478</v>
      </c>
      <c s="18" t="s">
        <v>40</v>
      </c>
      <c s="24" t="s">
        <v>479</v>
      </c>
      <c s="25" t="s">
        <v>432</v>
      </c>
      <c s="26">
        <v>180</v>
      </c>
      <c s="27">
        <v>0</v>
      </c>
      <c s="27">
        <f>ROUND(ROUND(H87,2)*ROUND(G87,3),2)</f>
      </c>
      <c r="O87">
        <f>(I87*21)/100</f>
      </c>
      <c t="s">
        <v>16</v>
      </c>
    </row>
    <row r="88" spans="1:5" ht="12.75">
      <c r="A88" s="28" t="s">
        <v>43</v>
      </c>
      <c r="E88" s="29" t="s">
        <v>480</v>
      </c>
    </row>
    <row r="89" spans="1:5" ht="12.75">
      <c r="A89" s="30" t="s">
        <v>45</v>
      </c>
      <c r="E89" s="31" t="s">
        <v>470</v>
      </c>
    </row>
    <row r="90" spans="1:5" ht="25.5">
      <c r="A90" t="s">
        <v>46</v>
      </c>
      <c r="E90" s="29" t="s">
        <v>471</v>
      </c>
    </row>
    <row r="91" spans="1:16" ht="25.5">
      <c r="A91" s="18" t="s">
        <v>38</v>
      </c>
      <c s="23" t="s">
        <v>186</v>
      </c>
      <c s="23" t="s">
        <v>481</v>
      </c>
      <c s="18" t="s">
        <v>40</v>
      </c>
      <c s="24" t="s">
        <v>482</v>
      </c>
      <c s="25" t="s">
        <v>337</v>
      </c>
      <c s="26">
        <v>25</v>
      </c>
      <c s="27">
        <v>0</v>
      </c>
      <c s="27">
        <f>ROUND(ROUND(H91,2)*ROUND(G91,3),2)</f>
      </c>
      <c r="O91">
        <f>(I91*21)/100</f>
      </c>
      <c t="s">
        <v>16</v>
      </c>
    </row>
    <row r="92" spans="1:5" ht="12.75">
      <c r="A92" s="28" t="s">
        <v>43</v>
      </c>
      <c r="E92" s="29" t="s">
        <v>422</v>
      </c>
    </row>
    <row r="93" spans="1:5" ht="12.75">
      <c r="A93" s="30" t="s">
        <v>45</v>
      </c>
      <c r="E93" s="31" t="s">
        <v>450</v>
      </c>
    </row>
    <row r="94" spans="1:5" ht="63.75">
      <c r="A94" t="s">
        <v>46</v>
      </c>
      <c r="E94" s="29" t="s">
        <v>474</v>
      </c>
    </row>
    <row r="95" spans="1:16" ht="12.75">
      <c r="A95" s="18" t="s">
        <v>38</v>
      </c>
      <c s="23" t="s">
        <v>192</v>
      </c>
      <c s="23" t="s">
        <v>483</v>
      </c>
      <c s="18" t="s">
        <v>40</v>
      </c>
      <c s="24" t="s">
        <v>484</v>
      </c>
      <c s="25" t="s">
        <v>337</v>
      </c>
      <c s="26">
        <v>25</v>
      </c>
      <c s="27">
        <v>0</v>
      </c>
      <c s="27">
        <f>ROUND(ROUND(H95,2)*ROUND(G95,3),2)</f>
      </c>
      <c r="O95">
        <f>(I95*21)/100</f>
      </c>
      <c t="s">
        <v>16</v>
      </c>
    </row>
    <row r="96" spans="1:5" ht="12.75">
      <c r="A96" s="28" t="s">
        <v>43</v>
      </c>
      <c r="E96" s="29" t="s">
        <v>485</v>
      </c>
    </row>
    <row r="97" spans="1:5" ht="12.75">
      <c r="A97" s="30" t="s">
        <v>45</v>
      </c>
      <c r="E97" s="31" t="s">
        <v>450</v>
      </c>
    </row>
    <row r="98" spans="1:5" ht="25.5">
      <c r="A98" t="s">
        <v>46</v>
      </c>
      <c r="E98" s="29" t="s">
        <v>466</v>
      </c>
    </row>
    <row r="99" spans="1:16" ht="12.75">
      <c r="A99" s="18" t="s">
        <v>38</v>
      </c>
      <c s="23" t="s">
        <v>198</v>
      </c>
      <c s="23" t="s">
        <v>486</v>
      </c>
      <c s="18" t="s">
        <v>40</v>
      </c>
      <c s="24" t="s">
        <v>487</v>
      </c>
      <c s="25" t="s">
        <v>432</v>
      </c>
      <c s="26">
        <v>2250</v>
      </c>
      <c s="27">
        <v>0</v>
      </c>
      <c s="27">
        <f>ROUND(ROUND(H99,2)*ROUND(G99,3),2)</f>
      </c>
      <c r="O99">
        <f>(I99*21)/100</f>
      </c>
      <c t="s">
        <v>16</v>
      </c>
    </row>
    <row r="100" spans="1:5" ht="12.75">
      <c r="A100" s="28" t="s">
        <v>43</v>
      </c>
      <c r="E100" s="29" t="s">
        <v>488</v>
      </c>
    </row>
    <row r="101" spans="1:5" ht="12.75">
      <c r="A101" s="30" t="s">
        <v>45</v>
      </c>
      <c r="E101" s="31" t="s">
        <v>458</v>
      </c>
    </row>
    <row r="102" spans="1:5" ht="25.5">
      <c r="A102" t="s">
        <v>46</v>
      </c>
      <c r="E102" s="29" t="s">
        <v>471</v>
      </c>
    </row>
    <row r="103" spans="1:16" ht="12.75">
      <c r="A103" s="18" t="s">
        <v>38</v>
      </c>
      <c s="23" t="s">
        <v>204</v>
      </c>
      <c s="23" t="s">
        <v>489</v>
      </c>
      <c s="18" t="s">
        <v>40</v>
      </c>
      <c s="24" t="s">
        <v>490</v>
      </c>
      <c s="25" t="s">
        <v>148</v>
      </c>
      <c s="26">
        <v>36</v>
      </c>
      <c s="27">
        <v>0</v>
      </c>
      <c s="27">
        <f>ROUND(ROUND(H103,2)*ROUND(G103,3),2)</f>
      </c>
      <c r="O103">
        <f>(I103*21)/100</f>
      </c>
      <c t="s">
        <v>16</v>
      </c>
    </row>
    <row r="104" spans="1:5" ht="12.75">
      <c r="A104" s="28" t="s">
        <v>43</v>
      </c>
      <c r="E104" s="29" t="s">
        <v>491</v>
      </c>
    </row>
    <row r="105" spans="1:5" ht="12.75">
      <c r="A105" s="30" t="s">
        <v>45</v>
      </c>
      <c r="E105" s="31" t="s">
        <v>419</v>
      </c>
    </row>
    <row r="106" spans="1:5" ht="25.5">
      <c r="A106" t="s">
        <v>46</v>
      </c>
      <c r="E106" s="29" t="s">
        <v>371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492</v>
      </c>
      <c s="32">
        <f>0+I8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492</v>
      </c>
      <c s="5"/>
      <c s="14" t="s">
        <v>493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33</v>
      </c>
      <c s="19"/>
      <c s="21" t="s">
        <v>357</v>
      </c>
      <c s="19"/>
      <c s="19"/>
      <c s="19"/>
      <c s="22">
        <f>0+Q8</f>
      </c>
      <c r="O8">
        <f>0+R8</f>
      </c>
      <c r="Q8">
        <f>0+I9+I13+I17+I21+I25+I29+I33+I37+I41+I45</f>
      </c>
      <c>
        <f>0+O9+O13+O17+O21+O25+O29+O33+O37+O41+O45</f>
      </c>
    </row>
    <row r="9" spans="1:16" ht="12.75">
      <c r="A9" s="18" t="s">
        <v>38</v>
      </c>
      <c s="23" t="s">
        <v>16</v>
      </c>
      <c s="23" t="s">
        <v>494</v>
      </c>
      <c s="18" t="s">
        <v>40</v>
      </c>
      <c s="24" t="s">
        <v>495</v>
      </c>
      <c s="25" t="s">
        <v>337</v>
      </c>
      <c s="26">
        <v>1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496</v>
      </c>
    </row>
    <row r="11" spans="1:5" ht="12.75">
      <c r="A11" s="30" t="s">
        <v>45</v>
      </c>
      <c r="E11" s="31" t="s">
        <v>355</v>
      </c>
    </row>
    <row r="12" spans="1:5" ht="63.75">
      <c r="A12" t="s">
        <v>46</v>
      </c>
      <c r="E12" s="29" t="s">
        <v>497</v>
      </c>
    </row>
    <row r="13" spans="1:16" ht="25.5">
      <c r="A13" s="18" t="s">
        <v>38</v>
      </c>
      <c s="23" t="s">
        <v>15</v>
      </c>
      <c s="23" t="s">
        <v>498</v>
      </c>
      <c s="18" t="s">
        <v>40</v>
      </c>
      <c s="24" t="s">
        <v>499</v>
      </c>
      <c s="25" t="s">
        <v>337</v>
      </c>
      <c s="26">
        <v>11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25.5">
      <c r="A14" s="28" t="s">
        <v>43</v>
      </c>
      <c r="E14" s="29" t="s">
        <v>500</v>
      </c>
    </row>
    <row r="15" spans="1:5" ht="165.75">
      <c r="A15" s="30" t="s">
        <v>45</v>
      </c>
      <c r="E15" s="31" t="s">
        <v>501</v>
      </c>
    </row>
    <row r="16" spans="1:5" ht="63.75">
      <c r="A16" t="s">
        <v>46</v>
      </c>
      <c r="E16" s="29" t="s">
        <v>424</v>
      </c>
    </row>
    <row r="17" spans="1:16" ht="12.75">
      <c r="A17" s="18" t="s">
        <v>38</v>
      </c>
      <c s="23" t="s">
        <v>26</v>
      </c>
      <c s="23" t="s">
        <v>502</v>
      </c>
      <c s="18" t="s">
        <v>40</v>
      </c>
      <c s="24" t="s">
        <v>503</v>
      </c>
      <c s="25" t="s">
        <v>337</v>
      </c>
      <c s="26">
        <v>11</v>
      </c>
      <c s="27">
        <v>0</v>
      </c>
      <c s="27">
        <f>ROUND(ROUND(H17,2)*ROUND(G17,3),2)</f>
      </c>
      <c r="O17">
        <f>(I17*21)/100</f>
      </c>
      <c t="s">
        <v>16</v>
      </c>
    </row>
    <row r="18" spans="1:5" ht="25.5">
      <c r="A18" s="28" t="s">
        <v>43</v>
      </c>
      <c r="E18" s="29" t="s">
        <v>504</v>
      </c>
    </row>
    <row r="19" spans="1:5" ht="165.75">
      <c r="A19" s="30" t="s">
        <v>45</v>
      </c>
      <c r="E19" s="31" t="s">
        <v>501</v>
      </c>
    </row>
    <row r="20" spans="1:5" ht="25.5">
      <c r="A20" t="s">
        <v>46</v>
      </c>
      <c r="E20" s="29" t="s">
        <v>429</v>
      </c>
    </row>
    <row r="21" spans="1:16" ht="25.5">
      <c r="A21" s="18" t="s">
        <v>38</v>
      </c>
      <c s="23" t="s">
        <v>28</v>
      </c>
      <c s="23" t="s">
        <v>505</v>
      </c>
      <c s="18" t="s">
        <v>40</v>
      </c>
      <c s="24" t="s">
        <v>506</v>
      </c>
      <c s="25" t="s">
        <v>337</v>
      </c>
      <c s="26">
        <v>1</v>
      </c>
      <c s="27">
        <v>0</v>
      </c>
      <c s="27">
        <f>ROUND(ROUND(H21,2)*ROUND(G21,3),2)</f>
      </c>
      <c r="O21">
        <f>(I21*21)/100</f>
      </c>
      <c t="s">
        <v>16</v>
      </c>
    </row>
    <row r="22" spans="1:5" ht="25.5">
      <c r="A22" s="28" t="s">
        <v>43</v>
      </c>
      <c r="E22" s="29" t="s">
        <v>500</v>
      </c>
    </row>
    <row r="23" spans="1:5" ht="12.75">
      <c r="A23" s="30" t="s">
        <v>45</v>
      </c>
      <c r="E23" s="31" t="s">
        <v>507</v>
      </c>
    </row>
    <row r="24" spans="1:5" ht="63.75">
      <c r="A24" t="s">
        <v>46</v>
      </c>
      <c r="E24" s="29" t="s">
        <v>424</v>
      </c>
    </row>
    <row r="25" spans="1:16" ht="12.75">
      <c r="A25" s="18" t="s">
        <v>38</v>
      </c>
      <c s="23" t="s">
        <v>30</v>
      </c>
      <c s="23" t="s">
        <v>508</v>
      </c>
      <c s="18" t="s">
        <v>40</v>
      </c>
      <c s="24" t="s">
        <v>509</v>
      </c>
      <c s="25" t="s">
        <v>337</v>
      </c>
      <c s="26">
        <v>1</v>
      </c>
      <c s="27">
        <v>0</v>
      </c>
      <c s="27">
        <f>ROUND(ROUND(H25,2)*ROUND(G25,3),2)</f>
      </c>
      <c r="O25">
        <f>(I25*21)/100</f>
      </c>
      <c t="s">
        <v>16</v>
      </c>
    </row>
    <row r="26" spans="1:5" ht="25.5">
      <c r="A26" s="28" t="s">
        <v>43</v>
      </c>
      <c r="E26" s="29" t="s">
        <v>504</v>
      </c>
    </row>
    <row r="27" spans="1:5" ht="12.75">
      <c r="A27" s="30" t="s">
        <v>45</v>
      </c>
      <c r="E27" s="31" t="s">
        <v>507</v>
      </c>
    </row>
    <row r="28" spans="1:5" ht="25.5">
      <c r="A28" t="s">
        <v>46</v>
      </c>
      <c r="E28" s="29" t="s">
        <v>429</v>
      </c>
    </row>
    <row r="29" spans="1:16" ht="25.5">
      <c r="A29" s="18" t="s">
        <v>38</v>
      </c>
      <c s="23" t="s">
        <v>122</v>
      </c>
      <c s="23" t="s">
        <v>510</v>
      </c>
      <c s="18" t="s">
        <v>40</v>
      </c>
      <c s="24" t="s">
        <v>511</v>
      </c>
      <c s="25" t="s">
        <v>337</v>
      </c>
      <c s="26">
        <v>1</v>
      </c>
      <c s="27">
        <v>0</v>
      </c>
      <c s="27">
        <f>ROUND(ROUND(H29,2)*ROUND(G29,3),2)</f>
      </c>
      <c r="O29">
        <f>(I29*21)/100</f>
      </c>
      <c t="s">
        <v>16</v>
      </c>
    </row>
    <row r="30" spans="1:5" ht="12.75">
      <c r="A30" s="28" t="s">
        <v>43</v>
      </c>
      <c r="E30" s="29" t="s">
        <v>512</v>
      </c>
    </row>
    <row r="31" spans="1:5" ht="12.75">
      <c r="A31" s="30" t="s">
        <v>45</v>
      </c>
      <c r="E31" s="31" t="s">
        <v>355</v>
      </c>
    </row>
    <row r="32" spans="1:5" ht="38.25">
      <c r="A32" t="s">
        <v>46</v>
      </c>
      <c r="E32" s="29" t="s">
        <v>513</v>
      </c>
    </row>
    <row r="33" spans="1:16" ht="12.75">
      <c r="A33" s="18" t="s">
        <v>38</v>
      </c>
      <c s="23" t="s">
        <v>71</v>
      </c>
      <c s="23" t="s">
        <v>447</v>
      </c>
      <c s="18" t="s">
        <v>40</v>
      </c>
      <c s="24" t="s">
        <v>448</v>
      </c>
      <c s="25" t="s">
        <v>337</v>
      </c>
      <c s="26">
        <v>9</v>
      </c>
      <c s="27">
        <v>0</v>
      </c>
      <c s="27">
        <f>ROUND(ROUND(H33,2)*ROUND(G33,3),2)</f>
      </c>
      <c r="O33">
        <f>(I33*21)/100</f>
      </c>
      <c t="s">
        <v>16</v>
      </c>
    </row>
    <row r="34" spans="1:5" ht="38.25">
      <c r="A34" s="28" t="s">
        <v>43</v>
      </c>
      <c r="E34" s="29" t="s">
        <v>514</v>
      </c>
    </row>
    <row r="35" spans="1:5" ht="12.75">
      <c r="A35" s="30" t="s">
        <v>45</v>
      </c>
      <c r="E35" s="31" t="s">
        <v>515</v>
      </c>
    </row>
    <row r="36" spans="1:5" ht="63.75">
      <c r="A36" t="s">
        <v>46</v>
      </c>
      <c r="E36" s="29" t="s">
        <v>451</v>
      </c>
    </row>
    <row r="37" spans="1:16" ht="12.75">
      <c r="A37" s="18" t="s">
        <v>38</v>
      </c>
      <c s="23" t="s">
        <v>33</v>
      </c>
      <c s="23" t="s">
        <v>452</v>
      </c>
      <c s="18" t="s">
        <v>40</v>
      </c>
      <c s="24" t="s">
        <v>453</v>
      </c>
      <c s="25" t="s">
        <v>337</v>
      </c>
      <c s="26">
        <v>9</v>
      </c>
      <c s="27">
        <v>0</v>
      </c>
      <c s="27">
        <f>ROUND(ROUND(H37,2)*ROUND(G37,3),2)</f>
      </c>
      <c r="O37">
        <f>(I37*21)/100</f>
      </c>
      <c t="s">
        <v>16</v>
      </c>
    </row>
    <row r="38" spans="1:5" ht="25.5">
      <c r="A38" s="28" t="s">
        <v>43</v>
      </c>
      <c r="E38" s="29" t="s">
        <v>516</v>
      </c>
    </row>
    <row r="39" spans="1:5" ht="12.75">
      <c r="A39" s="30" t="s">
        <v>45</v>
      </c>
      <c r="E39" s="31" t="s">
        <v>515</v>
      </c>
    </row>
    <row r="40" spans="1:5" ht="12.75">
      <c r="A40" t="s">
        <v>46</v>
      </c>
      <c r="E40" s="29" t="s">
        <v>517</v>
      </c>
    </row>
    <row r="41" spans="1:16" ht="25.5">
      <c r="A41" s="18" t="s">
        <v>38</v>
      </c>
      <c s="23" t="s">
        <v>35</v>
      </c>
      <c s="23" t="s">
        <v>518</v>
      </c>
      <c s="18" t="s">
        <v>40</v>
      </c>
      <c s="24" t="s">
        <v>519</v>
      </c>
      <c s="25" t="s">
        <v>101</v>
      </c>
      <c s="26">
        <v>41.375</v>
      </c>
      <c s="27">
        <v>0</v>
      </c>
      <c s="27">
        <f>ROUND(ROUND(H41,2)*ROUND(G41,3),2)</f>
      </c>
      <c r="O41">
        <f>(I41*21)/100</f>
      </c>
      <c t="s">
        <v>16</v>
      </c>
    </row>
    <row r="42" spans="1:5" ht="12.75">
      <c r="A42" s="28" t="s">
        <v>43</v>
      </c>
      <c r="E42" s="29" t="s">
        <v>520</v>
      </c>
    </row>
    <row r="43" spans="1:5" ht="63.75">
      <c r="A43" s="30" t="s">
        <v>45</v>
      </c>
      <c r="E43" s="31" t="s">
        <v>521</v>
      </c>
    </row>
    <row r="44" spans="1:5" ht="38.25">
      <c r="A44" t="s">
        <v>46</v>
      </c>
      <c r="E44" s="29" t="s">
        <v>522</v>
      </c>
    </row>
    <row r="45" spans="1:16" ht="25.5">
      <c r="A45" s="18" t="s">
        <v>38</v>
      </c>
      <c s="23" t="s">
        <v>137</v>
      </c>
      <c s="23" t="s">
        <v>523</v>
      </c>
      <c s="18" t="s">
        <v>40</v>
      </c>
      <c s="24" t="s">
        <v>524</v>
      </c>
      <c s="25" t="s">
        <v>101</v>
      </c>
      <c s="26">
        <v>41.375</v>
      </c>
      <c s="27">
        <v>0</v>
      </c>
      <c s="27">
        <f>ROUND(ROUND(H45,2)*ROUND(G45,3),2)</f>
      </c>
      <c r="O45">
        <f>(I45*21)/100</f>
      </c>
      <c t="s">
        <v>16</v>
      </c>
    </row>
    <row r="46" spans="1:5" ht="12.75">
      <c r="A46" s="28" t="s">
        <v>43</v>
      </c>
      <c r="E46" s="29" t="s">
        <v>525</v>
      </c>
    </row>
    <row r="47" spans="1:5" ht="63.75">
      <c r="A47" s="30" t="s">
        <v>45</v>
      </c>
      <c r="E47" s="31" t="s">
        <v>521</v>
      </c>
    </row>
    <row r="48" spans="1:5" ht="38.25">
      <c r="A48" t="s">
        <v>46</v>
      </c>
      <c r="E48" s="29" t="s">
        <v>522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0+O8+O13+O50+O55+O60+O69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526</v>
      </c>
      <c s="32">
        <f>0+I8+I13+I50+I55+I60+I69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526</v>
      </c>
      <c s="5"/>
      <c s="14" t="s">
        <v>527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12.75">
      <c r="A9" s="18" t="s">
        <v>38</v>
      </c>
      <c s="23" t="s">
        <v>22</v>
      </c>
      <c s="23" t="s">
        <v>88</v>
      </c>
      <c s="18" t="s">
        <v>40</v>
      </c>
      <c s="24" t="s">
        <v>90</v>
      </c>
      <c s="25" t="s">
        <v>91</v>
      </c>
      <c s="26">
        <v>434.312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528</v>
      </c>
    </row>
    <row r="11" spans="1:5" ht="89.25">
      <c r="A11" s="30" t="s">
        <v>45</v>
      </c>
      <c r="E11" s="31" t="s">
        <v>529</v>
      </c>
    </row>
    <row r="12" spans="1:5" ht="25.5">
      <c r="A12" t="s">
        <v>46</v>
      </c>
      <c r="E12" s="29" t="s">
        <v>94</v>
      </c>
    </row>
    <row r="13" spans="1:18" ht="12.75" customHeight="1">
      <c r="A13" s="5" t="s">
        <v>36</v>
      </c>
      <c s="5"/>
      <c s="35" t="s">
        <v>22</v>
      </c>
      <c s="5"/>
      <c s="21" t="s">
        <v>98</v>
      </c>
      <c s="5"/>
      <c s="5"/>
      <c s="5"/>
      <c s="36">
        <f>0+Q13</f>
      </c>
      <c r="O13">
        <f>0+R13</f>
      </c>
      <c r="Q13">
        <f>0+I14+I18+I22+I26+I30+I34+I38+I42+I46</f>
      </c>
      <c>
        <f>0+O14+O18+O22+O26+O30+O34+O38+O42+O46</f>
      </c>
    </row>
    <row r="14" spans="1:16" ht="12.75">
      <c r="A14" s="18" t="s">
        <v>38</v>
      </c>
      <c s="23" t="s">
        <v>16</v>
      </c>
      <c s="23" t="s">
        <v>530</v>
      </c>
      <c s="18" t="s">
        <v>40</v>
      </c>
      <c s="24" t="s">
        <v>531</v>
      </c>
      <c s="25" t="s">
        <v>532</v>
      </c>
      <c s="26">
        <v>20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40</v>
      </c>
    </row>
    <row r="16" spans="1:5" ht="12.75">
      <c r="A16" s="30" t="s">
        <v>45</v>
      </c>
      <c r="E16" s="31" t="s">
        <v>533</v>
      </c>
    </row>
    <row r="17" spans="1:5" ht="63.75">
      <c r="A17" t="s">
        <v>46</v>
      </c>
      <c r="E17" s="29" t="s">
        <v>534</v>
      </c>
    </row>
    <row r="18" spans="1:16" ht="12.75">
      <c r="A18" s="18" t="s">
        <v>38</v>
      </c>
      <c s="23" t="s">
        <v>15</v>
      </c>
      <c s="23" t="s">
        <v>535</v>
      </c>
      <c s="18" t="s">
        <v>40</v>
      </c>
      <c s="24" t="s">
        <v>536</v>
      </c>
      <c s="25" t="s">
        <v>107</v>
      </c>
      <c s="26">
        <v>108.578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40</v>
      </c>
    </row>
    <row r="20" spans="1:5" ht="89.25">
      <c r="A20" s="30" t="s">
        <v>45</v>
      </c>
      <c r="E20" s="31" t="s">
        <v>537</v>
      </c>
    </row>
    <row r="21" spans="1:5" ht="318.75">
      <c r="A21" t="s">
        <v>46</v>
      </c>
      <c r="E21" s="29" t="s">
        <v>209</v>
      </c>
    </row>
    <row r="22" spans="1:16" ht="12.75">
      <c r="A22" s="18" t="s">
        <v>38</v>
      </c>
      <c s="23" t="s">
        <v>26</v>
      </c>
      <c s="23" t="s">
        <v>538</v>
      </c>
      <c s="18" t="s">
        <v>40</v>
      </c>
      <c s="24" t="s">
        <v>539</v>
      </c>
      <c s="25" t="s">
        <v>179</v>
      </c>
      <c s="26">
        <v>1302.936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540</v>
      </c>
    </row>
    <row r="24" spans="1:5" ht="12.75">
      <c r="A24" s="30" t="s">
        <v>45</v>
      </c>
      <c r="E24" s="31" t="s">
        <v>541</v>
      </c>
    </row>
    <row r="25" spans="1:5" ht="25.5">
      <c r="A25" t="s">
        <v>46</v>
      </c>
      <c r="E25" s="29" t="s">
        <v>182</v>
      </c>
    </row>
    <row r="26" spans="1:16" ht="12.75">
      <c r="A26" s="18" t="s">
        <v>38</v>
      </c>
      <c s="23" t="s">
        <v>28</v>
      </c>
      <c s="23" t="s">
        <v>542</v>
      </c>
      <c s="18" t="s">
        <v>40</v>
      </c>
      <c s="24" t="s">
        <v>543</v>
      </c>
      <c s="25" t="s">
        <v>107</v>
      </c>
      <c s="26">
        <v>108.578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40</v>
      </c>
    </row>
    <row r="28" spans="1:5" ht="89.25">
      <c r="A28" s="30" t="s">
        <v>45</v>
      </c>
      <c r="E28" s="31" t="s">
        <v>537</v>
      </c>
    </row>
    <row r="29" spans="1:5" ht="318.75">
      <c r="A29" t="s">
        <v>46</v>
      </c>
      <c r="E29" s="29" t="s">
        <v>544</v>
      </c>
    </row>
    <row r="30" spans="1:16" ht="12.75">
      <c r="A30" s="18" t="s">
        <v>38</v>
      </c>
      <c s="23" t="s">
        <v>30</v>
      </c>
      <c s="23" t="s">
        <v>545</v>
      </c>
      <c s="18" t="s">
        <v>40</v>
      </c>
      <c s="24" t="s">
        <v>546</v>
      </c>
      <c s="25" t="s">
        <v>179</v>
      </c>
      <c s="26">
        <v>1302.936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547</v>
      </c>
    </row>
    <row r="32" spans="1:5" ht="12.75">
      <c r="A32" s="30" t="s">
        <v>45</v>
      </c>
      <c r="E32" s="31" t="s">
        <v>541</v>
      </c>
    </row>
    <row r="33" spans="1:5" ht="25.5">
      <c r="A33" t="s">
        <v>46</v>
      </c>
      <c r="E33" s="29" t="s">
        <v>182</v>
      </c>
    </row>
    <row r="34" spans="1:16" ht="12.75">
      <c r="A34" s="18" t="s">
        <v>38</v>
      </c>
      <c s="23" t="s">
        <v>122</v>
      </c>
      <c s="23" t="s">
        <v>216</v>
      </c>
      <c s="18" t="s">
        <v>40</v>
      </c>
      <c s="24" t="s">
        <v>217</v>
      </c>
      <c s="25" t="s">
        <v>107</v>
      </c>
      <c s="26">
        <v>217.156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218</v>
      </c>
    </row>
    <row r="36" spans="1:5" ht="89.25">
      <c r="A36" s="30" t="s">
        <v>45</v>
      </c>
      <c r="E36" s="31" t="s">
        <v>548</v>
      </c>
    </row>
    <row r="37" spans="1:5" ht="191.25">
      <c r="A37" t="s">
        <v>46</v>
      </c>
      <c r="E37" s="29" t="s">
        <v>220</v>
      </c>
    </row>
    <row r="38" spans="1:16" ht="12.75">
      <c r="A38" s="18" t="s">
        <v>38</v>
      </c>
      <c s="23" t="s">
        <v>71</v>
      </c>
      <c s="23" t="s">
        <v>234</v>
      </c>
      <c s="18" t="s">
        <v>40</v>
      </c>
      <c s="24" t="s">
        <v>235</v>
      </c>
      <c s="25" t="s">
        <v>107</v>
      </c>
      <c s="26">
        <v>137.268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549</v>
      </c>
    </row>
    <row r="40" spans="1:5" ht="12.75">
      <c r="A40" s="30" t="s">
        <v>45</v>
      </c>
      <c r="E40" s="31" t="s">
        <v>550</v>
      </c>
    </row>
    <row r="41" spans="1:5" ht="229.5">
      <c r="A41" t="s">
        <v>46</v>
      </c>
      <c r="E41" s="29" t="s">
        <v>238</v>
      </c>
    </row>
    <row r="42" spans="1:16" ht="12.75">
      <c r="A42" s="18" t="s">
        <v>38</v>
      </c>
      <c s="23" t="s">
        <v>33</v>
      </c>
      <c s="23" t="s">
        <v>240</v>
      </c>
      <c s="18" t="s">
        <v>40</v>
      </c>
      <c s="24" t="s">
        <v>241</v>
      </c>
      <c s="25" t="s">
        <v>107</v>
      </c>
      <c s="26">
        <v>63.842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551</v>
      </c>
    </row>
    <row r="44" spans="1:5" ht="89.25">
      <c r="A44" s="30" t="s">
        <v>45</v>
      </c>
      <c r="E44" s="31" t="s">
        <v>552</v>
      </c>
    </row>
    <row r="45" spans="1:5" ht="293.25">
      <c r="A45" t="s">
        <v>46</v>
      </c>
      <c r="E45" s="29" t="s">
        <v>244</v>
      </c>
    </row>
    <row r="46" spans="1:16" ht="12.75">
      <c r="A46" s="18" t="s">
        <v>38</v>
      </c>
      <c s="23" t="s">
        <v>35</v>
      </c>
      <c s="23" t="s">
        <v>553</v>
      </c>
      <c s="18" t="s">
        <v>40</v>
      </c>
      <c s="24" t="s">
        <v>554</v>
      </c>
      <c s="25" t="s">
        <v>101</v>
      </c>
      <c s="26">
        <v>135.5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12.75">
      <c r="A47" s="28" t="s">
        <v>43</v>
      </c>
      <c r="E47" s="29" t="s">
        <v>555</v>
      </c>
    </row>
    <row r="48" spans="1:5" ht="12.75">
      <c r="A48" s="30" t="s">
        <v>45</v>
      </c>
      <c r="E48" s="31" t="s">
        <v>556</v>
      </c>
    </row>
    <row r="49" spans="1:5" ht="25.5">
      <c r="A49" t="s">
        <v>46</v>
      </c>
      <c r="E49" s="29" t="s">
        <v>557</v>
      </c>
    </row>
    <row r="50" spans="1:18" ht="12.75" customHeight="1">
      <c r="A50" s="5" t="s">
        <v>36</v>
      </c>
      <c s="5"/>
      <c s="35" t="s">
        <v>16</v>
      </c>
      <c s="5"/>
      <c s="21" t="s">
        <v>262</v>
      </c>
      <c s="5"/>
      <c s="5"/>
      <c s="5"/>
      <c s="36">
        <f>0+Q50</f>
      </c>
      <c r="O50">
        <f>0+R50</f>
      </c>
      <c r="Q50">
        <f>0+I51</f>
      </c>
      <c>
        <f>0+O51</f>
      </c>
    </row>
    <row r="51" spans="1:16" ht="12.75">
      <c r="A51" s="18" t="s">
        <v>38</v>
      </c>
      <c s="23" t="s">
        <v>137</v>
      </c>
      <c s="23" t="s">
        <v>558</v>
      </c>
      <c s="18" t="s">
        <v>40</v>
      </c>
      <c s="24" t="s">
        <v>559</v>
      </c>
      <c s="25" t="s">
        <v>148</v>
      </c>
      <c s="26">
        <v>135.5</v>
      </c>
      <c s="27">
        <v>0</v>
      </c>
      <c s="27">
        <f>ROUND(ROUND(H51,2)*ROUND(G51,3),2)</f>
      </c>
      <c r="O51">
        <f>(I51*21)/100</f>
      </c>
      <c t="s">
        <v>16</v>
      </c>
    </row>
    <row r="52" spans="1:5" ht="63.75">
      <c r="A52" s="28" t="s">
        <v>43</v>
      </c>
      <c r="E52" s="29" t="s">
        <v>560</v>
      </c>
    </row>
    <row r="53" spans="1:5" ht="12.75">
      <c r="A53" s="30" t="s">
        <v>45</v>
      </c>
      <c r="E53" s="31" t="s">
        <v>561</v>
      </c>
    </row>
    <row r="54" spans="1:5" ht="165.75">
      <c r="A54" t="s">
        <v>46</v>
      </c>
      <c r="E54" s="29" t="s">
        <v>268</v>
      </c>
    </row>
    <row r="55" spans="1:18" ht="12.75" customHeight="1">
      <c r="A55" s="5" t="s">
        <v>36</v>
      </c>
      <c s="5"/>
      <c s="35" t="s">
        <v>26</v>
      </c>
      <c s="5"/>
      <c s="21" t="s">
        <v>562</v>
      </c>
      <c s="5"/>
      <c s="5"/>
      <c s="5"/>
      <c s="36">
        <f>0+Q55</f>
      </c>
      <c r="O55">
        <f>0+R55</f>
      </c>
      <c r="Q55">
        <f>0+I56</f>
      </c>
      <c>
        <f>0+O56</f>
      </c>
    </row>
    <row r="56" spans="1:16" ht="12.75">
      <c r="A56" s="18" t="s">
        <v>38</v>
      </c>
      <c s="23" t="s">
        <v>142</v>
      </c>
      <c s="23" t="s">
        <v>563</v>
      </c>
      <c s="18" t="s">
        <v>40</v>
      </c>
      <c s="24" t="s">
        <v>564</v>
      </c>
      <c s="25" t="s">
        <v>107</v>
      </c>
      <c s="26">
        <v>16.046</v>
      </c>
      <c s="27">
        <v>0</v>
      </c>
      <c s="27">
        <f>ROUND(ROUND(H56,2)*ROUND(G56,3),2)</f>
      </c>
      <c r="O56">
        <f>(I56*21)/100</f>
      </c>
      <c t="s">
        <v>16</v>
      </c>
    </row>
    <row r="57" spans="1:5" ht="12.75">
      <c r="A57" s="28" t="s">
        <v>43</v>
      </c>
      <c r="E57" s="29" t="s">
        <v>565</v>
      </c>
    </row>
    <row r="58" spans="1:5" ht="51">
      <c r="A58" s="30" t="s">
        <v>45</v>
      </c>
      <c r="E58" s="31" t="s">
        <v>566</v>
      </c>
    </row>
    <row r="59" spans="1:5" ht="38.25">
      <c r="A59" t="s">
        <v>46</v>
      </c>
      <c r="E59" s="29" t="s">
        <v>567</v>
      </c>
    </row>
    <row r="60" spans="1:18" ht="12.75" customHeight="1">
      <c r="A60" s="5" t="s">
        <v>36</v>
      </c>
      <c s="5"/>
      <c s="35" t="s">
        <v>122</v>
      </c>
      <c s="5"/>
      <c s="21" t="s">
        <v>568</v>
      </c>
      <c s="5"/>
      <c s="5"/>
      <c s="5"/>
      <c s="36">
        <f>0+Q60</f>
      </c>
      <c r="O60">
        <f>0+R60</f>
      </c>
      <c r="Q60">
        <f>0+I61+I65</f>
      </c>
      <c>
        <f>0+O61+O65</f>
      </c>
    </row>
    <row r="61" spans="1:16" ht="12.75">
      <c r="A61" s="18" t="s">
        <v>38</v>
      </c>
      <c s="23" t="s">
        <v>145</v>
      </c>
      <c s="23" t="s">
        <v>569</v>
      </c>
      <c s="18" t="s">
        <v>40</v>
      </c>
      <c s="24" t="s">
        <v>570</v>
      </c>
      <c s="25" t="s">
        <v>337</v>
      </c>
      <c s="26">
        <v>5</v>
      </c>
      <c s="27">
        <v>0</v>
      </c>
      <c s="27">
        <f>ROUND(ROUND(H61,2)*ROUND(G61,3),2)</f>
      </c>
      <c r="O61">
        <f>(I61*21)/100</f>
      </c>
      <c t="s">
        <v>16</v>
      </c>
    </row>
    <row r="62" spans="1:5" ht="12.75">
      <c r="A62" s="28" t="s">
        <v>43</v>
      </c>
      <c r="E62" s="29" t="s">
        <v>40</v>
      </c>
    </row>
    <row r="63" spans="1:5" ht="12.75">
      <c r="A63" s="30" t="s">
        <v>45</v>
      </c>
      <c r="E63" s="31" t="s">
        <v>571</v>
      </c>
    </row>
    <row r="64" spans="1:5" ht="102">
      <c r="A64" t="s">
        <v>46</v>
      </c>
      <c r="E64" s="29" t="s">
        <v>572</v>
      </c>
    </row>
    <row r="65" spans="1:16" ht="12.75">
      <c r="A65" s="18" t="s">
        <v>38</v>
      </c>
      <c s="23" t="s">
        <v>74</v>
      </c>
      <c s="23" t="s">
        <v>573</v>
      </c>
      <c s="18" t="s">
        <v>40</v>
      </c>
      <c s="24" t="s">
        <v>574</v>
      </c>
      <c s="25" t="s">
        <v>337</v>
      </c>
      <c s="26">
        <v>21</v>
      </c>
      <c s="27">
        <v>0</v>
      </c>
      <c s="27">
        <f>ROUND(ROUND(H65,2)*ROUND(G65,3),2)</f>
      </c>
      <c r="O65">
        <f>(I65*21)/100</f>
      </c>
      <c t="s">
        <v>16</v>
      </c>
    </row>
    <row r="66" spans="1:5" ht="12.75">
      <c r="A66" s="28" t="s">
        <v>43</v>
      </c>
      <c r="E66" s="29" t="s">
        <v>40</v>
      </c>
    </row>
    <row r="67" spans="1:5" ht="12.75">
      <c r="A67" s="30" t="s">
        <v>45</v>
      </c>
      <c r="E67" s="31" t="s">
        <v>575</v>
      </c>
    </row>
    <row r="68" spans="1:5" ht="102">
      <c r="A68" t="s">
        <v>46</v>
      </c>
      <c r="E68" s="29" t="s">
        <v>576</v>
      </c>
    </row>
    <row r="69" spans="1:18" ht="12.75" customHeight="1">
      <c r="A69" s="5" t="s">
        <v>36</v>
      </c>
      <c s="5"/>
      <c s="35" t="s">
        <v>71</v>
      </c>
      <c s="5"/>
      <c s="21" t="s">
        <v>333</v>
      </c>
      <c s="5"/>
      <c s="5"/>
      <c s="5"/>
      <c s="36">
        <f>0+Q69</f>
      </c>
      <c r="O69">
        <f>0+R69</f>
      </c>
      <c r="Q69">
        <f>0+I70+I74+I78+I82+I86+I90+I94+I98+I102+I106+I110+I114+I118+I122+I126+I130+I134+I138+I142</f>
      </c>
      <c>
        <f>0+O70+O74+O78+O82+O86+O90+O94+O98+O102+O106+O110+O114+O118+O122+O126+O130+O134+O138+O142</f>
      </c>
    </row>
    <row r="70" spans="1:16" ht="12.75">
      <c r="A70" s="18" t="s">
        <v>38</v>
      </c>
      <c s="23" t="s">
        <v>77</v>
      </c>
      <c s="23" t="s">
        <v>577</v>
      </c>
      <c s="18" t="s">
        <v>40</v>
      </c>
      <c s="24" t="s">
        <v>578</v>
      </c>
      <c s="25" t="s">
        <v>148</v>
      </c>
      <c s="26">
        <v>135.5</v>
      </c>
      <c s="27">
        <v>0</v>
      </c>
      <c s="27">
        <f>ROUND(ROUND(H70,2)*ROUND(G70,3),2)</f>
      </c>
      <c r="O70">
        <f>(I70*21)/100</f>
      </c>
      <c t="s">
        <v>16</v>
      </c>
    </row>
    <row r="71" spans="1:5" ht="12.75">
      <c r="A71" s="28" t="s">
        <v>43</v>
      </c>
      <c r="E71" s="29" t="s">
        <v>579</v>
      </c>
    </row>
    <row r="72" spans="1:5" ht="12.75">
      <c r="A72" s="30" t="s">
        <v>45</v>
      </c>
      <c r="E72" s="31" t="s">
        <v>561</v>
      </c>
    </row>
    <row r="73" spans="1:5" ht="255">
      <c r="A73" t="s">
        <v>46</v>
      </c>
      <c r="E73" s="29" t="s">
        <v>580</v>
      </c>
    </row>
    <row r="74" spans="1:16" ht="12.75">
      <c r="A74" s="18" t="s">
        <v>38</v>
      </c>
      <c s="23" t="s">
        <v>80</v>
      </c>
      <c s="23" t="s">
        <v>581</v>
      </c>
      <c s="18" t="s">
        <v>40</v>
      </c>
      <c s="24" t="s">
        <v>582</v>
      </c>
      <c s="25" t="s">
        <v>148</v>
      </c>
      <c s="26">
        <v>31.2</v>
      </c>
      <c s="27">
        <v>0</v>
      </c>
      <c s="27">
        <f>ROUND(ROUND(H74,2)*ROUND(G74,3),2)</f>
      </c>
      <c r="O74">
        <f>(I74*21)/100</f>
      </c>
      <c t="s">
        <v>16</v>
      </c>
    </row>
    <row r="75" spans="1:5" ht="12.75">
      <c r="A75" s="28" t="s">
        <v>43</v>
      </c>
      <c r="E75" s="29" t="s">
        <v>583</v>
      </c>
    </row>
    <row r="76" spans="1:5" ht="12.75">
      <c r="A76" s="30" t="s">
        <v>45</v>
      </c>
      <c r="E76" s="31" t="s">
        <v>584</v>
      </c>
    </row>
    <row r="77" spans="1:5" ht="255">
      <c r="A77" t="s">
        <v>46</v>
      </c>
      <c r="E77" s="29" t="s">
        <v>580</v>
      </c>
    </row>
    <row r="78" spans="1:16" ht="12.75">
      <c r="A78" s="18" t="s">
        <v>38</v>
      </c>
      <c s="23" t="s">
        <v>162</v>
      </c>
      <c s="23" t="s">
        <v>585</v>
      </c>
      <c s="18" t="s">
        <v>40</v>
      </c>
      <c s="24" t="s">
        <v>586</v>
      </c>
      <c s="25" t="s">
        <v>337</v>
      </c>
      <c s="26">
        <v>7</v>
      </c>
      <c s="27">
        <v>0</v>
      </c>
      <c s="27">
        <f>ROUND(ROUND(H78,2)*ROUND(G78,3),2)</f>
      </c>
      <c r="O78">
        <f>(I78*21)/100</f>
      </c>
      <c t="s">
        <v>16</v>
      </c>
    </row>
    <row r="79" spans="1:5" ht="12.75">
      <c r="A79" s="28" t="s">
        <v>43</v>
      </c>
      <c r="E79" s="29" t="s">
        <v>587</v>
      </c>
    </row>
    <row r="80" spans="1:5" ht="12.75">
      <c r="A80" s="30" t="s">
        <v>45</v>
      </c>
      <c r="E80" s="31" t="s">
        <v>588</v>
      </c>
    </row>
    <row r="81" spans="1:5" ht="25.5">
      <c r="A81" t="s">
        <v>46</v>
      </c>
      <c r="E81" s="29" t="s">
        <v>589</v>
      </c>
    </row>
    <row r="82" spans="1:16" ht="12.75">
      <c r="A82" s="18" t="s">
        <v>38</v>
      </c>
      <c s="23" t="s">
        <v>83</v>
      </c>
      <c s="23" t="s">
        <v>590</v>
      </c>
      <c s="18" t="s">
        <v>40</v>
      </c>
      <c s="24" t="s">
        <v>591</v>
      </c>
      <c s="25" t="s">
        <v>337</v>
      </c>
      <c s="26">
        <v>1</v>
      </c>
      <c s="27">
        <v>0</v>
      </c>
      <c s="27">
        <f>ROUND(ROUND(H82,2)*ROUND(G82,3),2)</f>
      </c>
      <c r="O82">
        <f>(I82*21)/100</f>
      </c>
      <c t="s">
        <v>16</v>
      </c>
    </row>
    <row r="83" spans="1:5" ht="12.75">
      <c r="A83" s="28" t="s">
        <v>43</v>
      </c>
      <c r="E83" s="29" t="s">
        <v>592</v>
      </c>
    </row>
    <row r="84" spans="1:5" ht="12.75">
      <c r="A84" s="30" t="s">
        <v>45</v>
      </c>
      <c r="E84" s="31" t="s">
        <v>355</v>
      </c>
    </row>
    <row r="85" spans="1:5" ht="25.5">
      <c r="A85" t="s">
        <v>46</v>
      </c>
      <c r="E85" s="29" t="s">
        <v>589</v>
      </c>
    </row>
    <row r="86" spans="1:16" ht="12.75">
      <c r="A86" s="18" t="s">
        <v>38</v>
      </c>
      <c s="23" t="s">
        <v>173</v>
      </c>
      <c s="23" t="s">
        <v>593</v>
      </c>
      <c s="18" t="s">
        <v>40</v>
      </c>
      <c s="24" t="s">
        <v>594</v>
      </c>
      <c s="25" t="s">
        <v>337</v>
      </c>
      <c s="26">
        <v>3</v>
      </c>
      <c s="27">
        <v>0</v>
      </c>
      <c s="27">
        <f>ROUND(ROUND(H86,2)*ROUND(G86,3),2)</f>
      </c>
      <c r="O86">
        <f>(I86*21)/100</f>
      </c>
      <c t="s">
        <v>16</v>
      </c>
    </row>
    <row r="87" spans="1:5" ht="12.75">
      <c r="A87" s="28" t="s">
        <v>43</v>
      </c>
      <c r="E87" s="29" t="s">
        <v>595</v>
      </c>
    </row>
    <row r="88" spans="1:5" ht="12.75">
      <c r="A88" s="30" t="s">
        <v>45</v>
      </c>
      <c r="E88" s="31" t="s">
        <v>202</v>
      </c>
    </row>
    <row r="89" spans="1:5" ht="25.5">
      <c r="A89" t="s">
        <v>46</v>
      </c>
      <c r="E89" s="29" t="s">
        <v>589</v>
      </c>
    </row>
    <row r="90" spans="1:16" ht="12.75">
      <c r="A90" s="18" t="s">
        <v>38</v>
      </c>
      <c s="23" t="s">
        <v>176</v>
      </c>
      <c s="23" t="s">
        <v>596</v>
      </c>
      <c s="18" t="s">
        <v>40</v>
      </c>
      <c s="24" t="s">
        <v>597</v>
      </c>
      <c s="25" t="s">
        <v>337</v>
      </c>
      <c s="26">
        <v>1</v>
      </c>
      <c s="27">
        <v>0</v>
      </c>
      <c s="27">
        <f>ROUND(ROUND(H90,2)*ROUND(G90,3),2)</f>
      </c>
      <c r="O90">
        <f>(I90*21)/100</f>
      </c>
      <c t="s">
        <v>16</v>
      </c>
    </row>
    <row r="91" spans="1:5" ht="25.5">
      <c r="A91" s="28" t="s">
        <v>43</v>
      </c>
      <c r="E91" s="29" t="s">
        <v>598</v>
      </c>
    </row>
    <row r="92" spans="1:5" ht="12.75">
      <c r="A92" s="30" t="s">
        <v>45</v>
      </c>
      <c r="E92" s="31" t="s">
        <v>355</v>
      </c>
    </row>
    <row r="93" spans="1:5" ht="25.5">
      <c r="A93" t="s">
        <v>46</v>
      </c>
      <c r="E93" s="29" t="s">
        <v>589</v>
      </c>
    </row>
    <row r="94" spans="1:16" ht="12.75">
      <c r="A94" s="18" t="s">
        <v>38</v>
      </c>
      <c s="23" t="s">
        <v>183</v>
      </c>
      <c s="23" t="s">
        <v>599</v>
      </c>
      <c s="18" t="s">
        <v>40</v>
      </c>
      <c s="24" t="s">
        <v>600</v>
      </c>
      <c s="25" t="s">
        <v>337</v>
      </c>
      <c s="26">
        <v>7</v>
      </c>
      <c s="27">
        <v>0</v>
      </c>
      <c s="27">
        <f>ROUND(ROUND(H94,2)*ROUND(G94,3),2)</f>
      </c>
      <c r="O94">
        <f>(I94*21)/100</f>
      </c>
      <c t="s">
        <v>16</v>
      </c>
    </row>
    <row r="95" spans="1:5" ht="38.25">
      <c r="A95" s="28" t="s">
        <v>43</v>
      </c>
      <c r="E95" s="29" t="s">
        <v>601</v>
      </c>
    </row>
    <row r="96" spans="1:5" ht="12.75">
      <c r="A96" s="30" t="s">
        <v>45</v>
      </c>
      <c r="E96" s="31" t="s">
        <v>588</v>
      </c>
    </row>
    <row r="97" spans="1:5" ht="25.5">
      <c r="A97" t="s">
        <v>46</v>
      </c>
      <c r="E97" s="29" t="s">
        <v>589</v>
      </c>
    </row>
    <row r="98" spans="1:16" ht="12.75">
      <c r="A98" s="18" t="s">
        <v>38</v>
      </c>
      <c s="23" t="s">
        <v>186</v>
      </c>
      <c s="23" t="s">
        <v>602</v>
      </c>
      <c s="18" t="s">
        <v>40</v>
      </c>
      <c s="24" t="s">
        <v>603</v>
      </c>
      <c s="25" t="s">
        <v>337</v>
      </c>
      <c s="26">
        <v>1</v>
      </c>
      <c s="27">
        <v>0</v>
      </c>
      <c s="27">
        <f>ROUND(ROUND(H98,2)*ROUND(G98,3),2)</f>
      </c>
      <c r="O98">
        <f>(I98*21)/100</f>
      </c>
      <c t="s">
        <v>16</v>
      </c>
    </row>
    <row r="99" spans="1:5" ht="38.25">
      <c r="A99" s="28" t="s">
        <v>43</v>
      </c>
      <c r="E99" s="29" t="s">
        <v>604</v>
      </c>
    </row>
    <row r="100" spans="1:5" ht="12.75">
      <c r="A100" s="30" t="s">
        <v>45</v>
      </c>
      <c r="E100" s="31" t="s">
        <v>355</v>
      </c>
    </row>
    <row r="101" spans="1:5" ht="25.5">
      <c r="A101" t="s">
        <v>46</v>
      </c>
      <c r="E101" s="29" t="s">
        <v>589</v>
      </c>
    </row>
    <row r="102" spans="1:16" ht="12.75">
      <c r="A102" s="18" t="s">
        <v>38</v>
      </c>
      <c s="23" t="s">
        <v>192</v>
      </c>
      <c s="23" t="s">
        <v>605</v>
      </c>
      <c s="18" t="s">
        <v>40</v>
      </c>
      <c s="24" t="s">
        <v>606</v>
      </c>
      <c s="25" t="s">
        <v>337</v>
      </c>
      <c s="26">
        <v>3</v>
      </c>
      <c s="27">
        <v>0</v>
      </c>
      <c s="27">
        <f>ROUND(ROUND(H102,2)*ROUND(G102,3),2)</f>
      </c>
      <c r="O102">
        <f>(I102*21)/100</f>
      </c>
      <c t="s">
        <v>16</v>
      </c>
    </row>
    <row r="103" spans="1:5" ht="38.25">
      <c r="A103" s="28" t="s">
        <v>43</v>
      </c>
      <c r="E103" s="29" t="s">
        <v>607</v>
      </c>
    </row>
    <row r="104" spans="1:5" ht="12.75">
      <c r="A104" s="30" t="s">
        <v>45</v>
      </c>
      <c r="E104" s="31" t="s">
        <v>202</v>
      </c>
    </row>
    <row r="105" spans="1:5" ht="25.5">
      <c r="A105" t="s">
        <v>46</v>
      </c>
      <c r="E105" s="29" t="s">
        <v>589</v>
      </c>
    </row>
    <row r="106" spans="1:16" ht="12.75">
      <c r="A106" s="18" t="s">
        <v>38</v>
      </c>
      <c s="23" t="s">
        <v>198</v>
      </c>
      <c s="23" t="s">
        <v>608</v>
      </c>
      <c s="18" t="s">
        <v>40</v>
      </c>
      <c s="24" t="s">
        <v>609</v>
      </c>
      <c s="25" t="s">
        <v>337</v>
      </c>
      <c s="26">
        <v>1</v>
      </c>
      <c s="27">
        <v>0</v>
      </c>
      <c s="27">
        <f>ROUND(ROUND(H106,2)*ROUND(G106,3),2)</f>
      </c>
      <c r="O106">
        <f>(I106*21)/100</f>
      </c>
      <c t="s">
        <v>16</v>
      </c>
    </row>
    <row r="107" spans="1:5" ht="25.5">
      <c r="A107" s="28" t="s">
        <v>43</v>
      </c>
      <c r="E107" s="29" t="s">
        <v>610</v>
      </c>
    </row>
    <row r="108" spans="1:5" ht="12.75">
      <c r="A108" s="30" t="s">
        <v>45</v>
      </c>
      <c r="E108" s="31" t="s">
        <v>355</v>
      </c>
    </row>
    <row r="109" spans="1:5" ht="12.75">
      <c r="A109" t="s">
        <v>46</v>
      </c>
      <c r="E109" s="29" t="s">
        <v>611</v>
      </c>
    </row>
    <row r="110" spans="1:16" ht="12.75">
      <c r="A110" s="18" t="s">
        <v>38</v>
      </c>
      <c s="23" t="s">
        <v>204</v>
      </c>
      <c s="23" t="s">
        <v>612</v>
      </c>
      <c s="18" t="s">
        <v>40</v>
      </c>
      <c s="24" t="s">
        <v>613</v>
      </c>
      <c s="25" t="s">
        <v>107</v>
      </c>
      <c s="26">
        <v>1.715</v>
      </c>
      <c s="27">
        <v>0</v>
      </c>
      <c s="27">
        <f>ROUND(ROUND(H110,2)*ROUND(G110,3),2)</f>
      </c>
      <c r="O110">
        <f>(I110*21)/100</f>
      </c>
      <c t="s">
        <v>16</v>
      </c>
    </row>
    <row r="111" spans="1:5" ht="12.75">
      <c r="A111" s="28" t="s">
        <v>43</v>
      </c>
      <c r="E111" s="29" t="s">
        <v>614</v>
      </c>
    </row>
    <row r="112" spans="1:5" ht="12.75">
      <c r="A112" s="30" t="s">
        <v>45</v>
      </c>
      <c r="E112" s="31" t="s">
        <v>615</v>
      </c>
    </row>
    <row r="113" spans="1:5" ht="38.25">
      <c r="A113" t="s">
        <v>46</v>
      </c>
      <c r="E113" s="29" t="s">
        <v>616</v>
      </c>
    </row>
    <row r="114" spans="1:16" ht="12.75">
      <c r="A114" s="18" t="s">
        <v>38</v>
      </c>
      <c s="23" t="s">
        <v>210</v>
      </c>
      <c s="23" t="s">
        <v>617</v>
      </c>
      <c s="18" t="s">
        <v>40</v>
      </c>
      <c s="24" t="s">
        <v>618</v>
      </c>
      <c s="25" t="s">
        <v>148</v>
      </c>
      <c s="26">
        <v>145</v>
      </c>
      <c s="27">
        <v>0</v>
      </c>
      <c s="27">
        <f>ROUND(ROUND(H114,2)*ROUND(G114,3),2)</f>
      </c>
      <c r="O114">
        <f>(I114*21)/100</f>
      </c>
      <c t="s">
        <v>16</v>
      </c>
    </row>
    <row r="115" spans="1:5" ht="25.5">
      <c r="A115" s="28" t="s">
        <v>43</v>
      </c>
      <c r="E115" s="29" t="s">
        <v>619</v>
      </c>
    </row>
    <row r="116" spans="1:5" ht="12.75">
      <c r="A116" s="30" t="s">
        <v>45</v>
      </c>
      <c r="E116" s="31" t="s">
        <v>620</v>
      </c>
    </row>
    <row r="117" spans="1:5" ht="51">
      <c r="A117" t="s">
        <v>46</v>
      </c>
      <c r="E117" s="29" t="s">
        <v>621</v>
      </c>
    </row>
    <row r="118" spans="1:16" ht="12.75">
      <c r="A118" s="18" t="s">
        <v>38</v>
      </c>
      <c s="23" t="s">
        <v>215</v>
      </c>
      <c s="23" t="s">
        <v>622</v>
      </c>
      <c s="18" t="s">
        <v>40</v>
      </c>
      <c s="24" t="s">
        <v>623</v>
      </c>
      <c s="25" t="s">
        <v>148</v>
      </c>
      <c s="26">
        <v>135.5</v>
      </c>
      <c s="27">
        <v>0</v>
      </c>
      <c s="27">
        <f>ROUND(ROUND(H118,2)*ROUND(G118,3),2)</f>
      </c>
      <c r="O118">
        <f>(I118*21)/100</f>
      </c>
      <c t="s">
        <v>16</v>
      </c>
    </row>
    <row r="119" spans="1:5" ht="25.5">
      <c r="A119" s="28" t="s">
        <v>43</v>
      </c>
      <c r="E119" s="29" t="s">
        <v>624</v>
      </c>
    </row>
    <row r="120" spans="1:5" ht="12.75">
      <c r="A120" s="30" t="s">
        <v>45</v>
      </c>
      <c r="E120" s="31" t="s">
        <v>561</v>
      </c>
    </row>
    <row r="121" spans="1:5" ht="38.25">
      <c r="A121" t="s">
        <v>46</v>
      </c>
      <c r="E121" s="29" t="s">
        <v>616</v>
      </c>
    </row>
    <row r="122" spans="1:16" ht="12.75">
      <c r="A122" s="18" t="s">
        <v>38</v>
      </c>
      <c s="23" t="s">
        <v>221</v>
      </c>
      <c s="23" t="s">
        <v>625</v>
      </c>
      <c s="18" t="s">
        <v>61</v>
      </c>
      <c s="24" t="s">
        <v>626</v>
      </c>
      <c s="25" t="s">
        <v>337</v>
      </c>
      <c s="26">
        <v>2</v>
      </c>
      <c s="27">
        <v>0</v>
      </c>
      <c s="27">
        <f>ROUND(ROUND(H122,2)*ROUND(G122,3),2)</f>
      </c>
      <c r="O122">
        <f>(I122*21)/100</f>
      </c>
      <c t="s">
        <v>16</v>
      </c>
    </row>
    <row r="123" spans="1:5" ht="12.75">
      <c r="A123" s="28" t="s">
        <v>43</v>
      </c>
      <c r="E123" s="29" t="s">
        <v>627</v>
      </c>
    </row>
    <row r="124" spans="1:5" ht="12.75">
      <c r="A124" s="30" t="s">
        <v>45</v>
      </c>
      <c r="E124" s="31" t="s">
        <v>628</v>
      </c>
    </row>
    <row r="125" spans="1:5" ht="25.5">
      <c r="A125" t="s">
        <v>46</v>
      </c>
      <c r="E125" s="29" t="s">
        <v>629</v>
      </c>
    </row>
    <row r="126" spans="1:16" ht="12.75">
      <c r="A126" s="18" t="s">
        <v>38</v>
      </c>
      <c s="23" t="s">
        <v>227</v>
      </c>
      <c s="23" t="s">
        <v>630</v>
      </c>
      <c s="18" t="s">
        <v>40</v>
      </c>
      <c s="24" t="s">
        <v>631</v>
      </c>
      <c s="25" t="s">
        <v>148</v>
      </c>
      <c s="26">
        <v>31.2</v>
      </c>
      <c s="27">
        <v>0</v>
      </c>
      <c s="27">
        <f>ROUND(ROUND(H126,2)*ROUND(G126,3),2)</f>
      </c>
      <c r="O126">
        <f>(I126*21)/100</f>
      </c>
      <c t="s">
        <v>16</v>
      </c>
    </row>
    <row r="127" spans="1:5" ht="12.75">
      <c r="A127" s="28" t="s">
        <v>43</v>
      </c>
      <c r="E127" s="29" t="s">
        <v>632</v>
      </c>
    </row>
    <row r="128" spans="1:5" ht="12.75">
      <c r="A128" s="30" t="s">
        <v>45</v>
      </c>
      <c r="E128" s="31" t="s">
        <v>584</v>
      </c>
    </row>
    <row r="129" spans="1:5" ht="51">
      <c r="A129" t="s">
        <v>46</v>
      </c>
      <c r="E129" s="29" t="s">
        <v>633</v>
      </c>
    </row>
    <row r="130" spans="1:16" ht="12.75">
      <c r="A130" s="18" t="s">
        <v>38</v>
      </c>
      <c s="23" t="s">
        <v>233</v>
      </c>
      <c s="23" t="s">
        <v>634</v>
      </c>
      <c s="18" t="s">
        <v>40</v>
      </c>
      <c s="24" t="s">
        <v>635</v>
      </c>
      <c s="25" t="s">
        <v>148</v>
      </c>
      <c s="26">
        <v>135.5</v>
      </c>
      <c s="27">
        <v>0</v>
      </c>
      <c s="27">
        <f>ROUND(ROUND(H130,2)*ROUND(G130,3),2)</f>
      </c>
      <c r="O130">
        <f>(I130*21)/100</f>
      </c>
      <c t="s">
        <v>16</v>
      </c>
    </row>
    <row r="131" spans="1:5" ht="12.75">
      <c r="A131" s="28" t="s">
        <v>43</v>
      </c>
      <c r="E131" s="29" t="s">
        <v>636</v>
      </c>
    </row>
    <row r="132" spans="1:5" ht="12.75">
      <c r="A132" s="30" t="s">
        <v>45</v>
      </c>
      <c r="E132" s="31" t="s">
        <v>561</v>
      </c>
    </row>
    <row r="133" spans="1:5" ht="51">
      <c r="A133" t="s">
        <v>46</v>
      </c>
      <c r="E133" s="29" t="s">
        <v>633</v>
      </c>
    </row>
    <row r="134" spans="1:16" ht="12.75">
      <c r="A134" s="18" t="s">
        <v>38</v>
      </c>
      <c s="23" t="s">
        <v>239</v>
      </c>
      <c s="23" t="s">
        <v>637</v>
      </c>
      <c s="18" t="s">
        <v>40</v>
      </c>
      <c s="24" t="s">
        <v>638</v>
      </c>
      <c s="25" t="s">
        <v>148</v>
      </c>
      <c s="26">
        <v>31.2</v>
      </c>
      <c s="27">
        <v>0</v>
      </c>
      <c s="27">
        <f>ROUND(ROUND(H134,2)*ROUND(G134,3),2)</f>
      </c>
      <c r="O134">
        <f>(I134*21)/100</f>
      </c>
      <c t="s">
        <v>16</v>
      </c>
    </row>
    <row r="135" spans="1:5" ht="12.75">
      <c r="A135" s="28" t="s">
        <v>43</v>
      </c>
      <c r="E135" s="29" t="s">
        <v>632</v>
      </c>
    </row>
    <row r="136" spans="1:5" ht="12.75">
      <c r="A136" s="30" t="s">
        <v>45</v>
      </c>
      <c r="E136" s="31" t="s">
        <v>584</v>
      </c>
    </row>
    <row r="137" spans="1:5" ht="25.5">
      <c r="A137" t="s">
        <v>46</v>
      </c>
      <c r="E137" s="29" t="s">
        <v>639</v>
      </c>
    </row>
    <row r="138" spans="1:16" ht="12.75">
      <c r="A138" s="18" t="s">
        <v>38</v>
      </c>
      <c s="23" t="s">
        <v>245</v>
      </c>
      <c s="23" t="s">
        <v>640</v>
      </c>
      <c s="18" t="s">
        <v>40</v>
      </c>
      <c s="24" t="s">
        <v>641</v>
      </c>
      <c s="25" t="s">
        <v>148</v>
      </c>
      <c s="26">
        <v>135.5</v>
      </c>
      <c s="27">
        <v>0</v>
      </c>
      <c s="27">
        <f>ROUND(ROUND(H138,2)*ROUND(G138,3),2)</f>
      </c>
      <c r="O138">
        <f>(I138*21)/100</f>
      </c>
      <c t="s">
        <v>16</v>
      </c>
    </row>
    <row r="139" spans="1:5" ht="12.75">
      <c r="A139" s="28" t="s">
        <v>43</v>
      </c>
      <c r="E139" s="29" t="s">
        <v>636</v>
      </c>
    </row>
    <row r="140" spans="1:5" ht="12.75">
      <c r="A140" s="30" t="s">
        <v>45</v>
      </c>
      <c r="E140" s="31" t="s">
        <v>561</v>
      </c>
    </row>
    <row r="141" spans="1:5" ht="25.5">
      <c r="A141" t="s">
        <v>46</v>
      </c>
      <c r="E141" s="29" t="s">
        <v>639</v>
      </c>
    </row>
    <row r="142" spans="1:16" ht="12.75">
      <c r="A142" s="18" t="s">
        <v>38</v>
      </c>
      <c s="23" t="s">
        <v>251</v>
      </c>
      <c s="23" t="s">
        <v>642</v>
      </c>
      <c s="18" t="s">
        <v>40</v>
      </c>
      <c s="24" t="s">
        <v>643</v>
      </c>
      <c s="25" t="s">
        <v>337</v>
      </c>
      <c s="26">
        <v>7</v>
      </c>
      <c s="27">
        <v>0</v>
      </c>
      <c s="27">
        <f>ROUND(ROUND(H142,2)*ROUND(G142,3),2)</f>
      </c>
      <c r="O142">
        <f>(I142*21)/100</f>
      </c>
      <c t="s">
        <v>16</v>
      </c>
    </row>
    <row r="143" spans="1:5" ht="25.5">
      <c r="A143" s="28" t="s">
        <v>43</v>
      </c>
      <c r="E143" s="29" t="s">
        <v>644</v>
      </c>
    </row>
    <row r="144" spans="1:5" ht="12.75">
      <c r="A144" s="30" t="s">
        <v>45</v>
      </c>
      <c r="E144" s="31" t="s">
        <v>588</v>
      </c>
    </row>
    <row r="145" spans="1:5" ht="12.75">
      <c r="A145" t="s">
        <v>46</v>
      </c>
      <c r="E145" s="29" t="s">
        <v>645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0+O8+O13+O46+O51+O60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646</v>
      </c>
      <c s="32">
        <f>0+I8+I13+I46+I51+I60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646</v>
      </c>
      <c s="5"/>
      <c s="14" t="s">
        <v>647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12.75">
      <c r="A9" s="18" t="s">
        <v>38</v>
      </c>
      <c s="23" t="s">
        <v>22</v>
      </c>
      <c s="23" t="s">
        <v>88</v>
      </c>
      <c s="18" t="s">
        <v>40</v>
      </c>
      <c s="24" t="s">
        <v>90</v>
      </c>
      <c s="25" t="s">
        <v>91</v>
      </c>
      <c s="26">
        <v>47.664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528</v>
      </c>
    </row>
    <row r="11" spans="1:5" ht="89.25">
      <c r="A11" s="30" t="s">
        <v>45</v>
      </c>
      <c r="E11" s="31" t="s">
        <v>648</v>
      </c>
    </row>
    <row r="12" spans="1:5" ht="25.5">
      <c r="A12" t="s">
        <v>46</v>
      </c>
      <c r="E12" s="29" t="s">
        <v>94</v>
      </c>
    </row>
    <row r="13" spans="1:18" ht="12.75" customHeight="1">
      <c r="A13" s="5" t="s">
        <v>36</v>
      </c>
      <c s="5"/>
      <c s="35" t="s">
        <v>22</v>
      </c>
      <c s="5"/>
      <c s="21" t="s">
        <v>98</v>
      </c>
      <c s="5"/>
      <c s="5"/>
      <c s="5"/>
      <c s="36">
        <f>0+Q13</f>
      </c>
      <c r="O13">
        <f>0+R13</f>
      </c>
      <c r="Q13">
        <f>0+I14+I18+I22+I26+I30+I34+I38+I42</f>
      </c>
      <c>
        <f>0+O14+O18+O22+O26+O30+O34+O38+O42</f>
      </c>
    </row>
    <row r="14" spans="1:16" ht="12.75">
      <c r="A14" s="18" t="s">
        <v>38</v>
      </c>
      <c s="23" t="s">
        <v>16</v>
      </c>
      <c s="23" t="s">
        <v>535</v>
      </c>
      <c s="18" t="s">
        <v>40</v>
      </c>
      <c s="24" t="s">
        <v>536</v>
      </c>
      <c s="25" t="s">
        <v>107</v>
      </c>
      <c s="26">
        <v>11.916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40</v>
      </c>
    </row>
    <row r="16" spans="1:5" ht="89.25">
      <c r="A16" s="30" t="s">
        <v>45</v>
      </c>
      <c r="E16" s="31" t="s">
        <v>649</v>
      </c>
    </row>
    <row r="17" spans="1:5" ht="318.75">
      <c r="A17" t="s">
        <v>46</v>
      </c>
      <c r="E17" s="29" t="s">
        <v>209</v>
      </c>
    </row>
    <row r="18" spans="1:16" ht="12.75">
      <c r="A18" s="18" t="s">
        <v>38</v>
      </c>
      <c s="23" t="s">
        <v>15</v>
      </c>
      <c s="23" t="s">
        <v>538</v>
      </c>
      <c s="18" t="s">
        <v>40</v>
      </c>
      <c s="24" t="s">
        <v>539</v>
      </c>
      <c s="25" t="s">
        <v>179</v>
      </c>
      <c s="26">
        <v>142.992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540</v>
      </c>
    </row>
    <row r="20" spans="1:5" ht="12.75">
      <c r="A20" s="30" t="s">
        <v>45</v>
      </c>
      <c r="E20" s="31" t="s">
        <v>650</v>
      </c>
    </row>
    <row r="21" spans="1:5" ht="25.5">
      <c r="A21" t="s">
        <v>46</v>
      </c>
      <c r="E21" s="29" t="s">
        <v>182</v>
      </c>
    </row>
    <row r="22" spans="1:16" ht="12.75">
      <c r="A22" s="18" t="s">
        <v>38</v>
      </c>
      <c s="23" t="s">
        <v>26</v>
      </c>
      <c s="23" t="s">
        <v>542</v>
      </c>
      <c s="18" t="s">
        <v>40</v>
      </c>
      <c s="24" t="s">
        <v>543</v>
      </c>
      <c s="25" t="s">
        <v>107</v>
      </c>
      <c s="26">
        <v>11.916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40</v>
      </c>
    </row>
    <row r="24" spans="1:5" ht="89.25">
      <c r="A24" s="30" t="s">
        <v>45</v>
      </c>
      <c r="E24" s="31" t="s">
        <v>649</v>
      </c>
    </row>
    <row r="25" spans="1:5" ht="318.75">
      <c r="A25" t="s">
        <v>46</v>
      </c>
      <c r="E25" s="29" t="s">
        <v>544</v>
      </c>
    </row>
    <row r="26" spans="1:16" ht="12.75">
      <c r="A26" s="18" t="s">
        <v>38</v>
      </c>
      <c s="23" t="s">
        <v>28</v>
      </c>
      <c s="23" t="s">
        <v>545</v>
      </c>
      <c s="18" t="s">
        <v>40</v>
      </c>
      <c s="24" t="s">
        <v>546</v>
      </c>
      <c s="25" t="s">
        <v>179</v>
      </c>
      <c s="26">
        <v>142.992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547</v>
      </c>
    </row>
    <row r="28" spans="1:5" ht="12.75">
      <c r="A28" s="30" t="s">
        <v>45</v>
      </c>
      <c r="E28" s="31" t="s">
        <v>650</v>
      </c>
    </row>
    <row r="29" spans="1:5" ht="25.5">
      <c r="A29" t="s">
        <v>46</v>
      </c>
      <c r="E29" s="29" t="s">
        <v>182</v>
      </c>
    </row>
    <row r="30" spans="1:16" ht="12.75">
      <c r="A30" s="18" t="s">
        <v>38</v>
      </c>
      <c s="23" t="s">
        <v>30</v>
      </c>
      <c s="23" t="s">
        <v>216</v>
      </c>
      <c s="18" t="s">
        <v>40</v>
      </c>
      <c s="24" t="s">
        <v>217</v>
      </c>
      <c s="25" t="s">
        <v>107</v>
      </c>
      <c s="26">
        <v>23.832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218</v>
      </c>
    </row>
    <row r="32" spans="1:5" ht="89.25">
      <c r="A32" s="30" t="s">
        <v>45</v>
      </c>
      <c r="E32" s="31" t="s">
        <v>651</v>
      </c>
    </row>
    <row r="33" spans="1:5" ht="191.25">
      <c r="A33" t="s">
        <v>46</v>
      </c>
      <c r="E33" s="29" t="s">
        <v>220</v>
      </c>
    </row>
    <row r="34" spans="1:16" ht="12.75">
      <c r="A34" s="18" t="s">
        <v>38</v>
      </c>
      <c s="23" t="s">
        <v>122</v>
      </c>
      <c s="23" t="s">
        <v>234</v>
      </c>
      <c s="18" t="s">
        <v>40</v>
      </c>
      <c s="24" t="s">
        <v>235</v>
      </c>
      <c s="25" t="s">
        <v>107</v>
      </c>
      <c s="26">
        <v>9.12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652</v>
      </c>
    </row>
    <row r="36" spans="1:5" ht="12.75">
      <c r="A36" s="30" t="s">
        <v>45</v>
      </c>
      <c r="E36" s="31" t="s">
        <v>653</v>
      </c>
    </row>
    <row r="37" spans="1:5" ht="229.5">
      <c r="A37" t="s">
        <v>46</v>
      </c>
      <c r="E37" s="29" t="s">
        <v>238</v>
      </c>
    </row>
    <row r="38" spans="1:16" ht="12.75">
      <c r="A38" s="18" t="s">
        <v>38</v>
      </c>
      <c s="23" t="s">
        <v>71</v>
      </c>
      <c s="23" t="s">
        <v>240</v>
      </c>
      <c s="18" t="s">
        <v>40</v>
      </c>
      <c s="24" t="s">
        <v>241</v>
      </c>
      <c s="25" t="s">
        <v>107</v>
      </c>
      <c s="26">
        <v>12.064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551</v>
      </c>
    </row>
    <row r="40" spans="1:5" ht="89.25">
      <c r="A40" s="30" t="s">
        <v>45</v>
      </c>
      <c r="E40" s="31" t="s">
        <v>654</v>
      </c>
    </row>
    <row r="41" spans="1:5" ht="293.25">
      <c r="A41" t="s">
        <v>46</v>
      </c>
      <c r="E41" s="29" t="s">
        <v>244</v>
      </c>
    </row>
    <row r="42" spans="1:16" ht="12.75">
      <c r="A42" s="18" t="s">
        <v>38</v>
      </c>
      <c s="23" t="s">
        <v>33</v>
      </c>
      <c s="23" t="s">
        <v>553</v>
      </c>
      <c s="18" t="s">
        <v>40</v>
      </c>
      <c s="24" t="s">
        <v>554</v>
      </c>
      <c s="25" t="s">
        <v>101</v>
      </c>
      <c s="26">
        <v>26.48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555</v>
      </c>
    </row>
    <row r="44" spans="1:5" ht="12.75">
      <c r="A44" s="30" t="s">
        <v>45</v>
      </c>
      <c r="E44" s="31" t="s">
        <v>655</v>
      </c>
    </row>
    <row r="45" spans="1:5" ht="25.5">
      <c r="A45" t="s">
        <v>46</v>
      </c>
      <c r="E45" s="29" t="s">
        <v>557</v>
      </c>
    </row>
    <row r="46" spans="1:18" ht="12.75" customHeight="1">
      <c r="A46" s="5" t="s">
        <v>36</v>
      </c>
      <c s="5"/>
      <c s="35" t="s">
        <v>26</v>
      </c>
      <c s="5"/>
      <c s="21" t="s">
        <v>562</v>
      </c>
      <c s="5"/>
      <c s="5"/>
      <c s="5"/>
      <c s="36">
        <f>0+Q46</f>
      </c>
      <c r="O46">
        <f>0+R46</f>
      </c>
      <c r="Q46">
        <f>0+I47</f>
      </c>
      <c>
        <f>0+O47</f>
      </c>
    </row>
    <row r="47" spans="1:16" ht="12.75">
      <c r="A47" s="18" t="s">
        <v>38</v>
      </c>
      <c s="23" t="s">
        <v>35</v>
      </c>
      <c s="23" t="s">
        <v>563</v>
      </c>
      <c s="18" t="s">
        <v>40</v>
      </c>
      <c s="24" t="s">
        <v>564</v>
      </c>
      <c s="25" t="s">
        <v>107</v>
      </c>
      <c s="26">
        <v>2.648</v>
      </c>
      <c s="27">
        <v>0</v>
      </c>
      <c s="27">
        <f>ROUND(ROUND(H47,2)*ROUND(G47,3),2)</f>
      </c>
      <c r="O47">
        <f>(I47*21)/100</f>
      </c>
      <c t="s">
        <v>16</v>
      </c>
    </row>
    <row r="48" spans="1:5" ht="12.75">
      <c r="A48" s="28" t="s">
        <v>43</v>
      </c>
      <c r="E48" s="29" t="s">
        <v>656</v>
      </c>
    </row>
    <row r="49" spans="1:5" ht="89.25">
      <c r="A49" s="30" t="s">
        <v>45</v>
      </c>
      <c r="E49" s="31" t="s">
        <v>657</v>
      </c>
    </row>
    <row r="50" spans="1:5" ht="38.25">
      <c r="A50" t="s">
        <v>46</v>
      </c>
      <c r="E50" s="29" t="s">
        <v>567</v>
      </c>
    </row>
    <row r="51" spans="1:18" ht="12.75" customHeight="1">
      <c r="A51" s="5" t="s">
        <v>36</v>
      </c>
      <c s="5"/>
      <c s="35" t="s">
        <v>122</v>
      </c>
      <c s="5"/>
      <c s="21" t="s">
        <v>568</v>
      </c>
      <c s="5"/>
      <c s="5"/>
      <c s="5"/>
      <c s="36">
        <f>0+Q51</f>
      </c>
      <c r="O51">
        <f>0+R51</f>
      </c>
      <c r="Q51">
        <f>0+I52+I56</f>
      </c>
      <c>
        <f>0+O52+O56</f>
      </c>
    </row>
    <row r="52" spans="1:16" ht="12.75">
      <c r="A52" s="18" t="s">
        <v>38</v>
      </c>
      <c s="23" t="s">
        <v>137</v>
      </c>
      <c s="23" t="s">
        <v>569</v>
      </c>
      <c s="18" t="s">
        <v>40</v>
      </c>
      <c s="24" t="s">
        <v>570</v>
      </c>
      <c s="25" t="s">
        <v>337</v>
      </c>
      <c s="26">
        <v>9</v>
      </c>
      <c s="27">
        <v>0</v>
      </c>
      <c s="27">
        <f>ROUND(ROUND(H52,2)*ROUND(G52,3),2)</f>
      </c>
      <c r="O52">
        <f>(I52*21)/100</f>
      </c>
      <c t="s">
        <v>16</v>
      </c>
    </row>
    <row r="53" spans="1:5" ht="12.75">
      <c r="A53" s="28" t="s">
        <v>43</v>
      </c>
      <c r="E53" s="29" t="s">
        <v>40</v>
      </c>
    </row>
    <row r="54" spans="1:5" ht="12.75">
      <c r="A54" s="30" t="s">
        <v>45</v>
      </c>
      <c r="E54" s="31" t="s">
        <v>515</v>
      </c>
    </row>
    <row r="55" spans="1:5" ht="102">
      <c r="A55" t="s">
        <v>46</v>
      </c>
      <c r="E55" s="29" t="s">
        <v>576</v>
      </c>
    </row>
    <row r="56" spans="1:16" ht="12.75">
      <c r="A56" s="18" t="s">
        <v>38</v>
      </c>
      <c s="23" t="s">
        <v>142</v>
      </c>
      <c s="23" t="s">
        <v>573</v>
      </c>
      <c s="18" t="s">
        <v>40</v>
      </c>
      <c s="24" t="s">
        <v>574</v>
      </c>
      <c s="25" t="s">
        <v>337</v>
      </c>
      <c s="26">
        <v>18</v>
      </c>
      <c s="27">
        <v>0</v>
      </c>
      <c s="27">
        <f>ROUND(ROUND(H56,2)*ROUND(G56,3),2)</f>
      </c>
      <c r="O56">
        <f>(I56*21)/100</f>
      </c>
      <c t="s">
        <v>16</v>
      </c>
    </row>
    <row r="57" spans="1:5" ht="12.75">
      <c r="A57" s="28" t="s">
        <v>43</v>
      </c>
      <c r="E57" s="29" t="s">
        <v>40</v>
      </c>
    </row>
    <row r="58" spans="1:5" ht="12.75">
      <c r="A58" s="30" t="s">
        <v>45</v>
      </c>
      <c r="E58" s="31" t="s">
        <v>658</v>
      </c>
    </row>
    <row r="59" spans="1:5" ht="102">
      <c r="A59" t="s">
        <v>46</v>
      </c>
      <c r="E59" s="29" t="s">
        <v>576</v>
      </c>
    </row>
    <row r="60" spans="1:18" ht="12.75" customHeight="1">
      <c r="A60" s="5" t="s">
        <v>36</v>
      </c>
      <c s="5"/>
      <c s="35" t="s">
        <v>71</v>
      </c>
      <c s="5"/>
      <c s="21" t="s">
        <v>333</v>
      </c>
      <c s="5"/>
      <c s="5"/>
      <c s="5"/>
      <c s="36">
        <f>0+Q60</f>
      </c>
      <c r="O60">
        <f>0+R60</f>
      </c>
      <c r="Q60">
        <f>0+I61+I65+I69+I73+I77+I81</f>
      </c>
      <c>
        <f>0+O61+O65+O69+O73+O77+O81</f>
      </c>
    </row>
    <row r="61" spans="1:16" ht="12.75">
      <c r="A61" s="18" t="s">
        <v>38</v>
      </c>
      <c s="23" t="s">
        <v>145</v>
      </c>
      <c s="23" t="s">
        <v>659</v>
      </c>
      <c s="18" t="s">
        <v>40</v>
      </c>
      <c s="24" t="s">
        <v>660</v>
      </c>
      <c s="25" t="s">
        <v>148</v>
      </c>
      <c s="26">
        <v>29.4</v>
      </c>
      <c s="27">
        <v>0</v>
      </c>
      <c s="27">
        <f>ROUND(ROUND(H61,2)*ROUND(G61,3),2)</f>
      </c>
      <c r="O61">
        <f>(I61*21)/100</f>
      </c>
      <c t="s">
        <v>16</v>
      </c>
    </row>
    <row r="62" spans="1:5" ht="12.75">
      <c r="A62" s="28" t="s">
        <v>43</v>
      </c>
      <c r="E62" s="29" t="s">
        <v>661</v>
      </c>
    </row>
    <row r="63" spans="1:5" ht="12.75">
      <c r="A63" s="30" t="s">
        <v>45</v>
      </c>
      <c r="E63" s="31" t="s">
        <v>662</v>
      </c>
    </row>
    <row r="64" spans="1:5" ht="255">
      <c r="A64" t="s">
        <v>46</v>
      </c>
      <c r="E64" s="29" t="s">
        <v>663</v>
      </c>
    </row>
    <row r="65" spans="1:16" ht="12.75">
      <c r="A65" s="18" t="s">
        <v>38</v>
      </c>
      <c s="23" t="s">
        <v>74</v>
      </c>
      <c s="23" t="s">
        <v>664</v>
      </c>
      <c s="18" t="s">
        <v>40</v>
      </c>
      <c s="24" t="s">
        <v>665</v>
      </c>
      <c s="25" t="s">
        <v>148</v>
      </c>
      <c s="26">
        <v>3.7</v>
      </c>
      <c s="27">
        <v>0</v>
      </c>
      <c s="27">
        <f>ROUND(ROUND(H65,2)*ROUND(G65,3),2)</f>
      </c>
      <c r="O65">
        <f>(I65*21)/100</f>
      </c>
      <c t="s">
        <v>16</v>
      </c>
    </row>
    <row r="66" spans="1:5" ht="12.75">
      <c r="A66" s="28" t="s">
        <v>43</v>
      </c>
      <c r="E66" s="29" t="s">
        <v>666</v>
      </c>
    </row>
    <row r="67" spans="1:5" ht="12.75">
      <c r="A67" s="30" t="s">
        <v>45</v>
      </c>
      <c r="E67" s="31" t="s">
        <v>667</v>
      </c>
    </row>
    <row r="68" spans="1:5" ht="255">
      <c r="A68" t="s">
        <v>46</v>
      </c>
      <c r="E68" s="29" t="s">
        <v>668</v>
      </c>
    </row>
    <row r="69" spans="1:16" ht="12.75">
      <c r="A69" s="18" t="s">
        <v>38</v>
      </c>
      <c s="23" t="s">
        <v>77</v>
      </c>
      <c s="23" t="s">
        <v>669</v>
      </c>
      <c s="18" t="s">
        <v>40</v>
      </c>
      <c s="24" t="s">
        <v>670</v>
      </c>
      <c s="25" t="s">
        <v>337</v>
      </c>
      <c s="26">
        <v>2</v>
      </c>
      <c s="27">
        <v>0</v>
      </c>
      <c s="27">
        <f>ROUND(ROUND(H69,2)*ROUND(G69,3),2)</f>
      </c>
      <c r="O69">
        <f>(I69*21)/100</f>
      </c>
      <c t="s">
        <v>16</v>
      </c>
    </row>
    <row r="70" spans="1:5" ht="12.75">
      <c r="A70" s="28" t="s">
        <v>43</v>
      </c>
      <c r="E70" s="29" t="s">
        <v>671</v>
      </c>
    </row>
    <row r="71" spans="1:5" ht="12.75">
      <c r="A71" s="30" t="s">
        <v>45</v>
      </c>
      <c r="E71" s="31" t="s">
        <v>350</v>
      </c>
    </row>
    <row r="72" spans="1:5" ht="51">
      <c r="A72" t="s">
        <v>46</v>
      </c>
      <c r="E72" s="29" t="s">
        <v>356</v>
      </c>
    </row>
    <row r="73" spans="1:16" ht="12.75">
      <c r="A73" s="18" t="s">
        <v>38</v>
      </c>
      <c s="23" t="s">
        <v>80</v>
      </c>
      <c s="23" t="s">
        <v>672</v>
      </c>
      <c s="18" t="s">
        <v>40</v>
      </c>
      <c s="24" t="s">
        <v>673</v>
      </c>
      <c s="25" t="s">
        <v>148</v>
      </c>
      <c s="26">
        <v>29.4</v>
      </c>
      <c s="27">
        <v>0</v>
      </c>
      <c s="27">
        <f>ROUND(ROUND(H73,2)*ROUND(G73,3),2)</f>
      </c>
      <c r="O73">
        <f>(I73*21)/100</f>
      </c>
      <c t="s">
        <v>16</v>
      </c>
    </row>
    <row r="74" spans="1:5" ht="12.75">
      <c r="A74" s="28" t="s">
        <v>43</v>
      </c>
      <c r="E74" s="29" t="s">
        <v>674</v>
      </c>
    </row>
    <row r="75" spans="1:5" ht="12.75">
      <c r="A75" s="30" t="s">
        <v>45</v>
      </c>
      <c r="E75" s="31" t="s">
        <v>662</v>
      </c>
    </row>
    <row r="76" spans="1:5" ht="51">
      <c r="A76" t="s">
        <v>46</v>
      </c>
      <c r="E76" s="29" t="s">
        <v>633</v>
      </c>
    </row>
    <row r="77" spans="1:16" ht="12.75">
      <c r="A77" s="18" t="s">
        <v>38</v>
      </c>
      <c s="23" t="s">
        <v>162</v>
      </c>
      <c s="23" t="s">
        <v>675</v>
      </c>
      <c s="18" t="s">
        <v>40</v>
      </c>
      <c s="24" t="s">
        <v>676</v>
      </c>
      <c s="25" t="s">
        <v>148</v>
      </c>
      <c s="26">
        <v>3.7</v>
      </c>
      <c s="27">
        <v>0</v>
      </c>
      <c s="27">
        <f>ROUND(ROUND(H77,2)*ROUND(G77,3),2)</f>
      </c>
      <c r="O77">
        <f>(I77*21)/100</f>
      </c>
      <c t="s">
        <v>16</v>
      </c>
    </row>
    <row r="78" spans="1:5" ht="12.75">
      <c r="A78" s="28" t="s">
        <v>43</v>
      </c>
      <c r="E78" s="29" t="s">
        <v>677</v>
      </c>
    </row>
    <row r="79" spans="1:5" ht="12.75">
      <c r="A79" s="30" t="s">
        <v>45</v>
      </c>
      <c r="E79" s="31" t="s">
        <v>667</v>
      </c>
    </row>
    <row r="80" spans="1:5" ht="51">
      <c r="A80" t="s">
        <v>46</v>
      </c>
      <c r="E80" s="29" t="s">
        <v>633</v>
      </c>
    </row>
    <row r="81" spans="1:16" ht="12.75">
      <c r="A81" s="18" t="s">
        <v>38</v>
      </c>
      <c s="23" t="s">
        <v>83</v>
      </c>
      <c s="23" t="s">
        <v>678</v>
      </c>
      <c s="18" t="s">
        <v>40</v>
      </c>
      <c s="24" t="s">
        <v>679</v>
      </c>
      <c s="25" t="s">
        <v>148</v>
      </c>
      <c s="26">
        <v>33.1</v>
      </c>
      <c s="27">
        <v>0</v>
      </c>
      <c s="27">
        <f>ROUND(ROUND(H81,2)*ROUND(G81,3),2)</f>
      </c>
      <c r="O81">
        <f>(I81*21)/100</f>
      </c>
      <c t="s">
        <v>16</v>
      </c>
    </row>
    <row r="82" spans="1:5" ht="12.75">
      <c r="A82" s="28" t="s">
        <v>43</v>
      </c>
      <c r="E82" s="29" t="s">
        <v>680</v>
      </c>
    </row>
    <row r="83" spans="1:5" ht="12.75">
      <c r="A83" s="30" t="s">
        <v>45</v>
      </c>
      <c r="E83" s="31" t="s">
        <v>681</v>
      </c>
    </row>
    <row r="84" spans="1:5" ht="25.5">
      <c r="A84" t="s">
        <v>46</v>
      </c>
      <c r="E84" s="29" t="s">
        <v>682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