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<sst xmlns="http://schemas.openxmlformats.org/spreadsheetml/2006/main" count="611" uniqueCount="213">
  <si>
    <t>ASPE10</t>
  </si>
  <si>
    <t>S</t>
  </si>
  <si>
    <t>Soupis prací objektu</t>
  </si>
  <si>
    <t xml:space="preserve">Stavba: </t>
  </si>
  <si>
    <t>230031.1</t>
  </si>
  <si>
    <t>III/42510 Rajhrad – OK Syrovice - stavba 1 km 0,547 - 3,755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</si>
  <si>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</si>
  <si>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</si>
  <si>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</si>
  <si>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</si>
  <si>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</si>
  <si>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</si>
  <si>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</si>
  <si>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</si>
  <si>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</si>
  <si>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2</t>
  </si>
  <si>
    <t>3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</si>
  <si>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</si>
  <si>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</si>
  <si>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</si>
  <si>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</si>
  <si>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</si>
  <si>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</si>
  <si>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</si>
  <si>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</si>
  <si>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</si>
  <si>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</si>
  <si>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</si>
  <si>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</si>
  <si>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</si>
  <si>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</si>
  <si>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</si>
  <si>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</si>
  <si>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</si>
  <si>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</si>
  <si>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</si>
  <si>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</si>
  <si>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</si>
  <si>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</si>
  <si>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</si>
  <si>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</si>
  <si>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</si>
  <si>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</si>
  <si>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</si>
  <si>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</si>
  <si>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</si>
  <si>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</si>
  <si>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</si>
  <si>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Vedlejší</t>
  </si>
  <si>
    <t>02720</t>
  </si>
  <si>
    <t>POMOC PRÁCE ZRÍZ NEBO ZAJIŠT REGULACI A OCHRANU DOPRAVY</t>
  </si>
  <si>
    <t>Přechodná úprava dopravního značení a objízdných tras včetně údržby a úprav během stavebních prací v souladu s TP66-II. vydání "Zásady pro označování pracovních míst na PK" a s platnými předpisy pro navrhování DZ na PK vč. vyhlášky čís. 294/2015 Sb.  
Stávající DZ svislé se pro potřeby PDZ zachovají a dle potřeby zakryjí, upraví nebo doplní. Přechodné SDZ (značky, směrové desky, závory, semaforová souprava, světla) se umístí na nosičích a podkladních deskách včetně nutných přesunů dle jednotlivých fází (etap) výstavby, dodávky, montáže, demontáže. Vše v režii zhotovitele.</t>
  </si>
  <si>
    <t>zahrnuje veškeré náklady spojené s objednatelem požadovanými zarízeními</t>
  </si>
  <si>
    <t>00002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</si>
  <si>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</si>
  <si>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</si>
  <si>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</si>
  <si>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</si>
  <si>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</si>
  <si>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</si>
  <si>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</si>
  <si>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</si>
  <si>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</si>
  <si>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</si>
  <si>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</si>
  <si>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</si>
  <si>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</si>
  <si>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</si>
  <si>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</si>
  <si>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</si>
  <si>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</si>
  <si>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</si>
  <si>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</si>
  <si>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</si>
  <si>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</si>
  <si>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</si>
  <si>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</si>
  <si>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101</t>
  </si>
  <si>
    <t>III/42510 Rajhrad – OK Syrovice - km 0,547 - 3,755</t>
  </si>
  <si>
    <t>014102</t>
  </si>
  <si>
    <t>POPLATKY ZA SKLÁDKU</t>
  </si>
  <si>
    <t>T</t>
  </si>
  <si>
    <t>Poplatek za skládku čištění krajnic,příkopů, potrubí</t>
  </si>
  <si>
    <t>(2480*0,05+80*0,05)*2,0=256,00 [A] 
4966*0,25*2,0=2 483,00 [B] 
15*0,2*2,0=6,00 [C] 
Celkem: A+B+C=2 745,00 [D]</t>
  </si>
  <si>
    <t>zahrnuje veškeré poplatky provozovateli skládky související s uložením odpadu na skládce.</t>
  </si>
  <si>
    <t>Zemní práce</t>
  </si>
  <si>
    <t>11120</t>
  </si>
  <si>
    <t>ODSTRANĚNÍ KŘOVIN</t>
  </si>
  <si>
    <t>M2</t>
  </si>
  <si>
    <t>mýcení náletových křovin u příkop, u propustků - včetně odvozu a likvidace v režii zhotovitele</t>
  </si>
  <si>
    <t>50=50,00 [A]</t>
  </si>
  <si>
    <t>odstranění křovin a stromů do průměru 100 mm 
doprava dřevin bez ohledu na vzdálenost 
spálení na hromadách nebo štěpkování</t>
  </si>
  <si>
    <t>11372</t>
  </si>
  <si>
    <t>FRÉZOVÁNÍ ZPEVNĚNÝCH PLOCH ASFALTOVÝCH</t>
  </si>
  <si>
    <t>M3</t>
  </si>
  <si>
    <t>část frézinku uložena na mezideponii a použita na stavbě: 
zpevnění krajnic - p.č. 56962 - 2560*0,1=256 m3 
úpravy sjezdů - p.č. 567306  -56,7 m3 
zbytek odvoz a likvidace v režii zhotovitele</t>
  </si>
  <si>
    <t>Odměřeno programem ACAD 
obnova obrusné vrstvy  
22207*0,11=2 442,77 [A] 
frézování, lokální vysprávky 50mm uvažováno na 30% plochy 
22207*0,05*0,3=333,11 [B] 
Celkem: A+B=2 775,88 [C]</t>
  </si>
  <si>
    <t>Položka zahrnuje veškerou manipulaci s vybouranou sutí a s vybouranými hmotami vč. uložení</t>
  </si>
  <si>
    <t>113762</t>
  </si>
  <si>
    <t>FRÉZOVÁNÍ DRÁŽKY PRŮŘEZU DO 200MM2 V ASFALTOVÉ VOZOVCE</t>
  </si>
  <si>
    <t>M</t>
  </si>
  <si>
    <t>Příčné prořezání a zalití krytu vozovky na začátku a konci úpravy 
odvoz a likvidace v režii zhotovitele</t>
  </si>
  <si>
    <t>7,5+34,5+30+18+15+7,5+7,5+8=128,00 [A]</t>
  </si>
  <si>
    <t>Položka zahrnuje veškerou manipulaci s vybouranou sutí a s vybouranými hmotami vč. uložení na skládku.</t>
  </si>
  <si>
    <t>113765</t>
  </si>
  <si>
    <t>FRÉZOVÁNÍ DRÁŽKY PRŮŘEZU DO 600MM2 V ASFALTOVÉ VOZOVCE</t>
  </si>
  <si>
    <t>ošetření trhlin dle TP 115 - prořezání a zalití 
odvoz a likvidace v režii zhotovitele</t>
  </si>
  <si>
    <t>2820/30*8=752,00 [A]</t>
  </si>
  <si>
    <t>12922</t>
  </si>
  <si>
    <t>ČIŠTĚNÍ KRAJNIC OD NÁNOSU TL. DO 100MM</t>
  </si>
  <si>
    <t>Předpokládaná tl. čištění krajnic 50mm</t>
  </si>
  <si>
    <t>Odměřeno programem ACAD 
2480+80=2 560,00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</si>
  <si>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</si>
  <si>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7</t>
  </si>
  <si>
    <t>12932</t>
  </si>
  <si>
    <t>ČIŠTĚNÍ PŘÍKOPŮ OD NÁNOSU DO 0,5M3/M</t>
  </si>
  <si>
    <t>Pročištění příkopů - uvažováno 0,25m3/bm</t>
  </si>
  <si>
    <t>4966=4 966,00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</si>
  <si>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</si>
  <si>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12980</t>
  </si>
  <si>
    <t>ČIŠTĚNÍ ULIČNÍCH VPUSTÍ</t>
  </si>
  <si>
    <t>KUS</t>
  </si>
  <si>
    <t>odvoz a likvidace vzniklého odapdu v režii zhotovitele</t>
  </si>
  <si>
    <t>3=3,00 [A]</t>
  </si>
  <si>
    <t>Součástí položky je vodorovná a svislá doprava, přemístění, přeložení, manipulace s materiálem a uložení na skládku. 
 Nezahrnuje poplatek za skládku</t>
  </si>
  <si>
    <t>129958</t>
  </si>
  <si>
    <t>ČIŠTĚNÍ POTRUBÍ DN DO 600MM</t>
  </si>
  <si>
    <t>Pročištění propustku</t>
  </si>
  <si>
    <t>15=15,00 [A]</t>
  </si>
  <si>
    <t>Komunikace</t>
  </si>
  <si>
    <t>567306</t>
  </si>
  <si>
    <t>VRSTVY PRO OBNOVU A OPRAVY Z RECYKLOVANÉHO MATERIÁLU</t>
  </si>
  <si>
    <t>Úpravy stávajících nezpevněných sjezdů hutněným asf. recyklátem fr. 0-32 v průměrné tl. 100mm</t>
  </si>
  <si>
    <t>Odměřeno programem ACAD 
567*0,1=56,70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</si>
  <si>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</si>
  <si>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56962</t>
  </si>
  <si>
    <t>ZPEVNĚNÍ KRAJNIC Z RECYKLOVANÉHO MATERIÁLU TL DO 100MM</t>
  </si>
  <si>
    <t>na zpevnění krajnic se použije materiál z položky 11372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</si>
  <si>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</si>
  <si>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12</t>
  </si>
  <si>
    <t>572214</t>
  </si>
  <si>
    <t>SPOJOVACÍ POSTŘIK Z MODIFIK EMULZE DO 0,5KG/M2</t>
  </si>
  <si>
    <t>spojovací postřik 0,4kg/m2</t>
  </si>
  <si>
    <t>Odměřeno programem ACAD 
1 vrstva - lokální vysprávky 22207*0.3=6 662,10 [A] 
2 vrstvy - ložná + obrusná vrstva 22207*2=44 414,00 [B] 
Celkem: A+B=51 076,10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</si>
  <si>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</si>
  <si>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13</t>
  </si>
  <si>
    <t>574D66</t>
  </si>
  <si>
    <t>ASFALTOVÝ BETON PRO LOŽNÍ VRSTVY MODIFIK ACL 16+, 16S TL. 70MM</t>
  </si>
  <si>
    <t>ACL 16S tl.70mm</t>
  </si>
  <si>
    <t>Odměřeno programem ACAD 
22207=22 207,00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</si>
  <si>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</si>
  <si>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574F46</t>
  </si>
  <si>
    <t>ASFALTOVÝ BETON PRO PODKLADNÍ VRSTVY MODIFIK ACP 16+, 16S TL. 50MM</t>
  </si>
  <si>
    <t>ACP 16S, podkladní vrstva, uvažována tl. vrstvy 50mm na 30% plochy</t>
  </si>
  <si>
    <t>Odměřeno programem ACAD 
22207*0.3=6 662,10 [A]</t>
  </si>
  <si>
    <t>574J54</t>
  </si>
  <si>
    <t>ASFALTOVÝ KOBEREC MASTIXOVÝ MODIFIK SMA 11+, 11S TL. 40MM</t>
  </si>
  <si>
    <t>SMA 11S, obrusná vrstva tl. 40mm</t>
  </si>
  <si>
    <t>16</t>
  </si>
  <si>
    <t>576411</t>
  </si>
  <si>
    <t>POSYP KAMENIVEM OBALOVANÝM 2KG/M2</t>
  </si>
  <si>
    <t>Posyp SMA předobaleným kamenivem frakce 2/4 - 1.5 kg/m2</t>
  </si>
  <si>
    <t>- dodání obalovaného kameniva předepsané kvality a zrnitosti  
- posyp předepsaným množstvím</t>
  </si>
  <si>
    <t>17</t>
  </si>
  <si>
    <t>57790A</t>
  </si>
  <si>
    <t>VÝSPRAVA VÝTLUKŮ SMĚSÍ ACO (KUBATURA)</t>
  </si>
  <si>
    <t>opravy OT, (komunikací využívaných po dobu stavby jako objízdné trasy)</t>
  </si>
  <si>
    <t>10=10,00 [A]</t>
  </si>
  <si>
    <t>- odfrézování nebo jiné odstranění poškozených vozovkových vrstev  
- zaříznutí hran  
- vyčištění  
- nátěr  
- dodání a výplň předepsanou zhutněnou balenou asfaltovou směsí  
- asfaltová zálivka</t>
  </si>
  <si>
    <t>58920</t>
  </si>
  <si>
    <t>VÝPLŇ SPAR MODIFIKOVANÝM ASFALTEM</t>
  </si>
  <si>
    <t>Příčné prořezání a zalití krytu vozovky na začátku a konci úpravy  
ošetření trhlin dle TP 115 - prořezání a zalití</t>
  </si>
  <si>
    <t>7,5+34,5+30+18+15+7,5+7,5+8=128,00 [A] 
2820/30*8=752,00 [B] 
Celkem: A+B=880,00 [C]</t>
  </si>
  <si>
    <t>položka zahrnuje:  
- dodávku předepsaného materiálu  
- vyčištění a výplň spar tímto materiálem</t>
  </si>
  <si>
    <t>Potrubí</t>
  </si>
  <si>
    <t>19</t>
  </si>
  <si>
    <t>89922</t>
  </si>
  <si>
    <t>VÝŠKOVÁ ÚPRAVA MŘÍŽÍ</t>
  </si>
  <si>
    <t>Výšková úprava mříží uličních vpustí  
vč. případné výměny poškozených rámů a nevyhovujících poklopů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</si>
  <si>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</si>
  <si>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</si>
  <si>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20</t>
  </si>
  <si>
    <t>91228</t>
  </si>
  <si>
    <t>SMĚROVÉ SLOUPKY Z PLAST HMOT VČETNĚ ODRAZNÉHO PÁSKU</t>
  </si>
  <si>
    <t>60ks Doplnění chybějících směrových sloupků bílé barvy  
18 ks červené kulaté (Z11g) - u napojení ÚK, LC</t>
  </si>
  <si>
    <t>červené 9*2=18,00 [A] 
bílé 60=60,00 [B] 
Celkem: A+B=78,00 [C]</t>
  </si>
  <si>
    <t>položka zahrnuje:  
- dodání a osazení sloupku včetně nutných zemních prací  
- vnitrostaveništní a mimostaveništní doprava  
- odrazky plastové nebo z retroreflexní fólie</t>
  </si>
  <si>
    <t>21</t>
  </si>
  <si>
    <t>915111</t>
  </si>
  <si>
    <t>VODOROVNÉ DOPRAVNÍ ZNAČENÍ BARVOU HLADKÉ - DODÁVKA A POKLÁDKA</t>
  </si>
  <si>
    <t>dodání a pokládka nátěrového materiálu vč. předznačení a reflexní úpravy  
strukturální studený plast bez zvučícího efektu</t>
  </si>
  <si>
    <t>Odměřeno programem ACAD 
0,25*238=59,50 [A] 
0,25*204*0,5=25,50 [B] 
0,125*5509=688,63 [C] 
0,125*2593*0,5=162,06 [D] 
14=14,00 [E] 
Celkem: A+B+C+D+E=949,69 [F]</t>
  </si>
  <si>
    <t>položka zahrnuje:  
- dodání a pokládku nátěrového materiálu (měří se pouze natíraná plocha)  
- předznačení a reflexní úpravu</t>
  </si>
  <si>
    <t>22</t>
  </si>
  <si>
    <t>915211</t>
  </si>
  <si>
    <t>VODOROVNÉ DOPRAVNÍ ZNAČENÍ PLASTEM HLADKÉ - DODÁVKA A POKLÁDKA</t>
  </si>
  <si>
    <t>14=14,00 [A]</t>
  </si>
  <si>
    <t>23</t>
  </si>
  <si>
    <t>915221</t>
  </si>
  <si>
    <t>VODOR DOPRAV ZNAČ PLASTEM STRUKTURÁLNÍ NEHLUČNÉ - DOD A POKLÁDKA</t>
  </si>
  <si>
    <t>strukturální studený plast bez zvučícího efektu</t>
  </si>
  <si>
    <t>Odměřeno programem ACAD 
0,25*238=59,50 [A] 
0,25*204*0,5=25,50 [B] 
0,125*5509=688,63 [C] 
0,125*2593*0,5=162,06 [D] 
Celkem: A+B+C+D=935,69 [E]</t>
  </si>
  <si>
    <t>24</t>
  </si>
  <si>
    <t>93812</t>
  </si>
  <si>
    <t>OČIŠTĚNÍ ASFALTOVÝCH VOZOVEK OD VEGETACE</t>
  </si>
  <si>
    <t>na š. 0.5m u nezpevněné krajnice -  očištění od vegetace</t>
  </si>
  <si>
    <t>Odměřeno programem ACAD 
2*2820*0.5=2 820,00 [A]</t>
  </si>
  <si>
    <t>položka zahrnuje očištění předepsaným způsobem včetně odklizení vzniklého odpadu</t>
  </si>
  <si>
    <t>25</t>
  </si>
  <si>
    <t>93818</t>
  </si>
  <si>
    <t>OČIŠTĚNÍ ASFALT VOZOVEK ZAMETENÍM</t>
  </si>
  <si>
    <t>Očištění vozovky před provedením spojovajícho postřiku  
před pokládkou vyrovnávací vrstvy a před pokládkou obrusné vrstvy</t>
  </si>
  <si>
    <t>22207*2+22207*0.3=51 076,10 [A]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</si>
</sst>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44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48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48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38</v>
      </c>
      <c s="23" t="s">
        <v>22</v>
      </c>
      <c s="23" t="s">
        <v>49</v>
      </c>
      <c s="18" t="s">
        <v>40</v>
      </c>
      <c s="24" t="s">
        <v>50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14.75">
      <c r="A11" s="27" t="s">
        <v>43</v>
      </c>
      <c r="E11" s="28" t="s">
        <v>51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52</v>
      </c>
    </row>
    <row r="14" spans="1:16" ht="25.5">
      <c r="A14" s="18" t="s">
        <v>38</v>
      </c>
      <c s="23" t="s">
        <v>15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40</v>
      </c>
    </row>
    <row r="17" spans="1:5" ht="12.75">
      <c r="A17" t="s">
        <v>46</v>
      </c>
      <c r="E17" s="28" t="s">
        <v>40</v>
      </c>
    </row>
    <row r="18" spans="1:16" ht="12.75">
      <c r="A18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40</v>
      </c>
    </row>
    <row r="21" spans="1:5" ht="12.75">
      <c r="A21" t="s">
        <v>46</v>
      </c>
      <c r="E21" s="28" t="s">
        <v>40</v>
      </c>
    </row>
    <row r="22" spans="1:16" ht="25.5">
      <c r="A22" s="18" t="s">
        <v>38</v>
      </c>
      <c s="23" t="s">
        <v>26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40</v>
      </c>
    </row>
    <row r="25" spans="1:5" ht="12.75">
      <c r="A25" t="s">
        <v>46</v>
      </c>
      <c r="E25" s="28" t="s">
        <v>40</v>
      </c>
    </row>
    <row r="26" spans="1:16" ht="25.5">
      <c r="A26" s="18" t="s">
        <v>38</v>
      </c>
      <c s="23" t="s">
        <v>28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12.75">
      <c r="A29" t="s">
        <v>46</v>
      </c>
      <c r="E29" s="28" t="s">
        <v>40</v>
      </c>
    </row>
    <row r="30" spans="1:16" ht="25.5">
      <c r="A30" s="18" t="s">
        <v>38</v>
      </c>
      <c s="23" t="s">
        <v>62</v>
      </c>
      <c s="23" t="s">
        <v>63</v>
      </c>
      <c s="18" t="s">
        <v>54</v>
      </c>
      <c s="24" t="s">
        <v>64</v>
      </c>
      <c s="25" t="s">
        <v>42</v>
      </c>
      <c s="26">
        <v>1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40</v>
      </c>
    </row>
    <row r="33" spans="1:5" ht="12.75">
      <c r="A33" t="s">
        <v>46</v>
      </c>
      <c r="E33" s="28" t="s">
        <v>40</v>
      </c>
    </row>
    <row r="34" spans="1:16" ht="12.75">
      <c r="A34" s="18" t="s">
        <v>38</v>
      </c>
      <c s="23" t="s">
        <v>65</v>
      </c>
      <c s="23" t="s">
        <v>66</v>
      </c>
      <c s="18" t="s">
        <v>54</v>
      </c>
      <c s="24" t="s">
        <v>67</v>
      </c>
      <c s="25" t="s">
        <v>42</v>
      </c>
      <c s="26">
        <v>1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40</v>
      </c>
    </row>
    <row r="37" spans="1:5" ht="12.75">
      <c r="A37" t="s">
        <v>46</v>
      </c>
      <c r="E37" s="28" t="s">
        <v>40</v>
      </c>
    </row>
    <row r="38" spans="1:16" ht="25.5">
      <c r="A38" s="18" t="s">
        <v>38</v>
      </c>
      <c s="23" t="s">
        <v>68</v>
      </c>
      <c s="23" t="s">
        <v>69</v>
      </c>
      <c s="18" t="s">
        <v>54</v>
      </c>
      <c s="24" t="s">
        <v>70</v>
      </c>
      <c s="25" t="s">
        <v>42</v>
      </c>
      <c s="26">
        <v>1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40</v>
      </c>
    </row>
    <row r="40" spans="1:5" ht="12.75">
      <c r="A40" s="29" t="s">
        <v>45</v>
      </c>
      <c r="E40" s="30" t="s">
        <v>40</v>
      </c>
    </row>
    <row r="41" spans="1:5" ht="12.75">
      <c r="A41" t="s">
        <v>46</v>
      </c>
      <c r="E41" s="28" t="s">
        <v>40</v>
      </c>
    </row>
    <row r="42" spans="1:16" ht="12.75">
      <c r="A42" s="18" t="s">
        <v>38</v>
      </c>
      <c s="23" t="s">
        <v>71</v>
      </c>
      <c s="23" t="s">
        <v>72</v>
      </c>
      <c s="18" t="s">
        <v>54</v>
      </c>
      <c s="24" t="s">
        <v>73</v>
      </c>
      <c s="25" t="s">
        <v>42</v>
      </c>
      <c s="26">
        <v>1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2.75">
      <c r="A43" s="27" t="s">
        <v>43</v>
      </c>
      <c r="E43" s="28" t="s">
        <v>40</v>
      </c>
    </row>
    <row r="44" spans="1:5" ht="12.75">
      <c r="A44" s="29" t="s">
        <v>45</v>
      </c>
      <c r="E44" s="30" t="s">
        <v>40</v>
      </c>
    </row>
    <row r="45" spans="1:5" ht="12.75">
      <c r="A45" t="s">
        <v>46</v>
      </c>
      <c r="E45" s="28" t="s">
        <v>40</v>
      </c>
    </row>
    <row r="46" spans="1:16" ht="12.75">
      <c r="A46" s="18" t="s">
        <v>38</v>
      </c>
      <c s="23" t="s">
        <v>74</v>
      </c>
      <c s="23" t="s">
        <v>75</v>
      </c>
      <c s="18" t="s">
        <v>54</v>
      </c>
      <c s="24" t="s">
        <v>76</v>
      </c>
      <c s="25" t="s">
        <v>42</v>
      </c>
      <c s="26">
        <v>1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12.75">
      <c r="A47" s="27" t="s">
        <v>43</v>
      </c>
      <c r="E47" s="28" t="s">
        <v>40</v>
      </c>
    </row>
    <row r="48" spans="1:5" ht="12.75">
      <c r="A48" s="29" t="s">
        <v>45</v>
      </c>
      <c r="E48" s="30" t="s">
        <v>40</v>
      </c>
    </row>
    <row r="49" spans="1:5" ht="12.75">
      <c r="A49" t="s">
        <v>46</v>
      </c>
      <c r="E49" s="28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0+O8+O13+O46+O83+O88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77</v>
      </c>
      <c s="31">
        <f>0+I8+I13+I46+I83+I88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77</v>
      </c>
      <c s="5"/>
      <c s="14" t="s">
        <v>78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79</v>
      </c>
      <c s="18" t="s">
        <v>40</v>
      </c>
      <c s="24" t="s">
        <v>80</v>
      </c>
      <c s="25" t="s">
        <v>81</v>
      </c>
      <c s="26">
        <v>2745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82</v>
      </c>
    </row>
    <row r="11" spans="1:5" ht="51">
      <c r="A11" s="29" t="s">
        <v>45</v>
      </c>
      <c r="E11" s="30" t="s">
        <v>83</v>
      </c>
    </row>
    <row r="12" spans="1:5" ht="25.5">
      <c r="A12" t="s">
        <v>46</v>
      </c>
      <c r="E12" s="28" t="s">
        <v>84</v>
      </c>
    </row>
    <row r="13" spans="1:18" ht="12.75" customHeight="1">
      <c r="A13" s="5" t="s">
        <v>36</v>
      </c>
      <c s="5"/>
      <c s="34" t="s">
        <v>22</v>
      </c>
      <c s="5"/>
      <c s="21" t="s">
        <v>85</v>
      </c>
      <c s="5"/>
      <c s="5"/>
      <c s="5"/>
      <c s="35">
        <f>0+Q13</f>
      </c>
      <c r="O13">
        <f>0+R13</f>
      </c>
      <c r="Q13">
        <f>0+I14+I18+I22+I26+I30+I34+I38+I42</f>
      </c>
      <c>
        <f>0+O14+O18+O22+O26+O30+O34+O38+O42</f>
      </c>
    </row>
    <row r="14" spans="1:16" ht="12.75">
      <c r="A14" s="18" t="s">
        <v>38</v>
      </c>
      <c s="23" t="s">
        <v>15</v>
      </c>
      <c s="23" t="s">
        <v>86</v>
      </c>
      <c s="18" t="s">
        <v>40</v>
      </c>
      <c s="24" t="s">
        <v>87</v>
      </c>
      <c s="25" t="s">
        <v>88</v>
      </c>
      <c s="26">
        <v>50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25.5">
      <c r="A15" s="27" t="s">
        <v>43</v>
      </c>
      <c r="E15" s="28" t="s">
        <v>89</v>
      </c>
    </row>
    <row r="16" spans="1:5" ht="12.75">
      <c r="A16" s="29" t="s">
        <v>45</v>
      </c>
      <c r="E16" s="30" t="s">
        <v>90</v>
      </c>
    </row>
    <row r="17" spans="1:5" ht="38.25">
      <c r="A17" t="s">
        <v>46</v>
      </c>
      <c r="E17" s="28" t="s">
        <v>91</v>
      </c>
    </row>
    <row r="18" spans="1:16" ht="12.75">
      <c r="A18" s="18" t="s">
        <v>38</v>
      </c>
      <c s="23" t="s">
        <v>16</v>
      </c>
      <c s="23" t="s">
        <v>92</v>
      </c>
      <c s="18" t="s">
        <v>40</v>
      </c>
      <c s="24" t="s">
        <v>93</v>
      </c>
      <c s="25" t="s">
        <v>94</v>
      </c>
      <c s="26">
        <v>2775.88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51">
      <c r="A19" s="27" t="s">
        <v>43</v>
      </c>
      <c r="E19" s="28" t="s">
        <v>95</v>
      </c>
    </row>
    <row r="20" spans="1:5" ht="76.5">
      <c r="A20" s="29" t="s">
        <v>45</v>
      </c>
      <c r="E20" s="30" t="s">
        <v>96</v>
      </c>
    </row>
    <row r="21" spans="1:5" ht="25.5">
      <c r="A21" t="s">
        <v>46</v>
      </c>
      <c r="E21" s="28" t="s">
        <v>97</v>
      </c>
    </row>
    <row r="22" spans="1:16" ht="12.75">
      <c r="A22" s="18" t="s">
        <v>38</v>
      </c>
      <c s="23" t="s">
        <v>26</v>
      </c>
      <c s="23" t="s">
        <v>98</v>
      </c>
      <c s="18" t="s">
        <v>40</v>
      </c>
      <c s="24" t="s">
        <v>99</v>
      </c>
      <c s="25" t="s">
        <v>100</v>
      </c>
      <c s="26">
        <v>128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25.5">
      <c r="A23" s="27" t="s">
        <v>43</v>
      </c>
      <c r="E23" s="28" t="s">
        <v>101</v>
      </c>
    </row>
    <row r="24" spans="1:5" ht="12.75">
      <c r="A24" s="29" t="s">
        <v>45</v>
      </c>
      <c r="E24" s="30" t="s">
        <v>102</v>
      </c>
    </row>
    <row r="25" spans="1:5" ht="25.5">
      <c r="A25" t="s">
        <v>46</v>
      </c>
      <c r="E25" s="28" t="s">
        <v>103</v>
      </c>
    </row>
    <row r="26" spans="1:16" ht="12.75">
      <c r="A26" s="18" t="s">
        <v>38</v>
      </c>
      <c s="23" t="s">
        <v>28</v>
      </c>
      <c s="23" t="s">
        <v>104</v>
      </c>
      <c s="18" t="s">
        <v>40</v>
      </c>
      <c s="24" t="s">
        <v>105</v>
      </c>
      <c s="25" t="s">
        <v>100</v>
      </c>
      <c s="26">
        <v>752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25.5">
      <c r="A27" s="27" t="s">
        <v>43</v>
      </c>
      <c r="E27" s="28" t="s">
        <v>106</v>
      </c>
    </row>
    <row r="28" spans="1:5" ht="12.75">
      <c r="A28" s="29" t="s">
        <v>45</v>
      </c>
      <c r="E28" s="30" t="s">
        <v>107</v>
      </c>
    </row>
    <row r="29" spans="1:5" ht="25.5">
      <c r="A29" t="s">
        <v>46</v>
      </c>
      <c r="E29" s="28" t="s">
        <v>103</v>
      </c>
    </row>
    <row r="30" spans="1:16" ht="12.75">
      <c r="A30" s="18" t="s">
        <v>38</v>
      </c>
      <c s="23" t="s">
        <v>30</v>
      </c>
      <c s="23" t="s">
        <v>108</v>
      </c>
      <c s="18" t="s">
        <v>40</v>
      </c>
      <c s="24" t="s">
        <v>109</v>
      </c>
      <c s="25" t="s">
        <v>88</v>
      </c>
      <c s="26">
        <v>2560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110</v>
      </c>
    </row>
    <row r="32" spans="1:5" ht="25.5">
      <c r="A32" s="29" t="s">
        <v>45</v>
      </c>
      <c r="E32" s="30" t="s">
        <v>111</v>
      </c>
    </row>
    <row r="33" spans="1:5" ht="63.75">
      <c r="A33" t="s">
        <v>46</v>
      </c>
      <c r="E33" s="28" t="s">
        <v>112</v>
      </c>
    </row>
    <row r="34" spans="1:16" ht="12.75">
      <c r="A34" s="18" t="s">
        <v>38</v>
      </c>
      <c s="23" t="s">
        <v>113</v>
      </c>
      <c s="23" t="s">
        <v>114</v>
      </c>
      <c s="18" t="s">
        <v>40</v>
      </c>
      <c s="24" t="s">
        <v>115</v>
      </c>
      <c s="25" t="s">
        <v>100</v>
      </c>
      <c s="26">
        <v>4966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116</v>
      </c>
    </row>
    <row r="36" spans="1:5" ht="12.75">
      <c r="A36" s="29" t="s">
        <v>45</v>
      </c>
      <c r="E36" s="30" t="s">
        <v>117</v>
      </c>
    </row>
    <row r="37" spans="1:5" ht="63.75">
      <c r="A37" t="s">
        <v>46</v>
      </c>
      <c r="E37" s="28" t="s">
        <v>118</v>
      </c>
    </row>
    <row r="38" spans="1:16" ht="12.75">
      <c r="A38" s="18" t="s">
        <v>38</v>
      </c>
      <c s="23" t="s">
        <v>62</v>
      </c>
      <c s="23" t="s">
        <v>119</v>
      </c>
      <c s="18" t="s">
        <v>40</v>
      </c>
      <c s="24" t="s">
        <v>120</v>
      </c>
      <c s="25" t="s">
        <v>121</v>
      </c>
      <c s="26">
        <v>3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122</v>
      </c>
    </row>
    <row r="40" spans="1:5" ht="12.75">
      <c r="A40" s="29" t="s">
        <v>45</v>
      </c>
      <c r="E40" s="30" t="s">
        <v>123</v>
      </c>
    </row>
    <row r="41" spans="1:5" ht="38.25">
      <c r="A41" t="s">
        <v>46</v>
      </c>
      <c r="E41" s="28" t="s">
        <v>124</v>
      </c>
    </row>
    <row r="42" spans="1:16" ht="12.75">
      <c r="A42" s="18" t="s">
        <v>38</v>
      </c>
      <c s="23" t="s">
        <v>33</v>
      </c>
      <c s="23" t="s">
        <v>125</v>
      </c>
      <c s="18" t="s">
        <v>40</v>
      </c>
      <c s="24" t="s">
        <v>126</v>
      </c>
      <c s="25" t="s">
        <v>100</v>
      </c>
      <c s="26">
        <v>15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2.75">
      <c r="A43" s="27" t="s">
        <v>43</v>
      </c>
      <c r="E43" s="28" t="s">
        <v>127</v>
      </c>
    </row>
    <row r="44" spans="1:5" ht="12.75">
      <c r="A44" s="29" t="s">
        <v>45</v>
      </c>
      <c r="E44" s="30" t="s">
        <v>128</v>
      </c>
    </row>
    <row r="45" spans="1:5" ht="63.75">
      <c r="A45" t="s">
        <v>46</v>
      </c>
      <c r="E45" s="28" t="s">
        <v>112</v>
      </c>
    </row>
    <row r="46" spans="1:18" ht="12.75" customHeight="1">
      <c r="A46" s="5" t="s">
        <v>36</v>
      </c>
      <c s="5"/>
      <c s="34" t="s">
        <v>28</v>
      </c>
      <c s="5"/>
      <c s="21" t="s">
        <v>129</v>
      </c>
      <c s="5"/>
      <c s="5"/>
      <c s="5"/>
      <c s="35">
        <f>0+Q46</f>
      </c>
      <c r="O46">
        <f>0+R46</f>
      </c>
      <c r="Q46">
        <f>0+I47+I51+I55+I59+I63+I67+I71+I75+I79</f>
      </c>
      <c>
        <f>0+O47+O51+O55+O59+O63+O67+O71+O75+O79</f>
      </c>
    </row>
    <row r="47" spans="1:16" ht="12.75">
      <c r="A47" s="18" t="s">
        <v>38</v>
      </c>
      <c s="23" t="s">
        <v>35</v>
      </c>
      <c s="23" t="s">
        <v>130</v>
      </c>
      <c s="18" t="s">
        <v>40</v>
      </c>
      <c s="24" t="s">
        <v>131</v>
      </c>
      <c s="25" t="s">
        <v>94</v>
      </c>
      <c s="26">
        <v>56.7</v>
      </c>
      <c s="26">
        <v>0</v>
      </c>
      <c s="26">
        <f>ROUND(ROUND(H47,2)*ROUND(G47,2),2)</f>
      </c>
      <c r="O47">
        <f>(I47*21)/100</f>
      </c>
      <c t="s">
        <v>15</v>
      </c>
    </row>
    <row r="48" spans="1:5" ht="25.5">
      <c r="A48" s="27" t="s">
        <v>43</v>
      </c>
      <c r="E48" s="28" t="s">
        <v>132</v>
      </c>
    </row>
    <row r="49" spans="1:5" ht="25.5">
      <c r="A49" s="29" t="s">
        <v>45</v>
      </c>
      <c r="E49" s="30" t="s">
        <v>133</v>
      </c>
    </row>
    <row r="50" spans="1:5" ht="102">
      <c r="A50" t="s">
        <v>46</v>
      </c>
      <c r="E50" s="28" t="s">
        <v>134</v>
      </c>
    </row>
    <row r="51" spans="1:16" ht="12.75">
      <c r="A51" s="18" t="s">
        <v>38</v>
      </c>
      <c s="23" t="s">
        <v>65</v>
      </c>
      <c s="23" t="s">
        <v>135</v>
      </c>
      <c s="18" t="s">
        <v>40</v>
      </c>
      <c s="24" t="s">
        <v>136</v>
      </c>
      <c s="25" t="s">
        <v>88</v>
      </c>
      <c s="26">
        <v>2560</v>
      </c>
      <c s="26">
        <v>0</v>
      </c>
      <c s="26">
        <f>ROUND(ROUND(H51,2)*ROUND(G51,2),2)</f>
      </c>
      <c r="O51">
        <f>(I51*21)/100</f>
      </c>
      <c t="s">
        <v>15</v>
      </c>
    </row>
    <row r="52" spans="1:5" ht="12.75">
      <c r="A52" s="27" t="s">
        <v>43</v>
      </c>
      <c r="E52" s="28" t="s">
        <v>137</v>
      </c>
    </row>
    <row r="53" spans="1:5" ht="25.5">
      <c r="A53" s="29" t="s">
        <v>45</v>
      </c>
      <c r="E53" s="30" t="s">
        <v>111</v>
      </c>
    </row>
    <row r="54" spans="1:5" ht="102">
      <c r="A54" t="s">
        <v>46</v>
      </c>
      <c r="E54" s="28" t="s">
        <v>138</v>
      </c>
    </row>
    <row r="55" spans="1:16" ht="12.75">
      <c r="A55" s="18" t="s">
        <v>38</v>
      </c>
      <c s="23" t="s">
        <v>139</v>
      </c>
      <c s="23" t="s">
        <v>140</v>
      </c>
      <c s="18" t="s">
        <v>40</v>
      </c>
      <c s="24" t="s">
        <v>141</v>
      </c>
      <c s="25" t="s">
        <v>88</v>
      </c>
      <c s="26">
        <v>51076.1</v>
      </c>
      <c s="26">
        <v>0</v>
      </c>
      <c s="26">
        <f>ROUND(ROUND(H55,2)*ROUND(G55,2),2)</f>
      </c>
      <c r="O55">
        <f>(I55*21)/100</f>
      </c>
      <c t="s">
        <v>15</v>
      </c>
    </row>
    <row r="56" spans="1:5" ht="12.75">
      <c r="A56" s="27" t="s">
        <v>43</v>
      </c>
      <c r="E56" s="28" t="s">
        <v>142</v>
      </c>
    </row>
    <row r="57" spans="1:5" ht="51">
      <c r="A57" s="29" t="s">
        <v>45</v>
      </c>
      <c r="E57" s="30" t="s">
        <v>143</v>
      </c>
    </row>
    <row r="58" spans="1:5" ht="51">
      <c r="A58" t="s">
        <v>46</v>
      </c>
      <c r="E58" s="28" t="s">
        <v>144</v>
      </c>
    </row>
    <row r="59" spans="1:16" ht="12.75">
      <c r="A59" s="18" t="s">
        <v>38</v>
      </c>
      <c s="23" t="s">
        <v>145</v>
      </c>
      <c s="23" t="s">
        <v>146</v>
      </c>
      <c s="18" t="s">
        <v>40</v>
      </c>
      <c s="24" t="s">
        <v>147</v>
      </c>
      <c s="25" t="s">
        <v>88</v>
      </c>
      <c s="26">
        <v>22207</v>
      </c>
      <c s="26">
        <v>0</v>
      </c>
      <c s="26">
        <f>ROUND(ROUND(H59,2)*ROUND(G59,2),2)</f>
      </c>
      <c r="O59">
        <f>(I59*21)/100</f>
      </c>
      <c t="s">
        <v>15</v>
      </c>
    </row>
    <row r="60" spans="1:5" ht="12.75">
      <c r="A60" s="27" t="s">
        <v>43</v>
      </c>
      <c r="E60" s="28" t="s">
        <v>148</v>
      </c>
    </row>
    <row r="61" spans="1:5" ht="25.5">
      <c r="A61" s="29" t="s">
        <v>45</v>
      </c>
      <c r="E61" s="30" t="s">
        <v>149</v>
      </c>
    </row>
    <row r="62" spans="1:5" ht="140.25">
      <c r="A62" t="s">
        <v>46</v>
      </c>
      <c r="E62" s="28" t="s">
        <v>150</v>
      </c>
    </row>
    <row r="63" spans="1:16" ht="25.5">
      <c r="A63" s="18" t="s">
        <v>38</v>
      </c>
      <c s="23" t="s">
        <v>68</v>
      </c>
      <c s="23" t="s">
        <v>151</v>
      </c>
      <c s="18" t="s">
        <v>40</v>
      </c>
      <c s="24" t="s">
        <v>152</v>
      </c>
      <c s="25" t="s">
        <v>88</v>
      </c>
      <c s="26">
        <v>6662.1</v>
      </c>
      <c s="26">
        <v>0</v>
      </c>
      <c s="26">
        <f>ROUND(ROUND(H63,2)*ROUND(G63,2),2)</f>
      </c>
      <c r="O63">
        <f>(I63*21)/100</f>
      </c>
      <c t="s">
        <v>15</v>
      </c>
    </row>
    <row r="64" spans="1:5" ht="12.75">
      <c r="A64" s="27" t="s">
        <v>43</v>
      </c>
      <c r="E64" s="28" t="s">
        <v>153</v>
      </c>
    </row>
    <row r="65" spans="1:5" ht="25.5">
      <c r="A65" s="29" t="s">
        <v>45</v>
      </c>
      <c r="E65" s="30" t="s">
        <v>154</v>
      </c>
    </row>
    <row r="66" spans="1:5" ht="140.25">
      <c r="A66" t="s">
        <v>46</v>
      </c>
      <c r="E66" s="28" t="s">
        <v>150</v>
      </c>
    </row>
    <row r="67" spans="1:16" ht="12.75">
      <c r="A67" s="18" t="s">
        <v>38</v>
      </c>
      <c s="23" t="s">
        <v>71</v>
      </c>
      <c s="23" t="s">
        <v>155</v>
      </c>
      <c s="18" t="s">
        <v>40</v>
      </c>
      <c s="24" t="s">
        <v>156</v>
      </c>
      <c s="25" t="s">
        <v>88</v>
      </c>
      <c s="26">
        <v>22207</v>
      </c>
      <c s="26">
        <v>0</v>
      </c>
      <c s="26">
        <f>ROUND(ROUND(H67,2)*ROUND(G67,2),2)</f>
      </c>
      <c r="O67">
        <f>(I67*21)/100</f>
      </c>
      <c t="s">
        <v>15</v>
      </c>
    </row>
    <row r="68" spans="1:5" ht="12.75">
      <c r="A68" s="27" t="s">
        <v>43</v>
      </c>
      <c r="E68" s="28" t="s">
        <v>157</v>
      </c>
    </row>
    <row r="69" spans="1:5" ht="25.5">
      <c r="A69" s="29" t="s">
        <v>45</v>
      </c>
      <c r="E69" s="30" t="s">
        <v>149</v>
      </c>
    </row>
    <row r="70" spans="1:5" ht="140.25">
      <c r="A70" t="s">
        <v>46</v>
      </c>
      <c r="E70" s="28" t="s">
        <v>150</v>
      </c>
    </row>
    <row r="71" spans="1:16" ht="12.75">
      <c r="A71" s="18" t="s">
        <v>38</v>
      </c>
      <c s="23" t="s">
        <v>158</v>
      </c>
      <c s="23" t="s">
        <v>159</v>
      </c>
      <c s="18" t="s">
        <v>40</v>
      </c>
      <c s="24" t="s">
        <v>160</v>
      </c>
      <c s="25" t="s">
        <v>88</v>
      </c>
      <c s="26">
        <v>22207</v>
      </c>
      <c s="26">
        <v>0</v>
      </c>
      <c s="26">
        <f>ROUND(ROUND(H71,2)*ROUND(G71,2),2)</f>
      </c>
      <c r="O71">
        <f>(I71*21)/100</f>
      </c>
      <c t="s">
        <v>15</v>
      </c>
    </row>
    <row r="72" spans="1:5" ht="12.75">
      <c r="A72" s="27" t="s">
        <v>43</v>
      </c>
      <c r="E72" s="28" t="s">
        <v>161</v>
      </c>
    </row>
    <row r="73" spans="1:5" ht="25.5">
      <c r="A73" s="29" t="s">
        <v>45</v>
      </c>
      <c r="E73" s="30" t="s">
        <v>149</v>
      </c>
    </row>
    <row r="74" spans="1:5" ht="25.5">
      <c r="A74" t="s">
        <v>46</v>
      </c>
      <c r="E74" s="28" t="s">
        <v>162</v>
      </c>
    </row>
    <row r="75" spans="1:16" ht="12.75">
      <c r="A75" s="18" t="s">
        <v>38</v>
      </c>
      <c s="23" t="s">
        <v>163</v>
      </c>
      <c s="23" t="s">
        <v>164</v>
      </c>
      <c s="18" t="s">
        <v>40</v>
      </c>
      <c s="24" t="s">
        <v>165</v>
      </c>
      <c s="25" t="s">
        <v>94</v>
      </c>
      <c s="26">
        <v>10</v>
      </c>
      <c s="26">
        <v>0</v>
      </c>
      <c s="26">
        <f>ROUND(ROUND(H75,2)*ROUND(G75,2),2)</f>
      </c>
      <c r="O75">
        <f>(I75*21)/100</f>
      </c>
      <c t="s">
        <v>15</v>
      </c>
    </row>
    <row r="76" spans="1:5" ht="12.75">
      <c r="A76" s="27" t="s">
        <v>43</v>
      </c>
      <c r="E76" s="28" t="s">
        <v>166</v>
      </c>
    </row>
    <row r="77" spans="1:5" ht="12.75">
      <c r="A77" s="29" t="s">
        <v>45</v>
      </c>
      <c r="E77" s="30" t="s">
        <v>167</v>
      </c>
    </row>
    <row r="78" spans="1:5" ht="76.5">
      <c r="A78" t="s">
        <v>46</v>
      </c>
      <c r="E78" s="28" t="s">
        <v>168</v>
      </c>
    </row>
    <row r="79" spans="1:16" ht="12.75">
      <c r="A79" s="18" t="s">
        <v>38</v>
      </c>
      <c s="23" t="s">
        <v>74</v>
      </c>
      <c s="23" t="s">
        <v>169</v>
      </c>
      <c s="18" t="s">
        <v>40</v>
      </c>
      <c s="24" t="s">
        <v>170</v>
      </c>
      <c s="25" t="s">
        <v>100</v>
      </c>
      <c s="26">
        <v>880</v>
      </c>
      <c s="26">
        <v>0</v>
      </c>
      <c s="26">
        <f>ROUND(ROUND(H79,2)*ROUND(G79,2),2)</f>
      </c>
      <c r="O79">
        <f>(I79*21)/100</f>
      </c>
      <c t="s">
        <v>15</v>
      </c>
    </row>
    <row r="80" spans="1:5" ht="25.5">
      <c r="A80" s="27" t="s">
        <v>43</v>
      </c>
      <c r="E80" s="28" t="s">
        <v>171</v>
      </c>
    </row>
    <row r="81" spans="1:5" ht="38.25">
      <c r="A81" s="29" t="s">
        <v>45</v>
      </c>
      <c r="E81" s="30" t="s">
        <v>172</v>
      </c>
    </row>
    <row r="82" spans="1:5" ht="38.25">
      <c r="A82" t="s">
        <v>46</v>
      </c>
      <c r="E82" s="28" t="s">
        <v>173</v>
      </c>
    </row>
    <row r="83" spans="1:18" ht="12.75" customHeight="1">
      <c r="A83" s="5" t="s">
        <v>36</v>
      </c>
      <c s="5"/>
      <c s="34" t="s">
        <v>62</v>
      </c>
      <c s="5"/>
      <c s="21" t="s">
        <v>174</v>
      </c>
      <c s="5"/>
      <c s="5"/>
      <c s="5"/>
      <c s="35">
        <f>0+Q83</f>
      </c>
      <c r="O83">
        <f>0+R83</f>
      </c>
      <c r="Q83">
        <f>0+I84</f>
      </c>
      <c>
        <f>0+O84</f>
      </c>
    </row>
    <row r="84" spans="1:16" ht="12.75">
      <c r="A84" s="18" t="s">
        <v>38</v>
      </c>
      <c s="23" t="s">
        <v>175</v>
      </c>
      <c s="23" t="s">
        <v>176</v>
      </c>
      <c s="18" t="s">
        <v>40</v>
      </c>
      <c s="24" t="s">
        <v>177</v>
      </c>
      <c s="25" t="s">
        <v>121</v>
      </c>
      <c s="26">
        <v>3</v>
      </c>
      <c s="26">
        <v>0</v>
      </c>
      <c s="26">
        <f>ROUND(ROUND(H84,2)*ROUND(G84,2),2)</f>
      </c>
      <c r="O84">
        <f>(I84*21)/100</f>
      </c>
      <c t="s">
        <v>15</v>
      </c>
    </row>
    <row r="85" spans="1:5" ht="25.5">
      <c r="A85" s="27" t="s">
        <v>43</v>
      </c>
      <c r="E85" s="28" t="s">
        <v>178</v>
      </c>
    </row>
    <row r="86" spans="1:5" ht="12.75">
      <c r="A86" s="29" t="s">
        <v>45</v>
      </c>
      <c r="E86" s="30" t="s">
        <v>123</v>
      </c>
    </row>
    <row r="87" spans="1:5" ht="25.5">
      <c r="A87" t="s">
        <v>46</v>
      </c>
      <c r="E87" s="28" t="s">
        <v>179</v>
      </c>
    </row>
    <row r="88" spans="1:18" ht="12.75" customHeight="1">
      <c r="A88" s="5" t="s">
        <v>36</v>
      </c>
      <c s="5"/>
      <c s="34" t="s">
        <v>33</v>
      </c>
      <c s="5"/>
      <c s="21" t="s">
        <v>180</v>
      </c>
      <c s="5"/>
      <c s="5"/>
      <c s="5"/>
      <c s="35">
        <f>0+Q88</f>
      </c>
      <c r="O88">
        <f>0+R88</f>
      </c>
      <c r="Q88">
        <f>0+I89+I93+I97+I101+I105+I109</f>
      </c>
      <c>
        <f>0+O89+O93+O97+O101+O105+O109</f>
      </c>
    </row>
    <row r="89" spans="1:16" ht="12.75">
      <c r="A89" s="18" t="s">
        <v>38</v>
      </c>
      <c s="23" t="s">
        <v>181</v>
      </c>
      <c s="23" t="s">
        <v>182</v>
      </c>
      <c s="18" t="s">
        <v>40</v>
      </c>
      <c s="24" t="s">
        <v>183</v>
      </c>
      <c s="25" t="s">
        <v>121</v>
      </c>
      <c s="26">
        <v>78</v>
      </c>
      <c s="26">
        <v>0</v>
      </c>
      <c s="26">
        <f>ROUND(ROUND(H89,2)*ROUND(G89,2),2)</f>
      </c>
      <c r="O89">
        <f>(I89*21)/100</f>
      </c>
      <c t="s">
        <v>15</v>
      </c>
    </row>
    <row r="90" spans="1:5" ht="25.5">
      <c r="A90" s="27" t="s">
        <v>43</v>
      </c>
      <c r="E90" s="28" t="s">
        <v>184</v>
      </c>
    </row>
    <row r="91" spans="1:5" ht="38.25">
      <c r="A91" s="29" t="s">
        <v>45</v>
      </c>
      <c r="E91" s="30" t="s">
        <v>185</v>
      </c>
    </row>
    <row r="92" spans="1:5" ht="51">
      <c r="A92" t="s">
        <v>46</v>
      </c>
      <c r="E92" s="28" t="s">
        <v>186</v>
      </c>
    </row>
    <row r="93" spans="1:16" ht="25.5">
      <c r="A93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88</v>
      </c>
      <c s="26">
        <v>949.69</v>
      </c>
      <c s="26">
        <v>0</v>
      </c>
      <c s="26">
        <f>ROUND(ROUND(H93,2)*ROUND(G93,2),2)</f>
      </c>
      <c r="O93">
        <f>(I93*21)/100</f>
      </c>
      <c t="s">
        <v>15</v>
      </c>
    </row>
    <row r="94" spans="1:5" ht="25.5">
      <c r="A94" s="27" t="s">
        <v>43</v>
      </c>
      <c r="E94" s="28" t="s">
        <v>190</v>
      </c>
    </row>
    <row r="95" spans="1:5" ht="89.25">
      <c r="A95" s="29" t="s">
        <v>45</v>
      </c>
      <c r="E95" s="30" t="s">
        <v>191</v>
      </c>
    </row>
    <row r="96" spans="1:5" ht="38.25">
      <c r="A96" t="s">
        <v>46</v>
      </c>
      <c r="E96" s="28" t="s">
        <v>192</v>
      </c>
    </row>
    <row r="97" spans="1:16" ht="25.5">
      <c r="A97" s="18" t="s">
        <v>38</v>
      </c>
      <c s="23" t="s">
        <v>193</v>
      </c>
      <c s="23" t="s">
        <v>194</v>
      </c>
      <c s="18" t="s">
        <v>40</v>
      </c>
      <c s="24" t="s">
        <v>195</v>
      </c>
      <c s="25" t="s">
        <v>88</v>
      </c>
      <c s="26">
        <v>14</v>
      </c>
      <c s="26">
        <v>0</v>
      </c>
      <c s="26">
        <f>ROUND(ROUND(H97,2)*ROUND(G97,2),2)</f>
      </c>
      <c r="O97">
        <f>(I97*21)/100</f>
      </c>
      <c t="s">
        <v>15</v>
      </c>
    </row>
    <row r="98" spans="1:5" ht="12.75">
      <c r="A98" s="27" t="s">
        <v>43</v>
      </c>
      <c r="E98" s="28" t="s">
        <v>40</v>
      </c>
    </row>
    <row r="99" spans="1:5" ht="12.75">
      <c r="A99" s="29" t="s">
        <v>45</v>
      </c>
      <c r="E99" s="30" t="s">
        <v>196</v>
      </c>
    </row>
    <row r="100" spans="1:5" ht="38.25">
      <c r="A100" t="s">
        <v>46</v>
      </c>
      <c r="E100" s="28" t="s">
        <v>192</v>
      </c>
    </row>
    <row r="101" spans="1:16" ht="25.5">
      <c r="A101" s="18" t="s">
        <v>38</v>
      </c>
      <c s="23" t="s">
        <v>197</v>
      </c>
      <c s="23" t="s">
        <v>198</v>
      </c>
      <c s="18" t="s">
        <v>40</v>
      </c>
      <c s="24" t="s">
        <v>199</v>
      </c>
      <c s="25" t="s">
        <v>88</v>
      </c>
      <c s="26">
        <v>935.69</v>
      </c>
      <c s="26">
        <v>0</v>
      </c>
      <c s="26">
        <f>ROUND(ROUND(H101,2)*ROUND(G101,2),2)</f>
      </c>
      <c r="O101">
        <f>(I101*21)/100</f>
      </c>
      <c t="s">
        <v>15</v>
      </c>
    </row>
    <row r="102" spans="1:5" ht="12.75">
      <c r="A102" s="27" t="s">
        <v>43</v>
      </c>
      <c r="E102" s="28" t="s">
        <v>200</v>
      </c>
    </row>
    <row r="103" spans="1:5" ht="76.5">
      <c r="A103" s="29" t="s">
        <v>45</v>
      </c>
      <c r="E103" s="30" t="s">
        <v>201</v>
      </c>
    </row>
    <row r="104" spans="1:5" ht="38.25">
      <c r="A104" t="s">
        <v>46</v>
      </c>
      <c r="E104" s="28" t="s">
        <v>192</v>
      </c>
    </row>
    <row r="105" spans="1:16" ht="12.75">
      <c r="A105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88</v>
      </c>
      <c s="26">
        <v>2820</v>
      </c>
      <c s="26">
        <v>0</v>
      </c>
      <c s="26">
        <f>ROUND(ROUND(H105,2)*ROUND(G105,2),2)</f>
      </c>
      <c r="O105">
        <f>(I105*21)/100</f>
      </c>
      <c t="s">
        <v>15</v>
      </c>
    </row>
    <row r="106" spans="1:5" ht="12.75">
      <c r="A106" s="27" t="s">
        <v>43</v>
      </c>
      <c r="E106" s="28" t="s">
        <v>205</v>
      </c>
    </row>
    <row r="107" spans="1:5" ht="25.5">
      <c r="A107" s="29" t="s">
        <v>45</v>
      </c>
      <c r="E107" s="30" t="s">
        <v>206</v>
      </c>
    </row>
    <row r="108" spans="1:5" ht="25.5">
      <c r="A108" t="s">
        <v>46</v>
      </c>
      <c r="E108" s="28" t="s">
        <v>207</v>
      </c>
    </row>
    <row r="109" spans="1:16" ht="12.75">
      <c r="A109" s="18" t="s">
        <v>38</v>
      </c>
      <c s="23" t="s">
        <v>208</v>
      </c>
      <c s="23" t="s">
        <v>209</v>
      </c>
      <c s="18" t="s">
        <v>40</v>
      </c>
      <c s="24" t="s">
        <v>210</v>
      </c>
      <c s="25" t="s">
        <v>88</v>
      </c>
      <c s="26">
        <v>51076.1</v>
      </c>
      <c s="26">
        <v>0</v>
      </c>
      <c s="26">
        <f>ROUND(ROUND(H109,2)*ROUND(G109,2),2)</f>
      </c>
      <c r="O109">
        <f>(I109*21)/100</f>
      </c>
      <c t="s">
        <v>15</v>
      </c>
    </row>
    <row r="110" spans="1:5" ht="25.5">
      <c r="A110" s="27" t="s">
        <v>43</v>
      </c>
      <c r="E110" s="28" t="s">
        <v>211</v>
      </c>
    </row>
    <row r="111" spans="1:5" ht="12.75">
      <c r="A111" s="29" t="s">
        <v>45</v>
      </c>
      <c r="E111" s="30" t="s">
        <v>212</v>
      </c>
    </row>
    <row r="112" spans="1:5" ht="25.5">
      <c r="A112" t="s">
        <v>46</v>
      </c>
      <c r="E112" s="28" t="s">
        <v>207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