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0"/>
  </bookViews>
  <sheets>
    <sheet name="kalkulace ceny" sheetId="31" r:id="rId1"/>
    <sheet name="Žero. 3_2023-2026" sheetId="25" r:id="rId2"/>
    <sheet name="Žero. 1_2023-2026" sheetId="26" r:id="rId3"/>
    <sheet name="Údolní 35a_2023-2026" sheetId="28" r:id="rId4"/>
    <sheet name="Cejl 73_2023-2026" sheetId="33" r:id="rId5"/>
    <sheet name="pravidelná kontrola" sheetId="32" r:id="rId6"/>
  </sheets>
  <definedNames/>
  <calcPr calcId="191029"/>
  <extLst/>
</workbook>
</file>

<file path=xl/sharedStrings.xml><?xml version="1.0" encoding="utf-8"?>
<sst xmlns="http://schemas.openxmlformats.org/spreadsheetml/2006/main" count="653" uniqueCount="271">
  <si>
    <t>Popis</t>
  </si>
  <si>
    <t>ks</t>
  </si>
  <si>
    <t>JAD X 6.50.10 MF STA</t>
  </si>
  <si>
    <t>Typ</t>
  </si>
  <si>
    <t>Výrobce</t>
  </si>
  <si>
    <t>SECESPOL</t>
  </si>
  <si>
    <t>Rok uvedení do porvozu</t>
  </si>
  <si>
    <t>Poslední revize/ kontrola</t>
  </si>
  <si>
    <t>JAD X 2.11 MF STA</t>
  </si>
  <si>
    <t>Reflex</t>
  </si>
  <si>
    <t>Výrobní číslo</t>
  </si>
  <si>
    <t>07 N 153 5001</t>
  </si>
  <si>
    <t>07 N 089 0011</t>
  </si>
  <si>
    <t>Výměník pro solární systém</t>
  </si>
  <si>
    <t>Regulus</t>
  </si>
  <si>
    <t>Expanzomat</t>
  </si>
  <si>
    <t>L47201842</t>
  </si>
  <si>
    <t>GITRAL</t>
  </si>
  <si>
    <t>Babiš-Dobas</t>
  </si>
  <si>
    <t>RBC-750, 750l</t>
  </si>
  <si>
    <t>Střecha</t>
  </si>
  <si>
    <t>četnost revize/kontroly za rok</t>
  </si>
  <si>
    <t>SAUTER</t>
  </si>
  <si>
    <t>VIENTO L/B2U2/121</t>
  </si>
  <si>
    <t>GEA LVZ, a.s.</t>
  </si>
  <si>
    <t>Dveřní clona</t>
  </si>
  <si>
    <t>Umístění</t>
  </si>
  <si>
    <t>Dveřní clony</t>
  </si>
  <si>
    <t>Zásobník TUV</t>
  </si>
  <si>
    <t>JAD X (K) 5,38</t>
  </si>
  <si>
    <t>Výněník pro ÚT+TV</t>
  </si>
  <si>
    <t>Smart420</t>
  </si>
  <si>
    <t>ACV</t>
  </si>
  <si>
    <t>A078797</t>
  </si>
  <si>
    <t>DZ Dražice</t>
  </si>
  <si>
    <t>-</t>
  </si>
  <si>
    <t>16N140002634001</t>
  </si>
  <si>
    <t>79211/16</t>
  </si>
  <si>
    <t>Pneumatex</t>
  </si>
  <si>
    <t>16R051882787</t>
  </si>
  <si>
    <t>Refix DD8</t>
  </si>
  <si>
    <t>Refix DD18</t>
  </si>
  <si>
    <t>Úpravna vody</t>
  </si>
  <si>
    <t>AZK Aqua</t>
  </si>
  <si>
    <t>AZK 1-AZK 6</t>
  </si>
  <si>
    <t>SWEP International AB</t>
  </si>
  <si>
    <t>216127882000005
216127882000006</t>
  </si>
  <si>
    <t>B35TM 2x120/1P-SC-S</t>
  </si>
  <si>
    <t>H00506150313
H00506150319</t>
  </si>
  <si>
    <t>DV800-50</t>
  </si>
  <si>
    <t>H00506150318
H00504150310</t>
  </si>
  <si>
    <t>H00508130222
H00506150314</t>
  </si>
  <si>
    <t>L35505506</t>
  </si>
  <si>
    <t>B261121/16</t>
  </si>
  <si>
    <t>L41500411</t>
  </si>
  <si>
    <t>L41500412</t>
  </si>
  <si>
    <t>Aquafill HW200462S40J900, 200L</t>
  </si>
  <si>
    <t>B46402799</t>
  </si>
  <si>
    <t>L35501384</t>
  </si>
  <si>
    <t>L35501383</t>
  </si>
  <si>
    <t>L22501068</t>
  </si>
  <si>
    <t>L23500589</t>
  </si>
  <si>
    <t>L23500588</t>
  </si>
  <si>
    <t>VAREM</t>
  </si>
  <si>
    <t>SOLARVAREM 
MO32A-CE, 300l</t>
  </si>
  <si>
    <t>KPS11+</t>
  </si>
  <si>
    <t>1.PP - výměníková stanice</t>
  </si>
  <si>
    <t>Rok uvedení do provozu</t>
  </si>
  <si>
    <t>TUV-1000</t>
  </si>
  <si>
    <t>Solární systém - četnost revizních/kontrolních prohlídek</t>
  </si>
  <si>
    <t>H0270140222
H0270140225</t>
  </si>
  <si>
    <t>Budova na adrese Cejl 73, Brno</t>
  </si>
  <si>
    <t>Plynový kondenzační kotel</t>
  </si>
  <si>
    <t>CIMM</t>
  </si>
  <si>
    <t>LUNA HT 1.450 P</t>
  </si>
  <si>
    <t>RBC-1000</t>
  </si>
  <si>
    <t>H02205100161</t>
  </si>
  <si>
    <t>Expanzní automat</t>
  </si>
  <si>
    <t>Solární deskové kolektory</t>
  </si>
  <si>
    <t>09/2016</t>
  </si>
  <si>
    <t>Tlaková zkouška 09/25</t>
  </si>
  <si>
    <t>Měření a regulace</t>
  </si>
  <si>
    <t>Jednotka měření a regulace</t>
  </si>
  <si>
    <t>Výměník pro ÚT</t>
  </si>
  <si>
    <t>Výměník pro TV</t>
  </si>
  <si>
    <t>VVEF100, 100</t>
  </si>
  <si>
    <t>BAXI S.p.A.</t>
  </si>
  <si>
    <t>četnost revize      /kontroly za rok</t>
  </si>
  <si>
    <t>Vytápění</t>
  </si>
  <si>
    <t>Výměník pro ÚT + TUV</t>
  </si>
  <si>
    <t>1x / 5 let</t>
  </si>
  <si>
    <t>TU 600.2, 600L</t>
  </si>
  <si>
    <t>IMI Penumatex                           Transfero TV connect</t>
  </si>
  <si>
    <t>SD 50.10, 50L</t>
  </si>
  <si>
    <t>17 07 - 2090589</t>
  </si>
  <si>
    <t>Pneumatex AG</t>
  </si>
  <si>
    <t>Streamline MN-80, 80L</t>
  </si>
  <si>
    <t>CIMM  MN - 80</t>
  </si>
  <si>
    <t>Příprava TUV</t>
  </si>
  <si>
    <t>Aquafill SL025241S40J900, 25L</t>
  </si>
  <si>
    <t>Aquafill SL100381S40J900, 100L</t>
  </si>
  <si>
    <t>Aquafill SL200481S40J900, 200L</t>
  </si>
  <si>
    <t>Aquafill SL300481S40J900, 300L</t>
  </si>
  <si>
    <t>Solar Tank R2BC 1000L                           (z toho 1x EL.dohřev)</t>
  </si>
  <si>
    <t>suterén</t>
  </si>
  <si>
    <t>Jednotka měření a regulace, výměníková stanice 0018, 0022, 003, 004)</t>
  </si>
  <si>
    <t>Dveřní clona (top.)</t>
  </si>
  <si>
    <t>Výměníková stanice (Snížené přízemí)</t>
  </si>
  <si>
    <t>Streamline MN-500L</t>
  </si>
  <si>
    <t>Školka (Přízemí)</t>
  </si>
  <si>
    <t>Zásobník TUV/EL</t>
  </si>
  <si>
    <t>OKCE 100L</t>
  </si>
  <si>
    <t>snížené přízemí</t>
  </si>
  <si>
    <t>Jednotka měření a regulace,                                                       výměníková stanice 022A, strojovna VZT 023A</t>
  </si>
  <si>
    <t>Budova na adrese Žerotínovo náměstí 3, Brno</t>
  </si>
  <si>
    <t>Budova na adrese Žerotínovo náměstí 1, Brno</t>
  </si>
  <si>
    <t>09/2020</t>
  </si>
  <si>
    <t>04/2020</t>
  </si>
  <si>
    <t>09/2021</t>
  </si>
  <si>
    <t>CIMM 5</t>
  </si>
  <si>
    <t>Výměníková stanice (suterén 0018) - výkon 1.600kW</t>
  </si>
  <si>
    <t>09/2023</t>
  </si>
  <si>
    <t>Provozní prohlídka + Servis  09/2024, 09/2025, 09/2026</t>
  </si>
  <si>
    <t>04/2023</t>
  </si>
  <si>
    <t>Servis  04/2024, 04/2025, 04/2026</t>
  </si>
  <si>
    <t>Vyčistění výměníku + Zkouška těsnosti  04/2025</t>
  </si>
  <si>
    <t>Provozní revize  09/2024, 09/2025, 09/2026</t>
  </si>
  <si>
    <t>Provozní prohlídka  09/2024, 09/2025, 09/2026</t>
  </si>
  <si>
    <t>Vnitřní prohlídka, čistění + Zkouška těsnosti  09/2025</t>
  </si>
  <si>
    <t>(kontrola a seřízení MaR - provede dodavatel SAUTER                             09/2024, 09/2025, 09/2026)</t>
  </si>
  <si>
    <t>jednotková cena (bez DPH)</t>
  </si>
  <si>
    <t>Popis činnosti a termín provedení</t>
  </si>
  <si>
    <t>Servis   09/2024, 09/2025, 09/2026</t>
  </si>
  <si>
    <t>OKC 200</t>
  </si>
  <si>
    <t>Dražice</t>
  </si>
  <si>
    <r>
      <t>Vnitřní prohlídka, čistění + Zkouška těsnosti 09/</t>
    </r>
    <r>
      <rPr>
        <sz val="12"/>
        <rFont val="Calibri"/>
        <family val="2"/>
      </rPr>
      <t>2025</t>
    </r>
  </si>
  <si>
    <t>20V022182395</t>
  </si>
  <si>
    <t>Vnitřní prohlídka, čistění + Zkouška těsnosti  09/2026</t>
  </si>
  <si>
    <t>Zkouška těsnosti  09/2026</t>
  </si>
  <si>
    <r>
      <t>Zkouška těsnosti  09/</t>
    </r>
    <r>
      <rPr>
        <sz val="12"/>
        <rFont val="Calibri"/>
        <family val="2"/>
      </rPr>
      <t>2025</t>
    </r>
  </si>
  <si>
    <r>
      <t xml:space="preserve">12020224                               12046084                            </t>
    </r>
    <r>
      <rPr>
        <sz val="12"/>
        <rFont val="Calibri"/>
        <family val="2"/>
      </rPr>
      <t>12046082</t>
    </r>
  </si>
  <si>
    <t>ACS 5/026/0426768/11    ACS 5/131/1590685/11  ACS 5/131/1590675/11</t>
  </si>
  <si>
    <t>Servis  09/2024, 09/2025, 09/2026</t>
  </si>
  <si>
    <t>Pravidelná kontrola</t>
  </si>
  <si>
    <t>Pravidelná kontrola systému</t>
  </si>
  <si>
    <t>Předsezónní provozní zkouška systému a zařízení</t>
  </si>
  <si>
    <t>Předsezónní provozní zkouška</t>
  </si>
  <si>
    <t>četnost/rok</t>
  </si>
  <si>
    <t>jednotková cena      bez DPH</t>
  </si>
  <si>
    <t>Vytápění, ohřev TUV - četnost revizních/kontrolních prohlídek</t>
  </si>
  <si>
    <t>Plynová kotelna včetně plynového zařízení (plynovod)</t>
  </si>
  <si>
    <t>REFLEX Refix DD25</t>
  </si>
  <si>
    <t>Reflex CZ</t>
  </si>
  <si>
    <t>1.PP - zařízení MaR, požárně bezpečnostní zařízení</t>
  </si>
  <si>
    <t>Detektor hořlavých plynů</t>
  </si>
  <si>
    <t>Jablotron</t>
  </si>
  <si>
    <t>Budova na adrese Údolní 35a, Brno</t>
  </si>
  <si>
    <t>1x / 3 roky</t>
  </si>
  <si>
    <r>
      <t>Vnitřní prohlídka, čistění + Zkouška těsnosti  09/</t>
    </r>
    <r>
      <rPr>
        <sz val="12"/>
        <rFont val="Calibri"/>
        <family val="2"/>
      </rPr>
      <t>2026</t>
    </r>
  </si>
  <si>
    <t>C03590166                               C03590162</t>
  </si>
  <si>
    <t>18 T 1108 81663                      18 T 1108 81661</t>
  </si>
  <si>
    <t>Revize plynového zařízení - 09/2026</t>
  </si>
  <si>
    <t>Odborná prohlídka plynové kotelny - 09/2024, 09/2025, 09/2026</t>
  </si>
  <si>
    <t>Servisní prohlídka plynového zařízení - 09/2024, 09/2025, 09/2026</t>
  </si>
  <si>
    <t>Čištění a kontrola spalinových cest - 09/2024, 09/2025, 09/2026</t>
  </si>
  <si>
    <t>Provozní revize - 09/2024, 09/2025, 09/2026</t>
  </si>
  <si>
    <t>Servisní prohlídka zařízení MaR - 09/2024, 09/2025, 09/2026</t>
  </si>
  <si>
    <t>Kalibrační kontrola detektoru hořlavých plynů - 09/2024, 09/2025, 09/2026</t>
  </si>
  <si>
    <t>1x / 10 let</t>
  </si>
  <si>
    <t>celková cena        za 10.-12.2023     bez DPH</t>
  </si>
  <si>
    <t>celková cena           za rok 2024            bez DPH</t>
  </si>
  <si>
    <t>celková cena           za rok 2025            bez DPH</t>
  </si>
  <si>
    <t>celková cena         za 1.-9.2026         bez DPH</t>
  </si>
  <si>
    <t>celková cena                   za dobu plnění smlouvy bez DPH</t>
  </si>
  <si>
    <r>
      <rPr>
        <b/>
        <sz val="12"/>
        <rFont val="Calibri"/>
        <family val="2"/>
        <scheme val="minor"/>
      </rPr>
      <t xml:space="preserve">Říjen - Duben:   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1 hodina / týden / pracovní dny   (07:30 - 13:00) </t>
    </r>
    <r>
      <rPr>
        <sz val="12"/>
        <rFont val="Calibri"/>
        <family val="2"/>
        <scheme val="minor"/>
      </rPr>
      <t xml:space="preserve">                                                               [v ostatní pracovní dny provádí vizuální kontrolu systému                                    zaměstnanci Údržby JMK]</t>
    </r>
  </si>
  <si>
    <r>
      <rPr>
        <b/>
        <sz val="12"/>
        <rFont val="Calibri"/>
        <family val="2"/>
        <scheme val="minor"/>
      </rPr>
      <t xml:space="preserve">Květen - Září:   </t>
    </r>
    <r>
      <rPr>
        <sz val="12"/>
        <rFont val="Calibri"/>
        <family val="2"/>
        <scheme val="minor"/>
      </rPr>
      <t xml:space="preserve">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1 hodina / 2 týdny / pracovní dny   (07:30 - 13:00) </t>
    </r>
    <r>
      <rPr>
        <sz val="12"/>
        <rFont val="Calibri"/>
        <family val="2"/>
        <scheme val="minor"/>
      </rPr>
      <t xml:space="preserve">                                                                   [v ostatní pracovní dny provádí vizuální kontrolu systému                                                                  zaměstnanci Údržby JMK]</t>
    </r>
  </si>
  <si>
    <t>jednotková cena     bez DPH</t>
  </si>
  <si>
    <t>jednotková cena       bez DPH</t>
  </si>
  <si>
    <t>1.PP                 Výměníková stanice                             pro Solární systém</t>
  </si>
  <si>
    <t>1.PP          Výměníková stanice 0018</t>
  </si>
  <si>
    <t>1.PP              Strojovna ÚT  003</t>
  </si>
  <si>
    <t>(kontrola a seřízení MaR - provede dodavatel SAUTER                                   09/2024, 09/2025, 09/2026)</t>
  </si>
  <si>
    <t>1.PP                        Plynová kotelna                   (3x do 50kW             III. Kategorie)</t>
  </si>
  <si>
    <t>druh činnosti</t>
  </si>
  <si>
    <t>místo výkonu činnosti</t>
  </si>
  <si>
    <t>Poznámka</t>
  </si>
  <si>
    <t>Žerotínovo náměstí 3</t>
  </si>
  <si>
    <t>zde dodavatel nic nevyplňuje, hodnoty se automaticky přenesou      z dílčích tabulek                                        za jednotlivé budovy</t>
  </si>
  <si>
    <t>Žerotínovo náměstí 1</t>
  </si>
  <si>
    <t>Cejl 73</t>
  </si>
  <si>
    <t>běžný zásah</t>
  </si>
  <si>
    <t>DODAVATEL VYPLNÍ POUZE ŽLUTĚ PODBARVENÉ POLE !</t>
  </si>
  <si>
    <t>havarijní zásah</t>
  </si>
  <si>
    <t>CELKEM</t>
  </si>
  <si>
    <t>přepokládaný počet hodin      za měsíc</t>
  </si>
  <si>
    <t>Údolní 35a</t>
  </si>
  <si>
    <t>Poř.č.</t>
  </si>
  <si>
    <t>1.</t>
  </si>
  <si>
    <t>zápis o provedené kontrole                                                    a prověření bodu 1 - 11                                                                           při každé návštěvě                                                                  v určených časech</t>
  </si>
  <si>
    <t>2.</t>
  </si>
  <si>
    <t>TĚSNOST SYSTÉMU A ZAŘÍZENÍ, TLAK, ODVZDUŠNĚNÍ, DOPLNĚNÍ</t>
  </si>
  <si>
    <t>3.</t>
  </si>
  <si>
    <t>TLAKOVÉ NÁDOBY, SMĚSOVACÍ A UZAVÍRACÍ VENTILY</t>
  </si>
  <si>
    <t>4.</t>
  </si>
  <si>
    <t>HLUČNOST ZAŘÍZENÍ</t>
  </si>
  <si>
    <t>5.</t>
  </si>
  <si>
    <t>6.</t>
  </si>
  <si>
    <t>MaR - SIGNALIZACE</t>
  </si>
  <si>
    <t>7.</t>
  </si>
  <si>
    <t>NEPORUŠENOST IZOLACE ELEKTROINSTALACE</t>
  </si>
  <si>
    <t>8.</t>
  </si>
  <si>
    <t>ČISTOTA STROJOVNY</t>
  </si>
  <si>
    <t>9.</t>
  </si>
  <si>
    <t>10.</t>
  </si>
  <si>
    <t>11.</t>
  </si>
  <si>
    <t>PŘEDÁNÍ INFORMACI O ZJIŠTĚNÝCH ZÁVADÁCH A NÁVRH ŘEŠENÍ (telefonicky nebo mailem)</t>
  </si>
  <si>
    <t>Průjezd - Vstup</t>
  </si>
  <si>
    <t>předsezónní provozní zkouška</t>
  </si>
  <si>
    <t>kontroly, revize a zkoušky</t>
  </si>
  <si>
    <t>pravidelná kontrola systémů</t>
  </si>
  <si>
    <t>Vytápění, TUV - četnost revizních/kontrolních prohlídek</t>
  </si>
  <si>
    <t>02/2020</t>
  </si>
  <si>
    <t>Vnitřní revize 02/25</t>
  </si>
  <si>
    <t>Reflex NG 140</t>
  </si>
  <si>
    <t>19U42340563</t>
  </si>
  <si>
    <t>02/2019</t>
  </si>
  <si>
    <t>Provozní revize  09/24, 09/25, 09/26</t>
  </si>
  <si>
    <t>Variomat 2-2/35</t>
  </si>
  <si>
    <t>VG-400</t>
  </si>
  <si>
    <t>Provozní prohlídka  09/24, 09/25, 09/26</t>
  </si>
  <si>
    <t>Provozní prohlídka 09/24, 09/25, 09/26</t>
  </si>
  <si>
    <t>Servis v měsíci 09 v daném roce</t>
  </si>
  <si>
    <t>09/2019</t>
  </si>
  <si>
    <t>Vnitřní prohlídka a zkouška těsnosti 09/24</t>
  </si>
  <si>
    <t>Provozní revize 09/24, 09/25, 09/26</t>
  </si>
  <si>
    <t>1.PP , přízemí, 2.NP</t>
  </si>
  <si>
    <t>Servis v měsíci 09 v daném roce.</t>
  </si>
  <si>
    <t>Výměníková stanice</t>
  </si>
  <si>
    <t>1.PP, místnost č. M6</t>
  </si>
  <si>
    <t>Výměníková stanice, M6</t>
  </si>
  <si>
    <t xml:space="preserve">Pravidelná kontrola </t>
  </si>
  <si>
    <t>jednotková cena       (bez DPH)</t>
  </si>
  <si>
    <t>Zkouška těsnosti 02/24</t>
  </si>
  <si>
    <t>Přízemí - m.č. 002  (2 kusy)                                    a m.č. 102 (1 kus)</t>
  </si>
  <si>
    <t>Celkem</t>
  </si>
  <si>
    <t>Provozní prohlídka   + Servis  04/2024, 04/2025, 04/2026</t>
  </si>
  <si>
    <t>Tlaková zkouška 09/2026</t>
  </si>
  <si>
    <t>Tlaková zkouška 09/2025</t>
  </si>
  <si>
    <t>celková cena                                   v Kč bez DPH                                      za dobu trvání smlouvy</t>
  </si>
  <si>
    <t>celková cena                                   v Kč vč. DPH                                      za dobu trvání smlouvy</t>
  </si>
  <si>
    <t>cena za hodinu         bez DPH</t>
  </si>
  <si>
    <t>minimální požadavky PRAVIDELNÝCH KONTROL SYSTÉMŮ</t>
  </si>
  <si>
    <t>Činnost</t>
  </si>
  <si>
    <t>VEDENÍ EVIDENCE A ZÁPIS O KONTROLE PROVOZU</t>
  </si>
  <si>
    <t>PROVOZUSCHOPNOST VÝMĚNÍKOVÝCH STANIC, CHOD SYSTÉMU, FUNKČNOST ZAŘÍZENÍ</t>
  </si>
  <si>
    <t>PŘÍVOD A ODVOD MÉDIA (OHŘEV TUV, ÚT), ÚKAPY</t>
  </si>
  <si>
    <t>OSTATNÍ ČINNOSTI PODLE PROVOZNÍHO ŘÁDU, POKYNŮ VÝROBCE A PLATNÝCH NOREM A NAŘÍZENÍ</t>
  </si>
  <si>
    <t>Tlaková zkouška  09/2026</t>
  </si>
  <si>
    <t>Vnitřní revize 09/2026</t>
  </si>
  <si>
    <t>04/2019</t>
  </si>
  <si>
    <t>Tlaková zkouška  09/2024</t>
  </si>
  <si>
    <t>Vnitřní revize 09/2024</t>
  </si>
  <si>
    <t>Tlaková zkouška  09/2025</t>
  </si>
  <si>
    <t>Vnitřní revize 09/2025</t>
  </si>
  <si>
    <r>
      <rPr>
        <b/>
        <sz val="12"/>
        <rFont val="Calibri"/>
        <family val="2"/>
        <scheme val="minor"/>
      </rPr>
      <t xml:space="preserve">Říjen / rok_před zahájením topné sezony: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topení, seřízení všech radiátorů                            (hlavice, odvzdušnění); počet radiátorů: 572 kusů</t>
    </r>
  </si>
  <si>
    <r>
      <rPr>
        <b/>
        <sz val="12"/>
        <rFont val="Calibri"/>
        <family val="2"/>
        <scheme val="minor"/>
      </rPr>
      <t xml:space="preserve">Říjen / rok_před zahájením topné sezony:   </t>
    </r>
    <r>
      <rPr>
        <sz val="12"/>
        <rFont val="Calibri"/>
        <family val="2"/>
        <scheme val="minor"/>
      </rPr>
      <t xml:space="preserve">                                                                              Spuštění a kontrola funkčnosti systému topení, seřízení všech radiátorů                            (hlavice, odvzdušnění); počet radiátorů: 261 kusů</t>
    </r>
  </si>
  <si>
    <r>
      <rPr>
        <b/>
        <sz val="12"/>
        <rFont val="Calibri"/>
        <family val="2"/>
        <scheme val="minor"/>
      </rPr>
      <t xml:space="preserve">Říjen / rok_před zahájením topné sezony: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topení, seřízení všech radiátorů (hlavice, odvzdušnění); počet radiátorů: 236 kusů</t>
    </r>
  </si>
  <si>
    <r>
      <rPr>
        <b/>
        <sz val="12"/>
        <rFont val="Calibri"/>
        <family val="2"/>
        <scheme val="minor"/>
      </rPr>
      <t xml:space="preserve">Říjen / rok_před zahájením topné sezony:  </t>
    </r>
    <r>
      <rPr>
        <sz val="12"/>
        <rFont val="Calibri"/>
        <family val="2"/>
        <scheme val="minor"/>
      </rPr>
      <t xml:space="preserve">                                                                               Spuštění a kontrola funkčnosti systému topení, seřízení všech radiátorů                            (hlavice, odvzdušnění); počet radiátorů: 111 kusů</t>
    </r>
  </si>
  <si>
    <t>1.PP                       Strojovna ÚT  0022</t>
  </si>
  <si>
    <t>jednotková cena       za hodinu                (bez DPH)</t>
  </si>
  <si>
    <t>Kalkulace nabídkové ceny části A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</si>
</sst>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2"/>
      <name val="Calibri"/>
      <family val="2"/>
    </font>
    <font>
      <strike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36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4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95">
    <xf numFmtId="0" fontId="0" fillId="0" borderId="0" xfId="0"/>
    <xf numFmtId="0" fontId="4" fillId="0" borderId="0" xfId="0" applyFont="1" applyAlignment="1" applyProtection="1">
      <alignment horizont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0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49" fontId="10" fillId="4" borderId="4" xfId="0" applyNumberFormat="1" applyFont="1" applyFill="1" applyBorder="1" applyAlignment="1" applyProtection="1">
      <alignment horizontal="center" vertical="center"/>
      <protection/>
    </xf>
    <xf numFmtId="4" fontId="10" fillId="5" borderId="4" xfId="0" applyNumberFormat="1" applyFont="1" applyFill="1" applyBorder="1" applyAlignment="1" applyProtection="1">
      <alignment horizontal="center" vertical="center"/>
      <protection/>
    </xf>
    <xf numFmtId="4" fontId="10" fillId="6" borderId="4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Border="1" applyAlignment="1" applyProtection="1">
      <alignment vertical="center"/>
      <protection/>
    </xf>
    <xf numFmtId="4" fontId="10" fillId="5" borderId="6" xfId="0" applyNumberFormat="1" applyFont="1" applyFill="1" applyBorder="1" applyAlignment="1" applyProtection="1">
      <alignment horizontal="center" vertical="center"/>
      <protection/>
    </xf>
    <xf numFmtId="4" fontId="10" fillId="6" borderId="6" xfId="0" applyNumberFormat="1" applyFont="1" applyFill="1" applyBorder="1" applyAlignment="1" applyProtection="1">
      <alignment horizontal="center" vertical="center"/>
      <protection/>
    </xf>
    <xf numFmtId="49" fontId="10" fillId="0" borderId="7" xfId="0" applyNumberFormat="1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 wrapText="1"/>
      <protection/>
    </xf>
    <xf numFmtId="49" fontId="10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4" fontId="10" fillId="5" borderId="8" xfId="0" applyNumberFormat="1" applyFont="1" applyFill="1" applyBorder="1" applyAlignment="1" applyProtection="1">
      <alignment horizontal="center" vertical="center"/>
      <protection/>
    </xf>
    <xf numFmtId="4" fontId="10" fillId="6" borderId="8" xfId="0" applyNumberFormat="1" applyFont="1" applyFill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10" fillId="5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4" fontId="10" fillId="5" borderId="18" xfId="0" applyNumberFormat="1" applyFont="1" applyFill="1" applyBorder="1" applyAlignment="1" applyProtection="1">
      <alignment horizontal="center" vertical="center"/>
      <protection/>
    </xf>
    <xf numFmtId="4" fontId="10" fillId="6" borderId="17" xfId="0" applyNumberFormat="1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vertical="center"/>
      <protection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4" fontId="10" fillId="0" borderId="21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Protection="1">
      <protection/>
    </xf>
    <xf numFmtId="4" fontId="16" fillId="5" borderId="22" xfId="0" applyNumberFormat="1" applyFont="1" applyFill="1" applyBorder="1" applyAlignment="1" applyProtection="1">
      <alignment horizontal="center" vertical="center"/>
      <protection/>
    </xf>
    <xf numFmtId="4" fontId="16" fillId="5" borderId="2" xfId="0" applyNumberFormat="1" applyFont="1" applyFill="1" applyBorder="1" applyAlignment="1" applyProtection="1">
      <alignment horizontal="center" vertical="center"/>
      <protection/>
    </xf>
    <xf numFmtId="4" fontId="15" fillId="6" borderId="23" xfId="0" applyNumberFormat="1" applyFont="1" applyFill="1" applyBorder="1" applyAlignment="1" applyProtection="1">
      <alignment horizontal="center" vertical="center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9" fillId="3" borderId="24" xfId="0" applyFont="1" applyFill="1" applyBorder="1" applyAlignment="1" applyProtection="1">
      <alignment horizontal="center" vertical="center" wrapText="1"/>
      <protection/>
    </xf>
    <xf numFmtId="0" fontId="9" fillId="3" borderId="25" xfId="0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0" fontId="10" fillId="4" borderId="23" xfId="0" applyFont="1" applyFill="1" applyBorder="1" applyAlignment="1" applyProtection="1">
      <alignment vertical="center"/>
      <protection/>
    </xf>
    <xf numFmtId="0" fontId="10" fillId="4" borderId="27" xfId="0" applyFont="1" applyFill="1" applyBorder="1" applyAlignment="1" applyProtection="1">
      <alignment vertical="center" wrapText="1"/>
      <protection/>
    </xf>
    <xf numFmtId="4" fontId="16" fillId="5" borderId="25" xfId="0" applyNumberFormat="1" applyFont="1" applyFill="1" applyBorder="1" applyAlignment="1" applyProtection="1">
      <alignment horizontal="center" vertical="center"/>
      <protection/>
    </xf>
    <xf numFmtId="4" fontId="15" fillId="6" borderId="26" xfId="0" applyNumberFormat="1" applyFont="1" applyFill="1" applyBorder="1" applyAlignment="1" applyProtection="1">
      <alignment horizontal="center" vertical="center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3" borderId="13" xfId="0" applyFont="1" applyFill="1" applyBorder="1" applyAlignment="1" applyProtection="1">
      <alignment horizontal="center" vertical="center" wrapText="1"/>
      <protection/>
    </xf>
    <xf numFmtId="0" fontId="10" fillId="4" borderId="14" xfId="0" applyFont="1" applyFill="1" applyBorder="1" applyAlignment="1" applyProtection="1">
      <alignment vertical="center"/>
      <protection/>
    </xf>
    <xf numFmtId="0" fontId="10" fillId="4" borderId="19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4" borderId="0" xfId="0" applyFont="1" applyFill="1" applyProtection="1">
      <protection/>
    </xf>
    <xf numFmtId="0" fontId="4" fillId="4" borderId="0" xfId="0" applyFont="1" applyFill="1" applyAlignment="1" applyProtection="1">
      <alignment horizont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 applyProtection="1">
      <alignment/>
      <protection/>
    </xf>
    <xf numFmtId="0" fontId="10" fillId="4" borderId="5" xfId="0" applyFont="1" applyFill="1" applyBorder="1" applyAlignment="1" applyProtection="1">
      <alignment horizontal="left"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10" fillId="4" borderId="7" xfId="0" applyFont="1" applyFill="1" applyBorder="1" applyAlignment="1" applyProtection="1">
      <alignment vertical="center" wrapText="1"/>
      <protection/>
    </xf>
    <xf numFmtId="0" fontId="10" fillId="4" borderId="7" xfId="0" applyFont="1" applyFill="1" applyBorder="1" applyAlignment="1" applyProtection="1">
      <alignment horizontal="left" vertical="center" wrapText="1"/>
      <protection/>
    </xf>
    <xf numFmtId="0" fontId="10" fillId="4" borderId="4" xfId="0" applyFont="1" applyFill="1" applyBorder="1" applyAlignment="1" applyProtection="1">
      <alignment horizontal="center" vertical="center" wrapText="1"/>
      <protection/>
    </xf>
    <xf numFmtId="49" fontId="8" fillId="4" borderId="6" xfId="0" applyNumberFormat="1" applyFont="1" applyFill="1" applyBorder="1" applyAlignment="1" applyProtection="1">
      <alignment horizontal="center" vertical="center" wrapText="1"/>
      <protection/>
    </xf>
    <xf numFmtId="0" fontId="10" fillId="4" borderId="30" xfId="0" applyFont="1" applyFill="1" applyBorder="1" applyAlignment="1" applyProtection="1">
      <alignment horizontal="left" vertical="center" wrapText="1"/>
      <protection/>
    </xf>
    <xf numFmtId="0" fontId="10" fillId="0" borderId="7" xfId="0" applyFont="1" applyFill="1" applyBorder="1" applyAlignment="1" applyProtection="1">
      <alignment vertical="center" wrapText="1"/>
      <protection/>
    </xf>
    <xf numFmtId="0" fontId="10" fillId="4" borderId="31" xfId="0" applyFont="1" applyFill="1" applyBorder="1" applyAlignment="1" applyProtection="1">
      <alignment horizontal="center" vertical="center"/>
      <protection/>
    </xf>
    <xf numFmtId="3" fontId="10" fillId="4" borderId="32" xfId="0" applyNumberFormat="1" applyFont="1" applyFill="1" applyBorder="1" applyAlignment="1" applyProtection="1">
      <alignment horizontal="center" vertical="center" wrapText="1"/>
      <protection/>
    </xf>
    <xf numFmtId="0" fontId="10" fillId="4" borderId="33" xfId="0" applyFont="1" applyFill="1" applyBorder="1" applyAlignment="1" applyProtection="1">
      <alignment vertical="center" wrapText="1"/>
      <protection/>
    </xf>
    <xf numFmtId="49" fontId="10" fillId="4" borderId="8" xfId="0" applyNumberFormat="1" applyFont="1" applyFill="1" applyBorder="1" applyAlignment="1" applyProtection="1">
      <alignment vertical="center"/>
      <protection/>
    </xf>
    <xf numFmtId="0" fontId="10" fillId="4" borderId="2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49" fontId="10" fillId="4" borderId="2" xfId="0" applyNumberFormat="1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vertical="center" wrapText="1"/>
      <protection/>
    </xf>
    <xf numFmtId="0" fontId="10" fillId="4" borderId="23" xfId="0" applyFont="1" applyFill="1" applyBorder="1" applyAlignment="1" applyProtection="1">
      <alignment vertical="center" wrapText="1"/>
      <protection/>
    </xf>
    <xf numFmtId="0" fontId="10" fillId="4" borderId="34" xfId="0" applyFont="1" applyFill="1" applyBorder="1" applyAlignment="1" applyProtection="1">
      <alignment vertical="center" wrapText="1"/>
      <protection/>
    </xf>
    <xf numFmtId="0" fontId="0" fillId="4" borderId="0" xfId="0" applyFont="1" applyFill="1" applyAlignment="1" applyProtection="1">
      <alignment horizontal="center"/>
      <protection/>
    </xf>
    <xf numFmtId="1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Alignment="1" applyProtection="1">
      <alignment vertical="center"/>
      <protection/>
    </xf>
    <xf numFmtId="3" fontId="10" fillId="4" borderId="6" xfId="0" applyNumberFormat="1" applyFont="1" applyFill="1" applyBorder="1" applyAlignment="1" applyProtection="1">
      <alignment horizontal="center" vertical="center"/>
      <protection/>
    </xf>
    <xf numFmtId="0" fontId="5" fillId="4" borderId="0" xfId="0" applyFont="1" applyFill="1" applyProtection="1">
      <protection/>
    </xf>
    <xf numFmtId="0" fontId="10" fillId="4" borderId="35" xfId="0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 applyProtection="1">
      <alignment vertical="center" wrapText="1"/>
      <protection/>
    </xf>
    <xf numFmtId="0" fontId="10" fillId="4" borderId="22" xfId="0" applyFont="1" applyFill="1" applyBorder="1" applyAlignment="1" applyProtection="1">
      <alignment horizontal="left" vertical="center"/>
      <protection/>
    </xf>
    <xf numFmtId="0" fontId="5" fillId="4" borderId="0" xfId="0" applyFont="1" applyFill="1" applyAlignment="1" applyProtection="1">
      <alignment/>
      <protection/>
    </xf>
    <xf numFmtId="0" fontId="10" fillId="4" borderId="2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Protection="1">
      <protection/>
    </xf>
    <xf numFmtId="0" fontId="10" fillId="4" borderId="36" xfId="0" applyFont="1" applyFill="1" applyBorder="1" applyAlignment="1" applyProtection="1">
      <alignment vertical="center" wrapText="1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left" vertical="center" wrapText="1"/>
      <protection/>
    </xf>
    <xf numFmtId="49" fontId="10" fillId="4" borderId="31" xfId="0" applyNumberFormat="1" applyFont="1" applyFill="1" applyBorder="1" applyAlignment="1" applyProtection="1">
      <alignment horizontal="center" vertical="center"/>
      <protection/>
    </xf>
    <xf numFmtId="4" fontId="10" fillId="7" borderId="4" xfId="0" applyNumberFormat="1" applyFont="1" applyFill="1" applyBorder="1" applyAlignment="1" applyProtection="1">
      <alignment horizontal="center" vertical="center"/>
      <protection locked="0"/>
    </xf>
    <xf numFmtId="4" fontId="10" fillId="7" borderId="6" xfId="0" applyNumberFormat="1" applyFont="1" applyFill="1" applyBorder="1" applyAlignment="1" applyProtection="1">
      <alignment horizontal="center" vertical="center"/>
      <protection locked="0"/>
    </xf>
    <xf numFmtId="4" fontId="10" fillId="5" borderId="32" xfId="0" applyNumberFormat="1" applyFont="1" applyFill="1" applyBorder="1" applyAlignment="1" applyProtection="1">
      <alignment horizontal="center" vertical="center"/>
      <protection/>
    </xf>
    <xf numFmtId="4" fontId="10" fillId="6" borderId="32" xfId="0" applyNumberFormat="1" applyFont="1" applyFill="1" applyBorder="1" applyAlignment="1" applyProtection="1">
      <alignment horizontal="center" vertical="center"/>
      <protection/>
    </xf>
    <xf numFmtId="4" fontId="10" fillId="7" borderId="8" xfId="0" applyNumberFormat="1" applyFont="1" applyFill="1" applyBorder="1" applyAlignment="1" applyProtection="1">
      <alignment horizontal="center" vertical="center"/>
      <protection locked="0"/>
    </xf>
    <xf numFmtId="4" fontId="10" fillId="7" borderId="2" xfId="0" applyNumberFormat="1" applyFont="1" applyFill="1" applyBorder="1" applyAlignment="1" applyProtection="1">
      <alignment horizontal="center" vertical="center"/>
      <protection locked="0"/>
    </xf>
    <xf numFmtId="4" fontId="10" fillId="5" borderId="2" xfId="0" applyNumberFormat="1" applyFont="1" applyFill="1" applyBorder="1" applyAlignment="1" applyProtection="1">
      <alignment horizontal="center" vertical="center"/>
      <protection/>
    </xf>
    <xf numFmtId="4" fontId="10" fillId="6" borderId="2" xfId="0" applyNumberFormat="1" applyFont="1" applyFill="1" applyBorder="1" applyAlignment="1" applyProtection="1">
      <alignment horizontal="center" vertical="center"/>
      <protection/>
    </xf>
    <xf numFmtId="4" fontId="10" fillId="6" borderId="37" xfId="0" applyNumberFormat="1" applyFont="1" applyFill="1" applyBorder="1" applyAlignment="1" applyProtection="1">
      <alignment horizontal="center" vertical="center"/>
      <protection/>
    </xf>
    <xf numFmtId="4" fontId="15" fillId="5" borderId="24" xfId="0" applyNumberFormat="1" applyFont="1" applyFill="1" applyBorder="1" applyAlignment="1" applyProtection="1">
      <alignment horizontal="center" vertical="center"/>
      <protection/>
    </xf>
    <xf numFmtId="4" fontId="10" fillId="7" borderId="38" xfId="0" applyNumberFormat="1" applyFont="1" applyFill="1" applyBorder="1" applyAlignment="1" applyProtection="1">
      <alignment horizontal="center" vertical="center"/>
      <protection locked="0"/>
    </xf>
    <xf numFmtId="4" fontId="10" fillId="5" borderId="39" xfId="0" applyNumberFormat="1" applyFont="1" applyFill="1" applyBorder="1" applyAlignment="1" applyProtection="1">
      <alignment horizontal="center" vertical="center"/>
      <protection/>
    </xf>
    <xf numFmtId="4" fontId="10" fillId="5" borderId="40" xfId="0" applyNumberFormat="1" applyFont="1" applyFill="1" applyBorder="1" applyAlignment="1" applyProtection="1">
      <alignment horizontal="center" vertical="center"/>
      <protection/>
    </xf>
    <xf numFmtId="4" fontId="10" fillId="5" borderId="30" xfId="0" applyNumberFormat="1" applyFont="1" applyFill="1" applyBorder="1" applyAlignment="1" applyProtection="1">
      <alignment horizontal="center" vertical="center"/>
      <protection/>
    </xf>
    <xf numFmtId="4" fontId="18" fillId="6" borderId="34" xfId="0" applyNumberFormat="1" applyFont="1" applyFill="1" applyBorder="1" applyAlignment="1" applyProtection="1">
      <alignment horizontal="center" vertical="center"/>
      <protection/>
    </xf>
    <xf numFmtId="4" fontId="10" fillId="7" borderId="21" xfId="0" applyNumberFormat="1" applyFont="1" applyFill="1" applyBorder="1" applyAlignment="1" applyProtection="1">
      <alignment horizontal="center" vertical="center"/>
      <protection locked="0"/>
    </xf>
    <xf numFmtId="4" fontId="10" fillId="5" borderId="41" xfId="0" applyNumberFormat="1" applyFont="1" applyFill="1" applyBorder="1" applyAlignment="1" applyProtection="1">
      <alignment horizontal="center" vertical="center"/>
      <protection/>
    </xf>
    <xf numFmtId="4" fontId="10" fillId="5" borderId="17" xfId="0" applyNumberFormat="1" applyFont="1" applyFill="1" applyBorder="1" applyAlignment="1" applyProtection="1">
      <alignment horizontal="center" vertical="center"/>
      <protection/>
    </xf>
    <xf numFmtId="4" fontId="10" fillId="5" borderId="42" xfId="0" applyNumberFormat="1" applyFont="1" applyFill="1" applyBorder="1" applyAlignment="1" applyProtection="1">
      <alignment horizontal="center" vertical="center"/>
      <protection/>
    </xf>
    <xf numFmtId="4" fontId="18" fillId="6" borderId="19" xfId="0" applyNumberFormat="1" applyFont="1" applyFill="1" applyBorder="1" applyAlignment="1" applyProtection="1">
      <alignment horizontal="center" vertical="center"/>
      <protection/>
    </xf>
    <xf numFmtId="4" fontId="16" fillId="5" borderId="3" xfId="0" applyNumberFormat="1" applyFont="1" applyFill="1" applyBorder="1" applyAlignment="1" applyProtection="1">
      <alignment horizontal="center" vertical="center"/>
      <protection/>
    </xf>
    <xf numFmtId="4" fontId="10" fillId="7" borderId="20" xfId="0" applyNumberFormat="1" applyFont="1" applyFill="1" applyBorder="1" applyAlignment="1" applyProtection="1">
      <alignment horizontal="center" vertical="center"/>
      <protection locked="0"/>
    </xf>
    <xf numFmtId="4" fontId="16" fillId="5" borderId="41" xfId="0" applyNumberFormat="1" applyFont="1" applyFill="1" applyBorder="1" applyAlignment="1" applyProtection="1">
      <alignment horizontal="center" vertical="center"/>
      <protection/>
    </xf>
    <xf numFmtId="4" fontId="16" fillId="5" borderId="17" xfId="0" applyNumberFormat="1" applyFont="1" applyFill="1" applyBorder="1" applyAlignment="1" applyProtection="1">
      <alignment horizontal="center" vertical="center"/>
      <protection/>
    </xf>
    <xf numFmtId="4" fontId="16" fillId="5" borderId="42" xfId="0" applyNumberFormat="1" applyFont="1" applyFill="1" applyBorder="1" applyAlignment="1" applyProtection="1">
      <alignment horizontal="center" vertical="center"/>
      <protection/>
    </xf>
    <xf numFmtId="4" fontId="15" fillId="6" borderId="19" xfId="0" applyNumberFormat="1" applyFont="1" applyFill="1" applyBorder="1" applyAlignment="1" applyProtection="1">
      <alignment horizontal="center" vertical="center"/>
      <protection/>
    </xf>
    <xf numFmtId="4" fontId="16" fillId="5" borderId="43" xfId="0" applyNumberFormat="1" applyFont="1" applyFill="1" applyBorder="1" applyAlignment="1" applyProtection="1">
      <alignment horizontal="center" vertical="center"/>
      <protection/>
    </xf>
    <xf numFmtId="4" fontId="16" fillId="5" borderId="18" xfId="0" applyNumberFormat="1" applyFont="1" applyFill="1" applyBorder="1" applyAlignment="1" applyProtection="1">
      <alignment horizontal="center" vertical="center"/>
      <protection/>
    </xf>
    <xf numFmtId="4" fontId="15" fillId="6" borderId="44" xfId="0" applyNumberFormat="1" applyFont="1" applyFill="1" applyBorder="1" applyAlignment="1" applyProtection="1">
      <alignment horizontal="center" vertical="center"/>
      <protection/>
    </xf>
    <xf numFmtId="4" fontId="10" fillId="7" borderId="13" xfId="0" applyNumberFormat="1" applyFont="1" applyFill="1" applyBorder="1" applyAlignment="1" applyProtection="1">
      <alignment horizontal="center" vertical="center"/>
      <protection locked="0"/>
    </xf>
    <xf numFmtId="4" fontId="10" fillId="7" borderId="18" xfId="0" applyNumberFormat="1" applyFont="1" applyFill="1" applyBorder="1" applyAlignment="1" applyProtection="1">
      <alignment horizontal="center" vertical="center"/>
      <protection locked="0"/>
    </xf>
    <xf numFmtId="4" fontId="10" fillId="6" borderId="34" xfId="0" applyNumberFormat="1" applyFont="1" applyFill="1" applyBorder="1" applyAlignment="1" applyProtection="1">
      <alignment horizontal="center" vertical="center"/>
      <protection/>
    </xf>
    <xf numFmtId="4" fontId="10" fillId="6" borderId="19" xfId="0" applyNumberFormat="1" applyFont="1" applyFill="1" applyBorder="1" applyAlignment="1" applyProtection="1">
      <alignment horizontal="center" vertical="center"/>
      <protection/>
    </xf>
    <xf numFmtId="4" fontId="10" fillId="7" borderId="44" xfId="0" applyNumberFormat="1" applyFont="1" applyFill="1" applyBorder="1" applyAlignment="1" applyProtection="1">
      <alignment horizontal="center" vertical="center"/>
      <protection locked="0"/>
    </xf>
    <xf numFmtId="4" fontId="10" fillId="7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14" fillId="0" borderId="0" xfId="0" applyFont="1" applyAlignment="1" applyProtection="1">
      <alignment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 vertical="center"/>
      <protection/>
    </xf>
    <xf numFmtId="4" fontId="10" fillId="0" borderId="28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4" fontId="10" fillId="0" borderId="48" xfId="0" applyNumberFormat="1" applyFont="1" applyBorder="1" applyAlignment="1" applyProtection="1">
      <alignment horizontal="center" vertical="center"/>
      <protection/>
    </xf>
    <xf numFmtId="4" fontId="10" fillId="0" borderId="49" xfId="0" applyNumberFormat="1" applyFont="1" applyBorder="1" applyAlignment="1" applyProtection="1">
      <alignment horizontal="center" vertical="center"/>
      <protection/>
    </xf>
    <xf numFmtId="4" fontId="12" fillId="0" borderId="26" xfId="0" applyNumberFormat="1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4" fontId="10" fillId="0" borderId="50" xfId="0" applyNumberFormat="1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vertical="center"/>
      <protection/>
    </xf>
    <xf numFmtId="0" fontId="14" fillId="0" borderId="47" xfId="0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horizontal="center"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Protection="1">
      <protection/>
    </xf>
    <xf numFmtId="0" fontId="10" fillId="4" borderId="5" xfId="0" applyFont="1" applyFill="1" applyBorder="1" applyAlignment="1" applyProtection="1">
      <alignment vertical="center" wrapText="1"/>
      <protection/>
    </xf>
    <xf numFmtId="12" fontId="10" fillId="4" borderId="6" xfId="0" applyNumberFormat="1" applyFont="1" applyFill="1" applyBorder="1" applyAlignment="1" applyProtection="1">
      <alignment horizontal="center" vertical="center"/>
      <protection/>
    </xf>
    <xf numFmtId="0" fontId="10" fillId="4" borderId="7" xfId="0" applyFont="1" applyFill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4" fontId="10" fillId="6" borderId="40" xfId="0" applyNumberFormat="1" applyFont="1" applyFill="1" applyBorder="1" applyAlignment="1" applyProtection="1">
      <alignment horizontal="center" vertical="center"/>
      <protection/>
    </xf>
    <xf numFmtId="0" fontId="10" fillId="4" borderId="33" xfId="0" applyFont="1" applyFill="1" applyBorder="1" applyAlignment="1" applyProtection="1">
      <alignment horizontal="left" vertical="center"/>
      <protection/>
    </xf>
    <xf numFmtId="0" fontId="10" fillId="4" borderId="8" xfId="0" applyFont="1" applyFill="1" applyBorder="1" applyAlignment="1" applyProtection="1">
      <alignment horizontal="left" vertical="center"/>
      <protection/>
    </xf>
    <xf numFmtId="0" fontId="10" fillId="4" borderId="9" xfId="0" applyFont="1" applyFill="1" applyBorder="1" applyAlignment="1" applyProtection="1">
      <alignment vertical="center"/>
      <protection/>
    </xf>
    <xf numFmtId="0" fontId="10" fillId="4" borderId="35" xfId="0" applyFont="1" applyFill="1" applyBorder="1" applyAlignment="1" applyProtection="1">
      <alignment vertical="center"/>
      <protection/>
    </xf>
    <xf numFmtId="0" fontId="10" fillId="4" borderId="37" xfId="0" applyFont="1" applyFill="1" applyBorder="1" applyAlignment="1" applyProtection="1">
      <alignment vertical="center" wrapText="1"/>
      <protection/>
    </xf>
    <xf numFmtId="49" fontId="10" fillId="0" borderId="4" xfId="0" applyNumberFormat="1" applyFont="1" applyBorder="1" applyAlignment="1" applyProtection="1">
      <alignment horizontal="center" vertical="center"/>
      <protection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4" fontId="10" fillId="5" borderId="11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vertical="center" wrapText="1"/>
      <protection/>
    </xf>
    <xf numFmtId="0" fontId="10" fillId="4" borderId="36" xfId="0" applyFont="1" applyFill="1" applyBorder="1" applyAlignment="1" applyProtection="1">
      <alignment vertical="center"/>
      <protection/>
    </xf>
    <xf numFmtId="0" fontId="10" fillId="4" borderId="9" xfId="0" applyFont="1" applyFill="1" applyBorder="1" applyAlignment="1" applyProtection="1">
      <alignment horizontal="left" vertical="center"/>
      <protection/>
    </xf>
    <xf numFmtId="0" fontId="10" fillId="4" borderId="51" xfId="0" applyFont="1" applyFill="1" applyBorder="1" applyAlignment="1" applyProtection="1">
      <alignment horizontal="left" vertical="center"/>
      <protection/>
    </xf>
    <xf numFmtId="49" fontId="10" fillId="4" borderId="3" xfId="0" applyNumberFormat="1" applyFont="1" applyFill="1" applyBorder="1" applyAlignment="1" applyProtection="1">
      <alignment vertical="center" wrapText="1"/>
      <protection/>
    </xf>
    <xf numFmtId="0" fontId="10" fillId="4" borderId="22" xfId="0" applyFont="1" applyFill="1" applyBorder="1" applyAlignment="1" applyProtection="1">
      <alignment horizontal="left" vertical="center" wrapText="1"/>
      <protection/>
    </xf>
    <xf numFmtId="0" fontId="10" fillId="4" borderId="24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vertical="center"/>
      <protection/>
    </xf>
    <xf numFmtId="0" fontId="10" fillId="4" borderId="52" xfId="0" applyFont="1" applyFill="1" applyBorder="1" applyAlignment="1" applyProtection="1">
      <alignment horizontal="center" vertical="center"/>
      <protection/>
    </xf>
    <xf numFmtId="4" fontId="10" fillId="5" borderId="45" xfId="0" applyNumberFormat="1" applyFont="1" applyFill="1" applyBorder="1" applyAlignment="1" applyProtection="1">
      <alignment horizontal="center" vertical="center"/>
      <protection/>
    </xf>
    <xf numFmtId="4" fontId="10" fillId="6" borderId="45" xfId="0" applyNumberFormat="1" applyFont="1" applyFill="1" applyBorder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vertical="center" wrapText="1"/>
      <protection/>
    </xf>
    <xf numFmtId="0" fontId="10" fillId="2" borderId="28" xfId="0" applyFont="1" applyFill="1" applyBorder="1" applyAlignment="1" applyProtection="1">
      <alignment horizontal="center" vertical="center" wrapText="1"/>
      <protection/>
    </xf>
    <xf numFmtId="0" fontId="10" fillId="4" borderId="50" xfId="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 applyProtection="1">
      <alignment vertical="center" wrapText="1"/>
      <protection/>
    </xf>
    <xf numFmtId="4" fontId="10" fillId="7" borderId="0" xfId="0" applyNumberFormat="1" applyFont="1" applyFill="1" applyBorder="1" applyAlignment="1" applyProtection="1">
      <alignment horizontal="center" vertical="center"/>
      <protection locked="0"/>
    </xf>
    <xf numFmtId="4" fontId="10" fillId="5" borderId="0" xfId="0" applyNumberFormat="1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center" vertical="center"/>
      <protection/>
    </xf>
    <xf numFmtId="2" fontId="10" fillId="7" borderId="4" xfId="0" applyNumberFormat="1" applyFont="1" applyFill="1" applyBorder="1" applyAlignment="1" applyProtection="1">
      <alignment horizontal="center" vertical="center"/>
      <protection locked="0"/>
    </xf>
    <xf numFmtId="2" fontId="10" fillId="7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10" fillId="4" borderId="32" xfId="0" applyNumberFormat="1" applyFont="1" applyFill="1" applyBorder="1" applyAlignment="1" applyProtection="1">
      <alignment horizontal="center" vertical="center"/>
      <protection/>
    </xf>
    <xf numFmtId="49" fontId="10" fillId="4" borderId="40" xfId="0" applyNumberFormat="1" applyFont="1" applyFill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0" fontId="10" fillId="4" borderId="8" xfId="0" applyFont="1" applyFill="1" applyBorder="1" applyAlignment="1" applyProtection="1">
      <alignment horizontal="center" vertical="center"/>
      <protection/>
    </xf>
    <xf numFmtId="49" fontId="10" fillId="4" borderId="6" xfId="0" applyNumberFormat="1" applyFont="1" applyFill="1" applyBorder="1" applyAlignment="1" applyProtection="1">
      <alignment horizontal="center" vertical="center"/>
      <protection/>
    </xf>
    <xf numFmtId="49" fontId="10" fillId="4" borderId="8" xfId="0" applyNumberFormat="1" applyFont="1" applyFill="1" applyBorder="1" applyAlignment="1" applyProtection="1">
      <alignment horizontal="center" vertical="center"/>
      <protection/>
    </xf>
    <xf numFmtId="0" fontId="10" fillId="4" borderId="32" xfId="0" applyFont="1" applyFill="1" applyBorder="1" applyAlignment="1" applyProtection="1">
      <alignment horizontal="center" vertical="center"/>
      <protection/>
    </xf>
    <xf numFmtId="0" fontId="10" fillId="4" borderId="45" xfId="0" applyFont="1" applyFill="1" applyBorder="1" applyAlignment="1" applyProtection="1">
      <alignment horizontal="center" vertical="center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10" fillId="4" borderId="54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4" borderId="37" xfId="0" applyFont="1" applyFill="1" applyBorder="1" applyAlignment="1" applyProtection="1">
      <alignment horizontal="center" vertical="center"/>
      <protection/>
    </xf>
    <xf numFmtId="0" fontId="10" fillId="4" borderId="4" xfId="0" applyFont="1" applyFill="1" applyBorder="1" applyAlignment="1" applyProtection="1">
      <alignment horizontal="center" vertical="center"/>
      <protection/>
    </xf>
    <xf numFmtId="49" fontId="10" fillId="4" borderId="45" xfId="0" applyNumberFormat="1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4" borderId="51" xfId="0" applyFont="1" applyFill="1" applyBorder="1" applyAlignment="1" applyProtection="1">
      <alignment horizontal="left" vertical="center" wrapText="1"/>
      <protection/>
    </xf>
    <xf numFmtId="0" fontId="10" fillId="4" borderId="32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38" xfId="0" applyFont="1" applyBorder="1" applyProtection="1"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56" xfId="0" applyFont="1" applyBorder="1" applyProtection="1"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21" xfId="0" applyFont="1" applyBorder="1" applyProtection="1"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vertical="center"/>
      <protection/>
    </xf>
    <xf numFmtId="4" fontId="12" fillId="0" borderId="28" xfId="0" applyNumberFormat="1" applyFont="1" applyBorder="1" applyAlignment="1" applyProtection="1">
      <alignment horizontal="center" vertical="center"/>
      <protection/>
    </xf>
    <xf numFmtId="4" fontId="12" fillId="0" borderId="48" xfId="0" applyNumberFormat="1" applyFont="1" applyBorder="1" applyAlignment="1" applyProtection="1">
      <alignment horizontal="center" vertical="center"/>
      <protection/>
    </xf>
    <xf numFmtId="4" fontId="12" fillId="0" borderId="50" xfId="0" applyNumberFormat="1" applyFont="1" applyBorder="1" applyAlignment="1" applyProtection="1">
      <alignment horizontal="center" vertical="center"/>
      <protection/>
    </xf>
    <xf numFmtId="4" fontId="18" fillId="7" borderId="10" xfId="0" applyNumberFormat="1" applyFont="1" applyFill="1" applyBorder="1" applyAlignment="1" applyProtection="1">
      <alignment horizontal="center" vertical="center"/>
      <protection locked="0"/>
    </xf>
    <xf numFmtId="4" fontId="18" fillId="7" borderId="59" xfId="0" applyNumberFormat="1" applyFont="1" applyFill="1" applyBorder="1" applyAlignment="1" applyProtection="1">
      <alignment horizontal="center" vertical="center"/>
      <protection locked="0"/>
    </xf>
    <xf numFmtId="4" fontId="18" fillId="7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19" fillId="0" borderId="53" xfId="0" applyFont="1" applyBorder="1" applyAlignment="1" applyProtection="1">
      <alignment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10" fillId="4" borderId="32" xfId="0" applyNumberFormat="1" applyFont="1" applyFill="1" applyBorder="1" applyAlignment="1" applyProtection="1">
      <alignment horizontal="center" vertical="center"/>
      <protection/>
    </xf>
    <xf numFmtId="49" fontId="10" fillId="4" borderId="40" xfId="0" applyNumberFormat="1" applyFont="1" applyFill="1" applyBorder="1" applyAlignment="1" applyProtection="1">
      <alignment horizontal="center" vertical="center"/>
      <protection/>
    </xf>
    <xf numFmtId="0" fontId="10" fillId="4" borderId="62" xfId="0" applyFont="1" applyFill="1" applyBorder="1" applyAlignment="1" applyProtection="1">
      <alignment horizontal="center" vertical="center" wrapText="1"/>
      <protection/>
    </xf>
    <xf numFmtId="0" fontId="10" fillId="4" borderId="51" xfId="0" applyFont="1" applyFill="1" applyBorder="1" applyAlignment="1" applyProtection="1">
      <alignment horizontal="center" vertical="center" wrapText="1"/>
      <protection/>
    </xf>
    <xf numFmtId="0" fontId="10" fillId="4" borderId="39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0" fontId="10" fillId="4" borderId="8" xfId="0" applyFont="1" applyFill="1" applyBorder="1" applyAlignment="1" applyProtection="1">
      <alignment horizontal="center" vertical="center"/>
      <protection/>
    </xf>
    <xf numFmtId="49" fontId="10" fillId="4" borderId="6" xfId="0" applyNumberFormat="1" applyFont="1" applyFill="1" applyBorder="1" applyAlignment="1" applyProtection="1">
      <alignment horizontal="center" vertical="center"/>
      <protection/>
    </xf>
    <xf numFmtId="49" fontId="10" fillId="4" borderId="8" xfId="0" applyNumberFormat="1" applyFont="1" applyFill="1" applyBorder="1" applyAlignment="1" applyProtection="1">
      <alignment horizontal="center" vertical="center"/>
      <protection/>
    </xf>
    <xf numFmtId="0" fontId="10" fillId="4" borderId="41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/>
      <protection/>
    </xf>
    <xf numFmtId="0" fontId="10" fillId="4" borderId="45" xfId="0" applyFont="1" applyFill="1" applyBorder="1" applyAlignment="1" applyProtection="1">
      <alignment horizontal="center" vertical="center"/>
      <protection/>
    </xf>
    <xf numFmtId="0" fontId="10" fillId="4" borderId="40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10" fillId="4" borderId="40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vertical="center" wrapText="1"/>
      <protection/>
    </xf>
    <xf numFmtId="0" fontId="10" fillId="4" borderId="58" xfId="0" applyFont="1" applyFill="1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/>
      <protection/>
    </xf>
    <xf numFmtId="0" fontId="11" fillId="4" borderId="32" xfId="0" applyFont="1" applyFill="1" applyBorder="1" applyAlignment="1" applyProtection="1">
      <alignment horizontal="center" vertical="center"/>
      <protection/>
    </xf>
    <xf numFmtId="0" fontId="11" fillId="4" borderId="45" xfId="0" applyFont="1" applyFill="1" applyBorder="1" applyAlignment="1" applyProtection="1">
      <alignment horizontal="center" vertical="center"/>
      <protection/>
    </xf>
    <xf numFmtId="0" fontId="11" fillId="4" borderId="17" xfId="0" applyFont="1" applyFill="1" applyBorder="1" applyAlignment="1" applyProtection="1">
      <alignment horizontal="center" vertical="center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3" fillId="8" borderId="1" xfId="0" applyFont="1" applyFill="1" applyBorder="1" applyAlignment="1" applyProtection="1">
      <alignment horizontal="center" vertical="center"/>
      <protection/>
    </xf>
    <xf numFmtId="0" fontId="13" fillId="8" borderId="53" xfId="0" applyFont="1" applyFill="1" applyBorder="1" applyAlignment="1" applyProtection="1">
      <alignment horizontal="center" vertical="center"/>
      <protection/>
    </xf>
    <xf numFmtId="0" fontId="13" fillId="8" borderId="23" xfId="0" applyFont="1" applyFill="1" applyBorder="1" applyAlignment="1" applyProtection="1">
      <alignment horizontal="center" vertical="center"/>
      <protection/>
    </xf>
    <xf numFmtId="0" fontId="12" fillId="9" borderId="63" xfId="0" applyFont="1" applyFill="1" applyBorder="1" applyAlignment="1" applyProtection="1">
      <alignment vertical="center" wrapText="1"/>
      <protection/>
    </xf>
    <xf numFmtId="0" fontId="12" fillId="9" borderId="54" xfId="0" applyFont="1" applyFill="1" applyBorder="1" applyAlignment="1" applyProtection="1">
      <alignment vertical="center" wrapText="1"/>
      <protection/>
    </xf>
    <xf numFmtId="0" fontId="12" fillId="9" borderId="57" xfId="0" applyFont="1" applyFill="1" applyBorder="1" applyAlignment="1" applyProtection="1">
      <alignment vertical="center" wrapText="1"/>
      <protection/>
    </xf>
    <xf numFmtId="0" fontId="12" fillId="9" borderId="46" xfId="0" applyFont="1" applyFill="1" applyBorder="1" applyAlignment="1" applyProtection="1">
      <alignment vertical="center" wrapText="1"/>
      <protection/>
    </xf>
    <xf numFmtId="0" fontId="12" fillId="9" borderId="0" xfId="0" applyFont="1" applyFill="1" applyBorder="1" applyAlignment="1" applyProtection="1">
      <alignment vertical="center" wrapText="1"/>
      <protection/>
    </xf>
    <xf numFmtId="0" fontId="12" fillId="9" borderId="47" xfId="0" applyFont="1" applyFill="1" applyBorder="1" applyAlignment="1" applyProtection="1">
      <alignment vertical="center" wrapText="1"/>
      <protection/>
    </xf>
    <xf numFmtId="49" fontId="10" fillId="4" borderId="17" xfId="0" applyNumberFormat="1" applyFont="1" applyFill="1" applyBorder="1" applyAlignment="1" applyProtection="1">
      <alignment horizontal="center" vertical="center"/>
      <protection/>
    </xf>
    <xf numFmtId="0" fontId="10" fillId="4" borderId="63" xfId="0" applyFont="1" applyFill="1" applyBorder="1" applyAlignment="1" applyProtection="1">
      <alignment horizontal="center" vertical="center"/>
      <protection/>
    </xf>
    <xf numFmtId="0" fontId="10" fillId="4" borderId="54" xfId="0" applyFont="1" applyFill="1" applyBorder="1" applyAlignment="1" applyProtection="1">
      <alignment horizontal="center" vertical="center"/>
      <protection/>
    </xf>
    <xf numFmtId="0" fontId="10" fillId="4" borderId="57" xfId="0" applyFont="1" applyFill="1" applyBorder="1" applyAlignment="1" applyProtection="1">
      <alignment horizontal="center" vertical="center"/>
      <protection/>
    </xf>
    <xf numFmtId="0" fontId="10" fillId="4" borderId="20" xfId="0" applyFont="1" applyFill="1" applyBorder="1" applyAlignment="1" applyProtection="1">
      <alignment horizontal="center" vertical="center"/>
      <protection/>
    </xf>
    <xf numFmtId="0" fontId="10" fillId="4" borderId="21" xfId="0" applyFont="1" applyFill="1" applyBorder="1" applyAlignment="1" applyProtection="1">
      <alignment horizontal="center" vertical="center"/>
      <protection/>
    </xf>
    <xf numFmtId="0" fontId="10" fillId="4" borderId="19" xfId="0" applyFont="1" applyFill="1" applyBorder="1" applyAlignment="1" applyProtection="1">
      <alignment horizontal="center" vertical="center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4" borderId="53" xfId="0" applyFont="1" applyFill="1" applyBorder="1" applyAlignment="1" applyProtection="1">
      <alignment horizontal="center" vertical="center" wrapText="1"/>
      <protection/>
    </xf>
    <xf numFmtId="0" fontId="15" fillId="4" borderId="23" xfId="0" applyFont="1" applyFill="1" applyBorder="1" applyAlignment="1" applyProtection="1">
      <alignment horizontal="center" vertical="center" wrapText="1"/>
      <protection/>
    </xf>
    <xf numFmtId="0" fontId="10" fillId="9" borderId="1" xfId="0" applyFont="1" applyFill="1" applyBorder="1" applyAlignment="1" applyProtection="1">
      <alignment horizontal="center" vertical="center"/>
      <protection/>
    </xf>
    <xf numFmtId="0" fontId="10" fillId="9" borderId="53" xfId="0" applyFont="1" applyFill="1" applyBorder="1" applyAlignment="1" applyProtection="1">
      <alignment horizontal="center" vertical="center"/>
      <protection/>
    </xf>
    <xf numFmtId="0" fontId="10" fillId="9" borderId="23" xfId="0" applyFont="1" applyFill="1" applyBorder="1" applyAlignment="1" applyProtection="1">
      <alignment horizontal="center" vertical="center"/>
      <protection/>
    </xf>
    <xf numFmtId="0" fontId="12" fillId="9" borderId="20" xfId="0" applyFont="1" applyFill="1" applyBorder="1" applyAlignment="1" applyProtection="1">
      <alignment vertical="center" wrapText="1"/>
      <protection/>
    </xf>
    <xf numFmtId="0" fontId="12" fillId="9" borderId="21" xfId="0" applyFont="1" applyFill="1" applyBorder="1" applyAlignment="1" applyProtection="1">
      <alignment vertical="center" wrapText="1"/>
      <protection/>
    </xf>
    <xf numFmtId="0" fontId="12" fillId="9" borderId="19" xfId="0" applyFont="1" applyFill="1" applyBorder="1" applyAlignment="1" applyProtection="1">
      <alignment vertical="center" wrapText="1"/>
      <protection/>
    </xf>
    <xf numFmtId="0" fontId="10" fillId="4" borderId="2" xfId="0" applyFont="1" applyFill="1" applyBorder="1" applyAlignment="1" applyProtection="1">
      <alignment horizontal="left" vertical="center" wrapText="1"/>
      <protection/>
    </xf>
    <xf numFmtId="0" fontId="12" fillId="9" borderId="1" xfId="0" applyFont="1" applyFill="1" applyBorder="1" applyAlignment="1" applyProtection="1">
      <alignment vertical="center" wrapText="1"/>
      <protection/>
    </xf>
    <xf numFmtId="0" fontId="12" fillId="9" borderId="53" xfId="0" applyFont="1" applyFill="1" applyBorder="1" applyAlignment="1" applyProtection="1">
      <alignment vertical="center" wrapText="1"/>
      <protection/>
    </xf>
    <xf numFmtId="0" fontId="12" fillId="9" borderId="23" xfId="0" applyFont="1" applyFill="1" applyBorder="1" applyAlignment="1" applyProtection="1">
      <alignment vertical="center" wrapText="1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7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49" fontId="7" fillId="4" borderId="6" xfId="0" applyNumberFormat="1" applyFont="1" applyFill="1" applyBorder="1" applyAlignment="1" applyProtection="1">
      <alignment horizontal="center" vertical="center"/>
      <protection/>
    </xf>
    <xf numFmtId="0" fontId="10" fillId="4" borderId="37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3" fillId="10" borderId="1" xfId="0" applyFont="1" applyFill="1" applyBorder="1" applyAlignment="1" applyProtection="1">
      <alignment horizontal="center" vertical="center"/>
      <protection/>
    </xf>
    <xf numFmtId="0" fontId="13" fillId="10" borderId="53" xfId="0" applyFont="1" applyFill="1" applyBorder="1" applyAlignment="1" applyProtection="1">
      <alignment horizontal="center" vertical="center"/>
      <protection/>
    </xf>
    <xf numFmtId="0" fontId="13" fillId="10" borderId="23" xfId="0" applyFont="1" applyFill="1" applyBorder="1" applyAlignment="1" applyProtection="1">
      <alignment horizontal="center" vertical="center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0" fillId="4" borderId="64" xfId="0" applyFont="1" applyFill="1" applyBorder="1" applyAlignment="1" applyProtection="1">
      <alignment horizontal="center" vertical="center" wrapText="1"/>
      <protection/>
    </xf>
    <xf numFmtId="0" fontId="10" fillId="4" borderId="65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 applyProtection="1">
      <alignment horizontal="center" vertical="center"/>
      <protection/>
    </xf>
    <xf numFmtId="0" fontId="7" fillId="4" borderId="4" xfId="0" applyFont="1" applyFill="1" applyBorder="1" applyAlignment="1" applyProtection="1">
      <alignment horizontal="center" vertical="center"/>
      <protection/>
    </xf>
    <xf numFmtId="0" fontId="10" fillId="4" borderId="4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left" vertical="center" wrapText="1"/>
      <protection/>
    </xf>
    <xf numFmtId="49" fontId="10" fillId="4" borderId="45" xfId="0" applyNumberFormat="1" applyFont="1" applyFill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3" fillId="11" borderId="1" xfId="0" applyFont="1" applyFill="1" applyBorder="1" applyAlignment="1" applyProtection="1">
      <alignment horizontal="center" vertical="center"/>
      <protection/>
    </xf>
    <xf numFmtId="0" fontId="13" fillId="11" borderId="53" xfId="0" applyFont="1" applyFill="1" applyBorder="1" applyAlignment="1" applyProtection="1">
      <alignment horizontal="center" vertical="center"/>
      <protection/>
    </xf>
    <xf numFmtId="0" fontId="13" fillId="11" borderId="23" xfId="0" applyFont="1" applyFill="1" applyBorder="1" applyAlignment="1" applyProtection="1">
      <alignment horizontal="center" vertical="center"/>
      <protection/>
    </xf>
    <xf numFmtId="0" fontId="9" fillId="9" borderId="63" xfId="0" applyFont="1" applyFill="1" applyBorder="1" applyAlignment="1" applyProtection="1">
      <alignment vertical="center" wrapText="1"/>
      <protection/>
    </xf>
    <xf numFmtId="0" fontId="9" fillId="9" borderId="54" xfId="0" applyFont="1" applyFill="1" applyBorder="1" applyAlignment="1" applyProtection="1">
      <alignment vertical="center" wrapText="1"/>
      <protection/>
    </xf>
    <xf numFmtId="0" fontId="9" fillId="9" borderId="57" xfId="0" applyFont="1" applyFill="1" applyBorder="1" applyAlignment="1" applyProtection="1">
      <alignment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4" borderId="63" xfId="0" applyFont="1" applyFill="1" applyBorder="1" applyAlignment="1" applyProtection="1">
      <alignment vertical="center"/>
      <protection/>
    </xf>
    <xf numFmtId="0" fontId="10" fillId="4" borderId="54" xfId="0" applyFont="1" applyFill="1" applyBorder="1" applyAlignment="1" applyProtection="1">
      <alignment vertical="center"/>
      <protection/>
    </xf>
    <xf numFmtId="0" fontId="10" fillId="4" borderId="20" xfId="0" applyFont="1" applyFill="1" applyBorder="1" applyAlignment="1" applyProtection="1">
      <alignment vertical="center"/>
      <protection/>
    </xf>
    <xf numFmtId="0" fontId="10" fillId="4" borderId="21" xfId="0" applyFont="1" applyFill="1" applyBorder="1" applyAlignment="1" applyProtection="1">
      <alignment vertical="center"/>
      <protection/>
    </xf>
    <xf numFmtId="0" fontId="10" fillId="4" borderId="25" xfId="0" applyFont="1" applyFill="1" applyBorder="1" applyAlignment="1" applyProtection="1">
      <alignment horizontal="left" vertical="center"/>
      <protection/>
    </xf>
    <xf numFmtId="0" fontId="10" fillId="4" borderId="24" xfId="0" applyFont="1" applyFill="1" applyBorder="1" applyAlignment="1" applyProtection="1">
      <alignment horizontal="left" vertical="center"/>
      <protection/>
    </xf>
    <xf numFmtId="0" fontId="10" fillId="4" borderId="62" xfId="0" applyFont="1" applyFill="1" applyBorder="1" applyAlignment="1" applyProtection="1">
      <alignment horizontal="left" vertical="center" wrapText="1"/>
      <protection/>
    </xf>
    <xf numFmtId="0" fontId="10" fillId="4" borderId="51" xfId="0" applyFont="1" applyFill="1" applyBorder="1" applyAlignment="1" applyProtection="1">
      <alignment horizontal="left" vertical="center" wrapText="1"/>
      <protection/>
    </xf>
    <xf numFmtId="0" fontId="10" fillId="4" borderId="41" xfId="0" applyFont="1" applyFill="1" applyBorder="1" applyAlignment="1" applyProtection="1">
      <alignment horizontal="left" vertical="center" wrapText="1"/>
      <protection/>
    </xf>
    <xf numFmtId="0" fontId="10" fillId="4" borderId="32" xfId="0" applyFont="1" applyFill="1" applyBorder="1" applyAlignment="1" applyProtection="1">
      <alignment horizontal="left" vertical="center" wrapText="1"/>
      <protection/>
    </xf>
    <xf numFmtId="0" fontId="10" fillId="4" borderId="40" xfId="0" applyFont="1" applyFill="1" applyBorder="1" applyAlignment="1" applyProtection="1">
      <alignment horizontal="left" vertical="center" wrapText="1"/>
      <protection/>
    </xf>
    <xf numFmtId="0" fontId="13" fillId="12" borderId="1" xfId="0" applyFont="1" applyFill="1" applyBorder="1" applyAlignment="1" applyProtection="1">
      <alignment horizontal="center" vertical="center" wrapText="1"/>
      <protection/>
    </xf>
    <xf numFmtId="0" fontId="13" fillId="12" borderId="53" xfId="0" applyFont="1" applyFill="1" applyBorder="1" applyAlignment="1" applyProtection="1">
      <alignment horizontal="center" vertical="center" wrapText="1"/>
      <protection/>
    </xf>
    <xf numFmtId="0" fontId="13" fillId="12" borderId="23" xfId="0" applyFont="1" applyFill="1" applyBorder="1" applyAlignment="1" applyProtection="1">
      <alignment horizontal="center" vertical="center" wrapText="1"/>
      <protection/>
    </xf>
    <xf numFmtId="0" fontId="10" fillId="4" borderId="58" xfId="0" applyFont="1" applyFill="1" applyBorder="1" applyAlignment="1" applyProtection="1">
      <alignment horizontal="left" vertical="center" wrapText="1"/>
      <protection/>
    </xf>
    <xf numFmtId="0" fontId="10" fillId="4" borderId="37" xfId="0" applyFont="1" applyFill="1" applyBorder="1" applyAlignment="1" applyProtection="1">
      <alignment horizontal="left" vertical="center"/>
      <protection/>
    </xf>
    <xf numFmtId="0" fontId="10" fillId="4" borderId="45" xfId="0" applyFont="1" applyFill="1" applyBorder="1" applyAlignment="1" applyProtection="1">
      <alignment horizontal="left" vertical="center"/>
      <protection/>
    </xf>
    <xf numFmtId="0" fontId="10" fillId="4" borderId="40" xfId="0" applyFont="1" applyFill="1" applyBorder="1" applyAlignment="1" applyProtection="1">
      <alignment horizontal="left" vertical="center"/>
      <protection/>
    </xf>
    <xf numFmtId="0" fontId="10" fillId="4" borderId="32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2BBA-EC10-4DB4-B92C-6A027954B9A9}">
  <sheetPr>
    <pageSetUpPr fitToPage="1"/>
  </sheetPr>
  <dimension ref="A1:P33"/>
  <sheetViews>
    <sheetView tabSelected="1" view="pageBreakPreview" zoomScale="90" zoomScaleSheetLayoutView="90" workbookViewId="0" topLeftCell="A1">
      <selection activeCell="E23" sqref="E23:E26"/>
    </sheetView>
  </sheetViews>
  <sheetFormatPr defaultColWidth="9.00390625" defaultRowHeight="12.75"/>
  <cols>
    <col min="1" max="1" width="23.875" style="137" customWidth="1"/>
    <col min="2" max="2" width="9.125" style="137" customWidth="1"/>
    <col min="3" max="3" width="12.125" style="137" customWidth="1"/>
    <col min="4" max="4" width="14.75390625" style="137" customWidth="1"/>
    <col min="5" max="5" width="16.75390625" style="137" customWidth="1"/>
    <col min="6" max="7" width="24.75390625" style="137" customWidth="1"/>
    <col min="8" max="8" width="33.125" style="137" customWidth="1"/>
    <col min="9" max="15" width="9.125" style="137" customWidth="1"/>
    <col min="16" max="16" width="11.00390625" style="137" customWidth="1"/>
    <col min="17" max="16384" width="9.125" style="137" customWidth="1"/>
  </cols>
  <sheetData>
    <row r="1" spans="1:8" ht="31.5">
      <c r="A1" s="273" t="s">
        <v>270</v>
      </c>
      <c r="B1" s="273"/>
      <c r="C1" s="273"/>
      <c r="D1" s="273"/>
      <c r="E1" s="273"/>
      <c r="F1" s="273"/>
      <c r="G1" s="273"/>
      <c r="H1" s="273"/>
    </row>
    <row r="2" spans="1:8" ht="13.5" thickBot="1">
      <c r="A2" s="138"/>
      <c r="B2" s="138"/>
      <c r="C2" s="138"/>
      <c r="D2" s="138"/>
      <c r="E2" s="138"/>
      <c r="F2" s="138"/>
      <c r="G2" s="138"/>
      <c r="H2" s="138"/>
    </row>
    <row r="3" spans="1:8" ht="48" thickBot="1">
      <c r="A3" s="139" t="s">
        <v>183</v>
      </c>
      <c r="B3" s="274" t="s">
        <v>184</v>
      </c>
      <c r="C3" s="275"/>
      <c r="D3" s="206" t="s">
        <v>194</v>
      </c>
      <c r="E3" s="205" t="s">
        <v>250</v>
      </c>
      <c r="F3" s="140" t="s">
        <v>248</v>
      </c>
      <c r="G3" s="140" t="s">
        <v>249</v>
      </c>
      <c r="H3" s="141" t="s">
        <v>185</v>
      </c>
    </row>
    <row r="4" spans="1:8" ht="9" customHeight="1" thickBot="1">
      <c r="A4" s="142"/>
      <c r="B4" s="152"/>
      <c r="C4" s="152"/>
      <c r="D4" s="152"/>
      <c r="E4" s="152"/>
      <c r="F4" s="152"/>
      <c r="G4" s="152"/>
      <c r="H4" s="143"/>
    </row>
    <row r="5" spans="1:16" ht="18" customHeight="1">
      <c r="A5" s="244" t="s">
        <v>219</v>
      </c>
      <c r="B5" s="247" t="s">
        <v>186</v>
      </c>
      <c r="C5" s="247"/>
      <c r="D5" s="259"/>
      <c r="E5" s="260"/>
      <c r="F5" s="144">
        <f>'Žero. 3_2023-2026'!O60</f>
        <v>0</v>
      </c>
      <c r="G5" s="144">
        <f>F5*1.21</f>
        <v>0</v>
      </c>
      <c r="H5" s="270" t="s">
        <v>187</v>
      </c>
      <c r="I5" s="145"/>
      <c r="J5" s="145"/>
      <c r="K5" s="145"/>
      <c r="L5" s="145"/>
      <c r="M5" s="145"/>
      <c r="N5" s="145"/>
      <c r="O5" s="145"/>
      <c r="P5" s="145"/>
    </row>
    <row r="6" spans="1:16" ht="18" customHeight="1">
      <c r="A6" s="245"/>
      <c r="B6" s="251" t="s">
        <v>188</v>
      </c>
      <c r="C6" s="251"/>
      <c r="D6" s="261"/>
      <c r="E6" s="262"/>
      <c r="F6" s="146">
        <f>'Žero. 1_2023-2026'!O33</f>
        <v>0</v>
      </c>
      <c r="G6" s="146">
        <f>F6*1.21</f>
        <v>0</v>
      </c>
      <c r="H6" s="271"/>
      <c r="I6" s="145"/>
      <c r="J6" s="145"/>
      <c r="K6" s="145"/>
      <c r="L6" s="145"/>
      <c r="M6" s="145"/>
      <c r="N6" s="145"/>
      <c r="O6" s="145"/>
      <c r="P6" s="145"/>
    </row>
    <row r="7" spans="1:16" ht="18" customHeight="1">
      <c r="A7" s="245"/>
      <c r="B7" s="251" t="s">
        <v>195</v>
      </c>
      <c r="C7" s="251"/>
      <c r="D7" s="261"/>
      <c r="E7" s="262"/>
      <c r="F7" s="146">
        <f>'Údolní 35a_2023-2026'!O20</f>
        <v>0</v>
      </c>
      <c r="G7" s="146">
        <f>F7*1.21</f>
        <v>0</v>
      </c>
      <c r="H7" s="271"/>
      <c r="I7" s="145"/>
      <c r="J7" s="145"/>
      <c r="K7" s="145"/>
      <c r="L7" s="145"/>
      <c r="M7" s="145"/>
      <c r="N7" s="145"/>
      <c r="O7" s="145"/>
      <c r="P7" s="145"/>
    </row>
    <row r="8" spans="1:16" ht="18" customHeight="1" thickBot="1">
      <c r="A8" s="246"/>
      <c r="B8" s="252" t="s">
        <v>189</v>
      </c>
      <c r="C8" s="252"/>
      <c r="D8" s="263"/>
      <c r="E8" s="264"/>
      <c r="F8" s="147">
        <f>'Cejl 73_2023-2026'!O32</f>
        <v>0</v>
      </c>
      <c r="G8" s="147">
        <f>F8*1.21</f>
        <v>0</v>
      </c>
      <c r="H8" s="271"/>
      <c r="I8" s="145"/>
      <c r="J8" s="145"/>
      <c r="K8" s="145"/>
      <c r="L8" s="145"/>
      <c r="M8" s="145"/>
      <c r="N8" s="145"/>
      <c r="O8" s="145"/>
      <c r="P8" s="145"/>
    </row>
    <row r="9" spans="1:16" ht="24.75" customHeight="1" thickBot="1">
      <c r="A9" s="242" t="s">
        <v>244</v>
      </c>
      <c r="B9" s="243"/>
      <c r="C9" s="243"/>
      <c r="D9" s="243"/>
      <c r="E9" s="243"/>
      <c r="F9" s="148">
        <f>SUM(F5:F8)</f>
        <v>0</v>
      </c>
      <c r="G9" s="148">
        <f>SUM(G5:G8)</f>
        <v>0</v>
      </c>
      <c r="H9" s="272"/>
      <c r="I9" s="145"/>
      <c r="J9" s="145"/>
      <c r="K9" s="145"/>
      <c r="L9" s="145"/>
      <c r="M9" s="145"/>
      <c r="N9" s="145"/>
      <c r="O9" s="145"/>
      <c r="P9" s="145"/>
    </row>
    <row r="10" spans="1:16" ht="9" customHeight="1" thickBot="1">
      <c r="A10" s="149"/>
      <c r="B10" s="152"/>
      <c r="C10" s="152"/>
      <c r="D10" s="202"/>
      <c r="E10" s="202"/>
      <c r="F10" s="153"/>
      <c r="G10" s="202"/>
      <c r="H10" s="143"/>
      <c r="I10" s="145"/>
      <c r="J10" s="145"/>
      <c r="K10" s="145"/>
      <c r="L10" s="145"/>
      <c r="M10" s="145"/>
      <c r="N10" s="145"/>
      <c r="O10" s="145"/>
      <c r="P10" s="145"/>
    </row>
    <row r="11" spans="1:16" ht="18" customHeight="1">
      <c r="A11" s="244" t="s">
        <v>217</v>
      </c>
      <c r="B11" s="247" t="s">
        <v>186</v>
      </c>
      <c r="C11" s="247"/>
      <c r="D11" s="259"/>
      <c r="E11" s="260"/>
      <c r="F11" s="144">
        <f>'Žero. 3_2023-2026'!O63</f>
        <v>0</v>
      </c>
      <c r="G11" s="144">
        <f>F11*1.21</f>
        <v>0</v>
      </c>
      <c r="H11" s="270" t="s">
        <v>187</v>
      </c>
      <c r="I11" s="145"/>
      <c r="J11" s="145"/>
      <c r="K11" s="145"/>
      <c r="L11" s="145"/>
      <c r="M11" s="145"/>
      <c r="N11" s="145"/>
      <c r="O11" s="145"/>
      <c r="P11" s="145"/>
    </row>
    <row r="12" spans="1:16" ht="18" customHeight="1">
      <c r="A12" s="245"/>
      <c r="B12" s="251" t="s">
        <v>188</v>
      </c>
      <c r="C12" s="251"/>
      <c r="D12" s="261"/>
      <c r="E12" s="262"/>
      <c r="F12" s="146">
        <f>'Žero. 1_2023-2026'!O36</f>
        <v>0</v>
      </c>
      <c r="G12" s="146">
        <f>F12*1.21</f>
        <v>0</v>
      </c>
      <c r="H12" s="271"/>
      <c r="I12" s="145"/>
      <c r="J12" s="145"/>
      <c r="K12" s="145"/>
      <c r="L12" s="145"/>
      <c r="M12" s="145"/>
      <c r="N12" s="145"/>
      <c r="O12" s="145"/>
      <c r="P12" s="145"/>
    </row>
    <row r="13" spans="1:16" ht="18" customHeight="1">
      <c r="A13" s="245"/>
      <c r="B13" s="251" t="s">
        <v>195</v>
      </c>
      <c r="C13" s="251"/>
      <c r="D13" s="261"/>
      <c r="E13" s="262"/>
      <c r="F13" s="146">
        <f>'Údolní 35a_2023-2026'!O23</f>
        <v>0</v>
      </c>
      <c r="G13" s="146">
        <f>F13*1.21</f>
        <v>0</v>
      </c>
      <c r="H13" s="271"/>
      <c r="I13" s="145"/>
      <c r="J13" s="145"/>
      <c r="K13" s="145"/>
      <c r="L13" s="145"/>
      <c r="M13" s="145"/>
      <c r="N13" s="145"/>
      <c r="O13" s="145"/>
      <c r="P13" s="145"/>
    </row>
    <row r="14" spans="1:16" ht="18" customHeight="1" thickBot="1">
      <c r="A14" s="246"/>
      <c r="B14" s="252" t="s">
        <v>189</v>
      </c>
      <c r="C14" s="252"/>
      <c r="D14" s="263"/>
      <c r="E14" s="264"/>
      <c r="F14" s="150">
        <f>'Cejl 73_2023-2026'!O35</f>
        <v>0</v>
      </c>
      <c r="G14" s="150">
        <f>F14*1.21</f>
        <v>0</v>
      </c>
      <c r="H14" s="271"/>
      <c r="I14" s="145"/>
      <c r="J14" s="145"/>
      <c r="K14" s="145"/>
      <c r="L14" s="145"/>
      <c r="M14" s="145"/>
      <c r="N14" s="145"/>
      <c r="O14" s="145"/>
      <c r="P14" s="145"/>
    </row>
    <row r="15" spans="1:16" ht="24.75" customHeight="1" thickBot="1">
      <c r="A15" s="242" t="s">
        <v>244</v>
      </c>
      <c r="B15" s="243"/>
      <c r="C15" s="243"/>
      <c r="D15" s="243"/>
      <c r="E15" s="243"/>
      <c r="F15" s="148">
        <f>SUM(F11:F14)</f>
        <v>0</v>
      </c>
      <c r="G15" s="148">
        <f>SUM(G11:G14)</f>
        <v>0</v>
      </c>
      <c r="H15" s="272"/>
      <c r="I15" s="145"/>
      <c r="J15" s="145"/>
      <c r="K15" s="145"/>
      <c r="L15" s="145"/>
      <c r="M15" s="145"/>
      <c r="N15" s="145"/>
      <c r="O15" s="145"/>
      <c r="P15" s="145"/>
    </row>
    <row r="16" spans="1:16" ht="9" customHeight="1" thickBot="1">
      <c r="A16" s="151"/>
      <c r="B16" s="152"/>
      <c r="C16" s="152"/>
      <c r="D16" s="202"/>
      <c r="E16" s="202"/>
      <c r="F16" s="153"/>
      <c r="G16" s="153"/>
      <c r="H16" s="201"/>
      <c r="I16" s="145"/>
      <c r="J16" s="145"/>
      <c r="K16" s="145"/>
      <c r="L16" s="145"/>
      <c r="M16" s="145"/>
      <c r="N16" s="145"/>
      <c r="O16" s="145"/>
      <c r="P16" s="145"/>
    </row>
    <row r="17" spans="1:16" ht="18" customHeight="1">
      <c r="A17" s="244" t="s">
        <v>218</v>
      </c>
      <c r="B17" s="247" t="s">
        <v>186</v>
      </c>
      <c r="C17" s="247"/>
      <c r="D17" s="259"/>
      <c r="E17" s="260"/>
      <c r="F17" s="144">
        <f>'Žero. 3_2023-2026'!O55</f>
        <v>0</v>
      </c>
      <c r="G17" s="144">
        <f>F17*1.21</f>
        <v>0</v>
      </c>
      <c r="H17" s="239" t="s">
        <v>187</v>
      </c>
      <c r="I17" s="145"/>
      <c r="J17" s="145"/>
      <c r="K17" s="145"/>
      <c r="L17" s="145"/>
      <c r="M17" s="145"/>
      <c r="N17" s="145"/>
      <c r="O17" s="145"/>
      <c r="P17" s="145"/>
    </row>
    <row r="18" spans="1:16" ht="18" customHeight="1">
      <c r="A18" s="245"/>
      <c r="B18" s="251" t="s">
        <v>188</v>
      </c>
      <c r="C18" s="251"/>
      <c r="D18" s="261"/>
      <c r="E18" s="262"/>
      <c r="F18" s="146">
        <f>'Žero. 1_2023-2026'!O28</f>
        <v>0</v>
      </c>
      <c r="G18" s="146">
        <f>F18*1.21</f>
        <v>0</v>
      </c>
      <c r="H18" s="240"/>
      <c r="I18" s="145"/>
      <c r="J18" s="145"/>
      <c r="K18" s="145"/>
      <c r="L18" s="145"/>
      <c r="M18" s="145"/>
      <c r="N18" s="145"/>
      <c r="O18" s="145"/>
      <c r="P18" s="145"/>
    </row>
    <row r="19" spans="1:16" ht="18" customHeight="1">
      <c r="A19" s="245"/>
      <c r="B19" s="251" t="s">
        <v>195</v>
      </c>
      <c r="C19" s="251"/>
      <c r="D19" s="261"/>
      <c r="E19" s="262"/>
      <c r="F19" s="146">
        <f>'Údolní 35a_2023-2026'!O15</f>
        <v>0</v>
      </c>
      <c r="G19" s="146">
        <f>F19*1.21</f>
        <v>0</v>
      </c>
      <c r="H19" s="240"/>
      <c r="I19" s="145"/>
      <c r="J19" s="145"/>
      <c r="K19" s="145"/>
      <c r="L19" s="145"/>
      <c r="M19" s="145"/>
      <c r="N19" s="145"/>
      <c r="O19" s="145"/>
      <c r="P19" s="145"/>
    </row>
    <row r="20" spans="1:16" ht="18" customHeight="1" thickBot="1">
      <c r="A20" s="246"/>
      <c r="B20" s="252" t="s">
        <v>189</v>
      </c>
      <c r="C20" s="252"/>
      <c r="D20" s="263"/>
      <c r="E20" s="264"/>
      <c r="F20" s="150">
        <f>'Cejl 73_2023-2026'!O27</f>
        <v>0</v>
      </c>
      <c r="G20" s="150">
        <f>F20*1.21</f>
        <v>0</v>
      </c>
      <c r="H20" s="240"/>
      <c r="I20" s="145"/>
      <c r="J20" s="145"/>
      <c r="K20" s="145"/>
      <c r="L20" s="145"/>
      <c r="M20" s="145"/>
      <c r="N20" s="145"/>
      <c r="O20" s="145"/>
      <c r="P20" s="145"/>
    </row>
    <row r="21" spans="1:16" ht="24" customHeight="1" thickBot="1">
      <c r="A21" s="242" t="s">
        <v>244</v>
      </c>
      <c r="B21" s="243"/>
      <c r="C21" s="243"/>
      <c r="D21" s="243"/>
      <c r="E21" s="243"/>
      <c r="F21" s="148">
        <f>SUM(F17:F20)</f>
        <v>0</v>
      </c>
      <c r="G21" s="148">
        <f>SUM(G17:G20)</f>
        <v>0</v>
      </c>
      <c r="H21" s="241"/>
      <c r="I21" s="145"/>
      <c r="J21" s="145"/>
      <c r="K21" s="145"/>
      <c r="L21" s="145"/>
      <c r="M21" s="145"/>
      <c r="N21" s="145"/>
      <c r="O21" s="145"/>
      <c r="P21" s="145"/>
    </row>
    <row r="22" spans="1:8" ht="9" customHeight="1" thickBot="1">
      <c r="A22" s="151"/>
      <c r="B22" s="152"/>
      <c r="C22" s="152"/>
      <c r="D22" s="202"/>
      <c r="E22" s="202"/>
      <c r="F22" s="153"/>
      <c r="G22" s="153"/>
      <c r="H22" s="201"/>
    </row>
    <row r="23" spans="1:8" ht="18" customHeight="1">
      <c r="A23" s="244" t="s">
        <v>190</v>
      </c>
      <c r="B23" s="247" t="s">
        <v>186</v>
      </c>
      <c r="C23" s="247"/>
      <c r="D23" s="267">
        <v>30</v>
      </c>
      <c r="E23" s="256"/>
      <c r="F23" s="253">
        <f>D23*E23*36</f>
        <v>0</v>
      </c>
      <c r="G23" s="253">
        <f>F23*1.21</f>
        <v>0</v>
      </c>
      <c r="H23" s="248" t="s">
        <v>191</v>
      </c>
    </row>
    <row r="24" spans="1:8" ht="18" customHeight="1">
      <c r="A24" s="245"/>
      <c r="B24" s="251" t="s">
        <v>188</v>
      </c>
      <c r="C24" s="251"/>
      <c r="D24" s="268"/>
      <c r="E24" s="257"/>
      <c r="F24" s="254"/>
      <c r="G24" s="254"/>
      <c r="H24" s="249"/>
    </row>
    <row r="25" spans="1:8" ht="18" customHeight="1">
      <c r="A25" s="245"/>
      <c r="B25" s="251" t="s">
        <v>195</v>
      </c>
      <c r="C25" s="251"/>
      <c r="D25" s="268"/>
      <c r="E25" s="257"/>
      <c r="F25" s="254"/>
      <c r="G25" s="254"/>
      <c r="H25" s="249"/>
    </row>
    <row r="26" spans="1:8" ht="18" customHeight="1" thickBot="1">
      <c r="A26" s="246"/>
      <c r="B26" s="252" t="s">
        <v>189</v>
      </c>
      <c r="C26" s="252"/>
      <c r="D26" s="269"/>
      <c r="E26" s="258"/>
      <c r="F26" s="255"/>
      <c r="G26" s="255"/>
      <c r="H26" s="250"/>
    </row>
    <row r="27" spans="1:8" ht="9" customHeight="1" thickBot="1">
      <c r="A27" s="142"/>
      <c r="B27" s="152"/>
      <c r="C27" s="152"/>
      <c r="D27" s="152"/>
      <c r="E27" s="152"/>
      <c r="F27" s="152"/>
      <c r="G27" s="152"/>
      <c r="H27" s="143"/>
    </row>
    <row r="28" spans="1:8" ht="18" customHeight="1">
      <c r="A28" s="244" t="s">
        <v>192</v>
      </c>
      <c r="B28" s="247" t="s">
        <v>186</v>
      </c>
      <c r="C28" s="247"/>
      <c r="D28" s="267">
        <v>5</v>
      </c>
      <c r="E28" s="256"/>
      <c r="F28" s="253">
        <f>D28*E28*36</f>
        <v>0</v>
      </c>
      <c r="G28" s="253">
        <f>F28*1.21</f>
        <v>0</v>
      </c>
      <c r="H28" s="248" t="s">
        <v>191</v>
      </c>
    </row>
    <row r="29" spans="1:8" ht="15.75">
      <c r="A29" s="245"/>
      <c r="B29" s="251" t="s">
        <v>188</v>
      </c>
      <c r="C29" s="251"/>
      <c r="D29" s="268"/>
      <c r="E29" s="257"/>
      <c r="F29" s="254"/>
      <c r="G29" s="254"/>
      <c r="H29" s="249"/>
    </row>
    <row r="30" spans="1:8" ht="15.75">
      <c r="A30" s="245"/>
      <c r="B30" s="251" t="s">
        <v>195</v>
      </c>
      <c r="C30" s="251"/>
      <c r="D30" s="268"/>
      <c r="E30" s="257"/>
      <c r="F30" s="254"/>
      <c r="G30" s="254"/>
      <c r="H30" s="249"/>
    </row>
    <row r="31" spans="1:8" ht="16.5" thickBot="1">
      <c r="A31" s="246"/>
      <c r="B31" s="252" t="s">
        <v>189</v>
      </c>
      <c r="C31" s="252"/>
      <c r="D31" s="269"/>
      <c r="E31" s="258"/>
      <c r="F31" s="255"/>
      <c r="G31" s="255"/>
      <c r="H31" s="250"/>
    </row>
    <row r="32" spans="1:8" ht="13.5" thickBot="1">
      <c r="A32" s="154"/>
      <c r="B32" s="138"/>
      <c r="C32" s="138"/>
      <c r="D32" s="138"/>
      <c r="E32" s="138"/>
      <c r="F32" s="138"/>
      <c r="G32" s="138"/>
      <c r="H32" s="155"/>
    </row>
    <row r="33" spans="1:8" ht="24" thickBot="1">
      <c r="A33" s="265" t="s">
        <v>193</v>
      </c>
      <c r="B33" s="266"/>
      <c r="C33" s="266"/>
      <c r="D33" s="266"/>
      <c r="E33" s="266"/>
      <c r="F33" s="156">
        <f>F9+F15+F21+F23+F28</f>
        <v>0</v>
      </c>
      <c r="G33" s="156">
        <f>G9+G15+G21+G23+G28</f>
        <v>0</v>
      </c>
      <c r="H33" s="157"/>
    </row>
  </sheetData>
  <sheetProtection algorithmName="SHA-512" hashValue="wa33UqWTotFk+gvTItLfMFIHS5J5rpbilBI+7zxqjr+q+RHxztwX1IMfJ/yz2oZjW7/ewJS9Xkxt3M/DRHBG6Q==" saltValue="hM7PRD9ggIK2aJ3ybeky3g==" spinCount="100000" sheet="1" selectLockedCells="1"/>
  <mergeCells count="47">
    <mergeCell ref="A11:A14"/>
    <mergeCell ref="B11:C11"/>
    <mergeCell ref="H5:H9"/>
    <mergeCell ref="H11:H15"/>
    <mergeCell ref="A1:H1"/>
    <mergeCell ref="B3:C3"/>
    <mergeCell ref="A5:A8"/>
    <mergeCell ref="B5:C5"/>
    <mergeCell ref="B6:C6"/>
    <mergeCell ref="B7:C7"/>
    <mergeCell ref="B8:C8"/>
    <mergeCell ref="D5:E8"/>
    <mergeCell ref="A15:E15"/>
    <mergeCell ref="D11:E14"/>
    <mergeCell ref="B12:C12"/>
    <mergeCell ref="B13:C13"/>
    <mergeCell ref="B14:C14"/>
    <mergeCell ref="A9:E9"/>
    <mergeCell ref="A33:E33"/>
    <mergeCell ref="H23:H26"/>
    <mergeCell ref="B24:C24"/>
    <mergeCell ref="B25:C25"/>
    <mergeCell ref="B26:C26"/>
    <mergeCell ref="A28:A31"/>
    <mergeCell ref="B28:C28"/>
    <mergeCell ref="D28:D31"/>
    <mergeCell ref="E28:E31"/>
    <mergeCell ref="F28:F31"/>
    <mergeCell ref="G28:G31"/>
    <mergeCell ref="A23:A26"/>
    <mergeCell ref="B23:C23"/>
    <mergeCell ref="D23:D26"/>
    <mergeCell ref="H17:H21"/>
    <mergeCell ref="A21:E21"/>
    <mergeCell ref="A17:A20"/>
    <mergeCell ref="B17:C17"/>
    <mergeCell ref="H28:H31"/>
    <mergeCell ref="B29:C29"/>
    <mergeCell ref="B30:C30"/>
    <mergeCell ref="B31:C31"/>
    <mergeCell ref="G23:G26"/>
    <mergeCell ref="E23:E26"/>
    <mergeCell ref="F23:F26"/>
    <mergeCell ref="B18:C18"/>
    <mergeCell ref="B19:C19"/>
    <mergeCell ref="B20:C20"/>
    <mergeCell ref="D17:E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  <headerFooter>
    <oddHeader>&amp;R
Příloha č. 3a Výzvy k podání nabídek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8"/>
  <sheetViews>
    <sheetView showGridLines="0"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0.625" style="60" customWidth="1"/>
    <col min="2" max="2" width="27.00390625" style="60" customWidth="1"/>
    <col min="3" max="3" width="21.375" style="60" customWidth="1"/>
    <col min="4" max="4" width="25.625" style="60" customWidth="1"/>
    <col min="5" max="5" width="17.625" style="60" customWidth="1"/>
    <col min="6" max="6" width="4.625" style="83" customWidth="1"/>
    <col min="7" max="7" width="9.625" style="83" customWidth="1"/>
    <col min="8" max="8" width="9.875" style="60" customWidth="1"/>
    <col min="9" max="9" width="10.75390625" style="83" customWidth="1"/>
    <col min="10" max="10" width="20.75390625" style="60" customWidth="1"/>
    <col min="11" max="14" width="18.625" style="60" customWidth="1"/>
    <col min="15" max="15" width="24.75390625" style="60" customWidth="1"/>
    <col min="16" max="16" width="71.125" style="60" customWidth="1"/>
    <col min="17" max="16384" width="9.125" style="60" customWidth="1"/>
  </cols>
  <sheetData>
    <row r="1" spans="1:16" s="61" customFormat="1" ht="35.25" customHeight="1" thickBot="1">
      <c r="A1" s="308" t="s">
        <v>114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</row>
    <row r="2" spans="1:16" s="63" customFormat="1" ht="75" customHeight="1" thickBot="1">
      <c r="A2" s="62" t="s">
        <v>26</v>
      </c>
      <c r="B2" s="3" t="s">
        <v>0</v>
      </c>
      <c r="C2" s="3" t="s">
        <v>3</v>
      </c>
      <c r="D2" s="3" t="s">
        <v>10</v>
      </c>
      <c r="E2" s="3" t="s">
        <v>4</v>
      </c>
      <c r="F2" s="3" t="s">
        <v>1</v>
      </c>
      <c r="G2" s="3" t="s">
        <v>6</v>
      </c>
      <c r="H2" s="3" t="s">
        <v>7</v>
      </c>
      <c r="I2" s="3" t="s">
        <v>87</v>
      </c>
      <c r="J2" s="3" t="s">
        <v>176</v>
      </c>
      <c r="K2" s="4" t="s">
        <v>169</v>
      </c>
      <c r="L2" s="3" t="s">
        <v>170</v>
      </c>
      <c r="M2" s="3" t="s">
        <v>171</v>
      </c>
      <c r="N2" s="4" t="s">
        <v>172</v>
      </c>
      <c r="O2" s="3" t="s">
        <v>173</v>
      </c>
      <c r="P2" s="5" t="s">
        <v>131</v>
      </c>
    </row>
    <row r="3" spans="1:16" s="63" customFormat="1" ht="24" customHeight="1" thickBot="1">
      <c r="A3" s="311" t="s">
        <v>88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</row>
    <row r="4" spans="1:16" s="85" customFormat="1" ht="35.25" customHeight="1">
      <c r="A4" s="302" t="s">
        <v>120</v>
      </c>
      <c r="B4" s="225" t="s">
        <v>89</v>
      </c>
      <c r="C4" s="225" t="s">
        <v>47</v>
      </c>
      <c r="D4" s="84" t="s">
        <v>46</v>
      </c>
      <c r="E4" s="68" t="s">
        <v>45</v>
      </c>
      <c r="F4" s="225">
        <v>2</v>
      </c>
      <c r="G4" s="225">
        <v>2017</v>
      </c>
      <c r="H4" s="9" t="s">
        <v>121</v>
      </c>
      <c r="I4" s="225">
        <v>1</v>
      </c>
      <c r="J4" s="102"/>
      <c r="K4" s="10"/>
      <c r="L4" s="10">
        <f>J4*I4*F4</f>
        <v>0</v>
      </c>
      <c r="M4" s="10">
        <f>J4*I4*F4</f>
        <v>0</v>
      </c>
      <c r="N4" s="10">
        <f>J4*I4*F4</f>
        <v>0</v>
      </c>
      <c r="O4" s="11">
        <f aca="true" t="shared" si="0" ref="O4:O7">SUM(K4:N4)</f>
        <v>0</v>
      </c>
      <c r="P4" s="64" t="s">
        <v>122</v>
      </c>
    </row>
    <row r="5" spans="1:16" s="85" customFormat="1" ht="42.75" customHeight="1">
      <c r="A5" s="279"/>
      <c r="B5" s="209" t="s">
        <v>77</v>
      </c>
      <c r="C5" s="213" t="s">
        <v>91</v>
      </c>
      <c r="D5" s="86">
        <v>20177000842</v>
      </c>
      <c r="E5" s="99" t="s">
        <v>92</v>
      </c>
      <c r="F5" s="213">
        <v>1</v>
      </c>
      <c r="G5" s="213">
        <v>2017</v>
      </c>
      <c r="H5" s="215" t="s">
        <v>121</v>
      </c>
      <c r="I5" s="211">
        <v>1</v>
      </c>
      <c r="J5" s="103"/>
      <c r="K5" s="13"/>
      <c r="L5" s="13">
        <f>J5*I5*F5</f>
        <v>0</v>
      </c>
      <c r="M5" s="13">
        <f>J5*I5*F5</f>
        <v>0</v>
      </c>
      <c r="N5" s="13">
        <f>J5*I5*F5</f>
        <v>0</v>
      </c>
      <c r="O5" s="14">
        <f t="shared" si="0"/>
        <v>0</v>
      </c>
      <c r="P5" s="67" t="s">
        <v>122</v>
      </c>
    </row>
    <row r="6" spans="1:16" s="85" customFormat="1" ht="24" customHeight="1">
      <c r="A6" s="279"/>
      <c r="B6" s="213" t="s">
        <v>15</v>
      </c>
      <c r="C6" s="213" t="s">
        <v>93</v>
      </c>
      <c r="D6" s="213" t="s">
        <v>94</v>
      </c>
      <c r="E6" s="211" t="s">
        <v>95</v>
      </c>
      <c r="F6" s="213">
        <v>1</v>
      </c>
      <c r="G6" s="213">
        <v>2017</v>
      </c>
      <c r="H6" s="215" t="s">
        <v>121</v>
      </c>
      <c r="I6" s="211">
        <v>1</v>
      </c>
      <c r="J6" s="103"/>
      <c r="K6" s="13"/>
      <c r="L6" s="13">
        <f>J6*I6*F6</f>
        <v>0</v>
      </c>
      <c r="M6" s="13">
        <f>J6*I6*F6</f>
        <v>0</v>
      </c>
      <c r="N6" s="13">
        <f>J6*I6*F6</f>
        <v>0</v>
      </c>
      <c r="O6" s="14">
        <f t="shared" si="0"/>
        <v>0</v>
      </c>
      <c r="P6" s="67" t="s">
        <v>126</v>
      </c>
    </row>
    <row r="7" spans="1:16" s="85" customFormat="1" ht="24" customHeight="1">
      <c r="A7" s="279"/>
      <c r="B7" s="290" t="s">
        <v>15</v>
      </c>
      <c r="C7" s="304" t="s">
        <v>96</v>
      </c>
      <c r="D7" s="290" t="s">
        <v>53</v>
      </c>
      <c r="E7" s="296" t="s">
        <v>97</v>
      </c>
      <c r="F7" s="290">
        <v>1</v>
      </c>
      <c r="G7" s="290">
        <v>2016</v>
      </c>
      <c r="H7" s="207" t="s">
        <v>121</v>
      </c>
      <c r="I7" s="219">
        <v>1</v>
      </c>
      <c r="J7" s="103"/>
      <c r="K7" s="104"/>
      <c r="L7" s="104">
        <f>J7*I7*F7</f>
        <v>0</v>
      </c>
      <c r="M7" s="104">
        <f>J7*I7*F7</f>
        <v>0</v>
      </c>
      <c r="N7" s="104">
        <f>J7*I7*F7</f>
        <v>0</v>
      </c>
      <c r="O7" s="105">
        <f t="shared" si="0"/>
        <v>0</v>
      </c>
      <c r="P7" s="67" t="s">
        <v>126</v>
      </c>
    </row>
    <row r="8" spans="1:16" s="85" customFormat="1" ht="24" customHeight="1">
      <c r="A8" s="279"/>
      <c r="B8" s="291"/>
      <c r="C8" s="305"/>
      <c r="D8" s="291"/>
      <c r="E8" s="297"/>
      <c r="F8" s="291"/>
      <c r="G8" s="291"/>
      <c r="H8" s="215" t="s">
        <v>118</v>
      </c>
      <c r="I8" s="276" t="s">
        <v>90</v>
      </c>
      <c r="J8" s="103"/>
      <c r="K8" s="13"/>
      <c r="L8" s="13"/>
      <c r="M8" s="13"/>
      <c r="N8" s="13">
        <f>J8</f>
        <v>0</v>
      </c>
      <c r="O8" s="14">
        <f>N8</f>
        <v>0</v>
      </c>
      <c r="P8" s="66" t="s">
        <v>257</v>
      </c>
    </row>
    <row r="9" spans="1:16" s="85" customFormat="1" ht="24" customHeight="1" thickBot="1">
      <c r="A9" s="289"/>
      <c r="B9" s="303"/>
      <c r="C9" s="306"/>
      <c r="D9" s="303"/>
      <c r="E9" s="307"/>
      <c r="F9" s="303"/>
      <c r="G9" s="303"/>
      <c r="H9" s="216"/>
      <c r="I9" s="317"/>
      <c r="J9" s="106"/>
      <c r="K9" s="19"/>
      <c r="L9" s="19"/>
      <c r="M9" s="19"/>
      <c r="N9" s="19">
        <f>J9</f>
        <v>0</v>
      </c>
      <c r="O9" s="20">
        <f>N9</f>
        <v>0</v>
      </c>
      <c r="P9" s="21" t="s">
        <v>258</v>
      </c>
    </row>
    <row r="10" spans="1:16" s="87" customFormat="1" ht="24" customHeight="1" thickBot="1">
      <c r="A10" s="314" t="s">
        <v>98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</row>
    <row r="11" spans="1:16" s="87" customFormat="1" ht="24" customHeight="1">
      <c r="A11" s="88" t="s">
        <v>20</v>
      </c>
      <c r="B11" s="68" t="s">
        <v>78</v>
      </c>
      <c r="C11" s="225" t="s">
        <v>65</v>
      </c>
      <c r="D11" s="225" t="s">
        <v>35</v>
      </c>
      <c r="E11" s="225" t="s">
        <v>14</v>
      </c>
      <c r="F11" s="225">
        <v>38</v>
      </c>
      <c r="G11" s="225">
        <v>2015</v>
      </c>
      <c r="H11" s="9" t="s">
        <v>123</v>
      </c>
      <c r="I11" s="68">
        <v>1</v>
      </c>
      <c r="J11" s="102"/>
      <c r="K11" s="10"/>
      <c r="L11" s="10">
        <f>J11*I11*F11</f>
        <v>0</v>
      </c>
      <c r="M11" s="10">
        <f>J11*I11*F11</f>
        <v>0</v>
      </c>
      <c r="N11" s="10">
        <f>J11*I11*F11</f>
        <v>0</v>
      </c>
      <c r="O11" s="11">
        <f aca="true" t="shared" si="1" ref="O11:O48">SUM(K11:N11)</f>
        <v>0</v>
      </c>
      <c r="P11" s="89" t="s">
        <v>124</v>
      </c>
    </row>
    <row r="12" spans="1:16" s="85" customFormat="1" ht="24" customHeight="1">
      <c r="A12" s="278" t="s">
        <v>178</v>
      </c>
      <c r="B12" s="283" t="s">
        <v>13</v>
      </c>
      <c r="C12" s="285" t="s">
        <v>49</v>
      </c>
      <c r="D12" s="283">
        <v>10491</v>
      </c>
      <c r="E12" s="285" t="s">
        <v>14</v>
      </c>
      <c r="F12" s="285">
        <v>1</v>
      </c>
      <c r="G12" s="285">
        <v>2015</v>
      </c>
      <c r="H12" s="215" t="s">
        <v>123</v>
      </c>
      <c r="I12" s="211">
        <v>1</v>
      </c>
      <c r="J12" s="103"/>
      <c r="K12" s="13"/>
      <c r="L12" s="13">
        <f>J12*I12*F12</f>
        <v>0</v>
      </c>
      <c r="M12" s="13">
        <f>J12*I12*F12</f>
        <v>0</v>
      </c>
      <c r="N12" s="13">
        <f>J12*I12*F12</f>
        <v>0</v>
      </c>
      <c r="O12" s="14">
        <f t="shared" si="1"/>
        <v>0</v>
      </c>
      <c r="P12" s="100" t="s">
        <v>245</v>
      </c>
    </row>
    <row r="13" spans="1:16" s="85" customFormat="1" ht="24" customHeight="1">
      <c r="A13" s="279"/>
      <c r="B13" s="283"/>
      <c r="C13" s="285"/>
      <c r="D13" s="283"/>
      <c r="E13" s="285"/>
      <c r="F13" s="285"/>
      <c r="G13" s="285"/>
      <c r="H13" s="215" t="s">
        <v>117</v>
      </c>
      <c r="I13" s="215" t="s">
        <v>90</v>
      </c>
      <c r="J13" s="103"/>
      <c r="K13" s="13"/>
      <c r="L13" s="13"/>
      <c r="M13" s="13">
        <f>F12*J13</f>
        <v>0</v>
      </c>
      <c r="N13" s="13"/>
      <c r="O13" s="14">
        <f t="shared" si="1"/>
        <v>0</v>
      </c>
      <c r="P13" s="16" t="s">
        <v>125</v>
      </c>
    </row>
    <row r="14" spans="1:16" s="85" customFormat="1" ht="24" customHeight="1">
      <c r="A14" s="279"/>
      <c r="B14" s="293" t="s">
        <v>15</v>
      </c>
      <c r="C14" s="296" t="s">
        <v>99</v>
      </c>
      <c r="D14" s="296" t="s">
        <v>57</v>
      </c>
      <c r="E14" s="290" t="s">
        <v>14</v>
      </c>
      <c r="F14" s="290">
        <v>1</v>
      </c>
      <c r="G14" s="290">
        <v>2014</v>
      </c>
      <c r="H14" s="215" t="s">
        <v>121</v>
      </c>
      <c r="I14" s="211">
        <v>1</v>
      </c>
      <c r="J14" s="103"/>
      <c r="K14" s="13"/>
      <c r="L14" s="13">
        <f>J14*I14*F14</f>
        <v>0</v>
      </c>
      <c r="M14" s="13">
        <f>J14*I14*F14</f>
        <v>0</v>
      </c>
      <c r="N14" s="13">
        <f>J14*I14*F14</f>
        <v>0</v>
      </c>
      <c r="O14" s="14">
        <f t="shared" si="1"/>
        <v>0</v>
      </c>
      <c r="P14" s="67" t="s">
        <v>126</v>
      </c>
    </row>
    <row r="15" spans="1:16" s="85" customFormat="1" ht="24" customHeight="1">
      <c r="A15" s="279"/>
      <c r="B15" s="294"/>
      <c r="C15" s="297"/>
      <c r="D15" s="297"/>
      <c r="E15" s="291"/>
      <c r="F15" s="291"/>
      <c r="G15" s="291"/>
      <c r="H15" s="215" t="s">
        <v>259</v>
      </c>
      <c r="I15" s="276" t="s">
        <v>90</v>
      </c>
      <c r="J15" s="103"/>
      <c r="K15" s="13"/>
      <c r="L15" s="13">
        <f>J15</f>
        <v>0</v>
      </c>
      <c r="M15" s="13"/>
      <c r="N15" s="13"/>
      <c r="O15" s="14">
        <f>L15</f>
        <v>0</v>
      </c>
      <c r="P15" s="66" t="s">
        <v>260</v>
      </c>
    </row>
    <row r="16" spans="1:16" s="85" customFormat="1" ht="24" customHeight="1">
      <c r="A16" s="279"/>
      <c r="B16" s="295"/>
      <c r="C16" s="298"/>
      <c r="D16" s="298"/>
      <c r="E16" s="292"/>
      <c r="F16" s="292"/>
      <c r="G16" s="292"/>
      <c r="H16" s="215" t="s">
        <v>35</v>
      </c>
      <c r="I16" s="277"/>
      <c r="J16" s="103"/>
      <c r="K16" s="13"/>
      <c r="L16" s="13">
        <f>J16</f>
        <v>0</v>
      </c>
      <c r="M16" s="13"/>
      <c r="N16" s="13"/>
      <c r="O16" s="14">
        <f>L16</f>
        <v>0</v>
      </c>
      <c r="P16" s="66" t="s">
        <v>261</v>
      </c>
    </row>
    <row r="17" spans="1:16" s="85" customFormat="1" ht="24" customHeight="1">
      <c r="A17" s="279"/>
      <c r="B17" s="293" t="s">
        <v>15</v>
      </c>
      <c r="C17" s="296" t="s">
        <v>100</v>
      </c>
      <c r="D17" s="296" t="s">
        <v>58</v>
      </c>
      <c r="E17" s="290" t="s">
        <v>14</v>
      </c>
      <c r="F17" s="290">
        <v>1</v>
      </c>
      <c r="G17" s="290">
        <v>2015</v>
      </c>
      <c r="H17" s="215" t="s">
        <v>121</v>
      </c>
      <c r="I17" s="211">
        <v>1</v>
      </c>
      <c r="J17" s="103"/>
      <c r="K17" s="13"/>
      <c r="L17" s="13">
        <f>J17*I17*F17</f>
        <v>0</v>
      </c>
      <c r="M17" s="13">
        <f>J17*I17*F17</f>
        <v>0</v>
      </c>
      <c r="N17" s="13">
        <f>J17*I17*F17</f>
        <v>0</v>
      </c>
      <c r="O17" s="14">
        <f t="shared" si="1"/>
        <v>0</v>
      </c>
      <c r="P17" s="67" t="s">
        <v>126</v>
      </c>
    </row>
    <row r="18" spans="1:16" s="85" customFormat="1" ht="24" customHeight="1">
      <c r="A18" s="279"/>
      <c r="B18" s="294"/>
      <c r="C18" s="297"/>
      <c r="D18" s="297"/>
      <c r="E18" s="291"/>
      <c r="F18" s="291"/>
      <c r="G18" s="291"/>
      <c r="H18" s="215" t="s">
        <v>117</v>
      </c>
      <c r="I18" s="276" t="s">
        <v>90</v>
      </c>
      <c r="J18" s="103"/>
      <c r="K18" s="13"/>
      <c r="L18" s="13"/>
      <c r="M18" s="13">
        <f>J18</f>
        <v>0</v>
      </c>
      <c r="N18" s="13"/>
      <c r="O18" s="14">
        <f t="shared" si="1"/>
        <v>0</v>
      </c>
      <c r="P18" s="66" t="s">
        <v>262</v>
      </c>
    </row>
    <row r="19" spans="1:16" s="85" customFormat="1" ht="24" customHeight="1">
      <c r="A19" s="279"/>
      <c r="B19" s="295"/>
      <c r="C19" s="298"/>
      <c r="D19" s="298"/>
      <c r="E19" s="292"/>
      <c r="F19" s="292"/>
      <c r="G19" s="292"/>
      <c r="H19" s="215" t="s">
        <v>35</v>
      </c>
      <c r="I19" s="277"/>
      <c r="J19" s="103"/>
      <c r="K19" s="13"/>
      <c r="L19" s="13"/>
      <c r="M19" s="13">
        <f>J19</f>
        <v>0</v>
      </c>
      <c r="N19" s="13"/>
      <c r="O19" s="14">
        <f>M19</f>
        <v>0</v>
      </c>
      <c r="P19" s="66" t="s">
        <v>263</v>
      </c>
    </row>
    <row r="20" spans="1:16" s="85" customFormat="1" ht="24" customHeight="1">
      <c r="A20" s="279"/>
      <c r="B20" s="293" t="s">
        <v>15</v>
      </c>
      <c r="C20" s="296" t="s">
        <v>100</v>
      </c>
      <c r="D20" s="296" t="s">
        <v>59</v>
      </c>
      <c r="E20" s="290" t="s">
        <v>14</v>
      </c>
      <c r="F20" s="290">
        <v>1</v>
      </c>
      <c r="G20" s="290">
        <v>2015</v>
      </c>
      <c r="H20" s="215" t="s">
        <v>121</v>
      </c>
      <c r="I20" s="211">
        <v>1</v>
      </c>
      <c r="J20" s="103"/>
      <c r="K20" s="13"/>
      <c r="L20" s="13">
        <f>J20*I20*F20</f>
        <v>0</v>
      </c>
      <c r="M20" s="13">
        <f>J20*I20*F20</f>
        <v>0</v>
      </c>
      <c r="N20" s="13">
        <f>J20*I20*F20</f>
        <v>0</v>
      </c>
      <c r="O20" s="14">
        <f t="shared" si="1"/>
        <v>0</v>
      </c>
      <c r="P20" s="67" t="s">
        <v>126</v>
      </c>
    </row>
    <row r="21" spans="1:16" s="85" customFormat="1" ht="24" customHeight="1">
      <c r="A21" s="279"/>
      <c r="B21" s="294"/>
      <c r="C21" s="297"/>
      <c r="D21" s="297"/>
      <c r="E21" s="291"/>
      <c r="F21" s="291"/>
      <c r="G21" s="291"/>
      <c r="H21" s="215" t="s">
        <v>117</v>
      </c>
      <c r="I21" s="276" t="s">
        <v>90</v>
      </c>
      <c r="J21" s="103"/>
      <c r="K21" s="13"/>
      <c r="L21" s="13"/>
      <c r="M21" s="13">
        <f>J21</f>
        <v>0</v>
      </c>
      <c r="N21" s="13"/>
      <c r="O21" s="14">
        <f t="shared" si="1"/>
        <v>0</v>
      </c>
      <c r="P21" s="66" t="s">
        <v>262</v>
      </c>
    </row>
    <row r="22" spans="1:16" s="85" customFormat="1" ht="24" customHeight="1">
      <c r="A22" s="279"/>
      <c r="B22" s="295"/>
      <c r="C22" s="298"/>
      <c r="D22" s="298"/>
      <c r="E22" s="292"/>
      <c r="F22" s="292"/>
      <c r="G22" s="292"/>
      <c r="H22" s="215" t="s">
        <v>35</v>
      </c>
      <c r="I22" s="277"/>
      <c r="J22" s="103"/>
      <c r="K22" s="13"/>
      <c r="L22" s="13"/>
      <c r="M22" s="13">
        <f>J22</f>
        <v>0</v>
      </c>
      <c r="N22" s="13"/>
      <c r="O22" s="14">
        <f>M22</f>
        <v>0</v>
      </c>
      <c r="P22" s="66" t="s">
        <v>263</v>
      </c>
    </row>
    <row r="23" spans="1:16" s="85" customFormat="1" ht="24" customHeight="1">
      <c r="A23" s="279"/>
      <c r="B23" s="293" t="s">
        <v>15</v>
      </c>
      <c r="C23" s="296" t="s">
        <v>101</v>
      </c>
      <c r="D23" s="296" t="s">
        <v>60</v>
      </c>
      <c r="E23" s="290" t="s">
        <v>14</v>
      </c>
      <c r="F23" s="290">
        <v>1</v>
      </c>
      <c r="G23" s="290">
        <v>2015</v>
      </c>
      <c r="H23" s="215" t="s">
        <v>121</v>
      </c>
      <c r="I23" s="211">
        <v>1</v>
      </c>
      <c r="J23" s="103"/>
      <c r="K23" s="13"/>
      <c r="L23" s="13">
        <f>J23*I23*F23</f>
        <v>0</v>
      </c>
      <c r="M23" s="13">
        <f>J23*I23*F23</f>
        <v>0</v>
      </c>
      <c r="N23" s="13">
        <f>J23*I23*F23</f>
        <v>0</v>
      </c>
      <c r="O23" s="14">
        <f t="shared" si="1"/>
        <v>0</v>
      </c>
      <c r="P23" s="67" t="s">
        <v>126</v>
      </c>
    </row>
    <row r="24" spans="1:16" s="85" customFormat="1" ht="24" customHeight="1">
      <c r="A24" s="279"/>
      <c r="B24" s="294"/>
      <c r="C24" s="297"/>
      <c r="D24" s="297"/>
      <c r="E24" s="291"/>
      <c r="F24" s="291"/>
      <c r="G24" s="291"/>
      <c r="H24" s="215" t="s">
        <v>117</v>
      </c>
      <c r="I24" s="276" t="s">
        <v>90</v>
      </c>
      <c r="J24" s="103"/>
      <c r="K24" s="13"/>
      <c r="L24" s="13"/>
      <c r="M24" s="13">
        <f>J24</f>
        <v>0</v>
      </c>
      <c r="N24" s="13"/>
      <c r="O24" s="14">
        <f t="shared" si="1"/>
        <v>0</v>
      </c>
      <c r="P24" s="66" t="s">
        <v>262</v>
      </c>
    </row>
    <row r="25" spans="1:16" s="85" customFormat="1" ht="24" customHeight="1">
      <c r="A25" s="279"/>
      <c r="B25" s="295"/>
      <c r="C25" s="298"/>
      <c r="D25" s="298"/>
      <c r="E25" s="292"/>
      <c r="F25" s="292"/>
      <c r="G25" s="292"/>
      <c r="H25" s="215" t="s">
        <v>35</v>
      </c>
      <c r="I25" s="277"/>
      <c r="J25" s="103"/>
      <c r="K25" s="13"/>
      <c r="L25" s="13"/>
      <c r="M25" s="13">
        <f>J25</f>
        <v>0</v>
      </c>
      <c r="N25" s="13"/>
      <c r="O25" s="14">
        <f>M25</f>
        <v>0</v>
      </c>
      <c r="P25" s="66" t="s">
        <v>263</v>
      </c>
    </row>
    <row r="26" spans="1:16" s="85" customFormat="1" ht="24" customHeight="1">
      <c r="A26" s="279"/>
      <c r="B26" s="293" t="s">
        <v>15</v>
      </c>
      <c r="C26" s="296" t="s">
        <v>102</v>
      </c>
      <c r="D26" s="296" t="s">
        <v>61</v>
      </c>
      <c r="E26" s="290" t="s">
        <v>14</v>
      </c>
      <c r="F26" s="290">
        <v>1</v>
      </c>
      <c r="G26" s="290">
        <v>2015</v>
      </c>
      <c r="H26" s="215" t="s">
        <v>121</v>
      </c>
      <c r="I26" s="211">
        <v>1</v>
      </c>
      <c r="J26" s="103"/>
      <c r="K26" s="13"/>
      <c r="L26" s="13">
        <f>J26*I26*F26</f>
        <v>0</v>
      </c>
      <c r="M26" s="13">
        <f>J26*I26*F26</f>
        <v>0</v>
      </c>
      <c r="N26" s="13">
        <f>J26*I26*F26</f>
        <v>0</v>
      </c>
      <c r="O26" s="14">
        <f t="shared" si="1"/>
        <v>0</v>
      </c>
      <c r="P26" s="67" t="s">
        <v>126</v>
      </c>
    </row>
    <row r="27" spans="1:16" s="85" customFormat="1" ht="24" customHeight="1">
      <c r="A27" s="279"/>
      <c r="B27" s="294"/>
      <c r="C27" s="297"/>
      <c r="D27" s="297"/>
      <c r="E27" s="291"/>
      <c r="F27" s="291"/>
      <c r="G27" s="291"/>
      <c r="H27" s="215" t="s">
        <v>117</v>
      </c>
      <c r="I27" s="276" t="s">
        <v>90</v>
      </c>
      <c r="J27" s="103"/>
      <c r="K27" s="13"/>
      <c r="L27" s="13"/>
      <c r="M27" s="13">
        <f>J27</f>
        <v>0</v>
      </c>
      <c r="N27" s="13"/>
      <c r="O27" s="14">
        <f t="shared" si="1"/>
        <v>0</v>
      </c>
      <c r="P27" s="66" t="s">
        <v>262</v>
      </c>
    </row>
    <row r="28" spans="1:16" s="85" customFormat="1" ht="24" customHeight="1">
      <c r="A28" s="279"/>
      <c r="B28" s="295"/>
      <c r="C28" s="298"/>
      <c r="D28" s="298"/>
      <c r="E28" s="292"/>
      <c r="F28" s="292"/>
      <c r="G28" s="292"/>
      <c r="H28" s="215" t="s">
        <v>35</v>
      </c>
      <c r="I28" s="277"/>
      <c r="J28" s="103"/>
      <c r="K28" s="13"/>
      <c r="L28" s="13"/>
      <c r="M28" s="13">
        <f>J28</f>
        <v>0</v>
      </c>
      <c r="N28" s="13"/>
      <c r="O28" s="14">
        <f>M28</f>
        <v>0</v>
      </c>
      <c r="P28" s="66" t="s">
        <v>263</v>
      </c>
    </row>
    <row r="29" spans="1:16" s="85" customFormat="1" ht="24" customHeight="1">
      <c r="A29" s="279"/>
      <c r="B29" s="293" t="s">
        <v>15</v>
      </c>
      <c r="C29" s="296" t="s">
        <v>102</v>
      </c>
      <c r="D29" s="296" t="s">
        <v>62</v>
      </c>
      <c r="E29" s="290" t="s">
        <v>14</v>
      </c>
      <c r="F29" s="290">
        <v>1</v>
      </c>
      <c r="G29" s="290">
        <v>2015</v>
      </c>
      <c r="H29" s="215" t="s">
        <v>121</v>
      </c>
      <c r="I29" s="211">
        <v>1</v>
      </c>
      <c r="J29" s="103"/>
      <c r="K29" s="13"/>
      <c r="L29" s="13">
        <f>J29*I29*F29</f>
        <v>0</v>
      </c>
      <c r="M29" s="13">
        <f>J29*I29*F29</f>
        <v>0</v>
      </c>
      <c r="N29" s="13">
        <f>J29*I29*F29</f>
        <v>0</v>
      </c>
      <c r="O29" s="14">
        <f t="shared" si="1"/>
        <v>0</v>
      </c>
      <c r="P29" s="67" t="s">
        <v>126</v>
      </c>
    </row>
    <row r="30" spans="1:16" s="85" customFormat="1" ht="24" customHeight="1">
      <c r="A30" s="279"/>
      <c r="B30" s="294"/>
      <c r="C30" s="297"/>
      <c r="D30" s="297"/>
      <c r="E30" s="291"/>
      <c r="F30" s="291"/>
      <c r="G30" s="291"/>
      <c r="H30" s="215" t="s">
        <v>117</v>
      </c>
      <c r="I30" s="276" t="s">
        <v>90</v>
      </c>
      <c r="J30" s="103"/>
      <c r="K30" s="13"/>
      <c r="L30" s="13"/>
      <c r="M30" s="13">
        <f>J30</f>
        <v>0</v>
      </c>
      <c r="N30" s="13"/>
      <c r="O30" s="14">
        <f t="shared" si="1"/>
        <v>0</v>
      </c>
      <c r="P30" s="66" t="s">
        <v>262</v>
      </c>
    </row>
    <row r="31" spans="1:16" s="85" customFormat="1" ht="24" customHeight="1">
      <c r="A31" s="280"/>
      <c r="B31" s="295"/>
      <c r="C31" s="298"/>
      <c r="D31" s="298"/>
      <c r="E31" s="292"/>
      <c r="F31" s="292"/>
      <c r="G31" s="292"/>
      <c r="H31" s="215" t="s">
        <v>35</v>
      </c>
      <c r="I31" s="277"/>
      <c r="J31" s="103"/>
      <c r="K31" s="13"/>
      <c r="L31" s="13"/>
      <c r="M31" s="13">
        <f>J31</f>
        <v>0</v>
      </c>
      <c r="N31" s="13"/>
      <c r="O31" s="14">
        <f>M31</f>
        <v>0</v>
      </c>
      <c r="P31" s="66" t="s">
        <v>263</v>
      </c>
    </row>
    <row r="32" spans="1:16" s="85" customFormat="1" ht="24" customHeight="1">
      <c r="A32" s="278" t="s">
        <v>179</v>
      </c>
      <c r="B32" s="299" t="s">
        <v>28</v>
      </c>
      <c r="C32" s="283" t="s">
        <v>103</v>
      </c>
      <c r="D32" s="283" t="s">
        <v>48</v>
      </c>
      <c r="E32" s="285" t="s">
        <v>14</v>
      </c>
      <c r="F32" s="285">
        <v>2</v>
      </c>
      <c r="G32" s="285">
        <v>2015</v>
      </c>
      <c r="H32" s="215" t="s">
        <v>121</v>
      </c>
      <c r="I32" s="211">
        <v>1</v>
      </c>
      <c r="J32" s="103"/>
      <c r="K32" s="13"/>
      <c r="L32" s="13">
        <f>J32*I32*F32</f>
        <v>0</v>
      </c>
      <c r="M32" s="13">
        <f>J32*I32*F32</f>
        <v>0</v>
      </c>
      <c r="N32" s="13">
        <f>J32*I32*F32</f>
        <v>0</v>
      </c>
      <c r="O32" s="14">
        <f t="shared" si="1"/>
        <v>0</v>
      </c>
      <c r="P32" s="67" t="s">
        <v>127</v>
      </c>
    </row>
    <row r="33" spans="1:16" s="85" customFormat="1" ht="24" customHeight="1">
      <c r="A33" s="279"/>
      <c r="B33" s="299"/>
      <c r="C33" s="283"/>
      <c r="D33" s="283"/>
      <c r="E33" s="285"/>
      <c r="F33" s="285"/>
      <c r="G33" s="285"/>
      <c r="H33" s="215" t="s">
        <v>116</v>
      </c>
      <c r="I33" s="215" t="s">
        <v>90</v>
      </c>
      <c r="J33" s="103"/>
      <c r="K33" s="13"/>
      <c r="L33" s="13"/>
      <c r="M33" s="13">
        <f>F32*J33</f>
        <v>0</v>
      </c>
      <c r="N33" s="13"/>
      <c r="O33" s="14">
        <f t="shared" si="1"/>
        <v>0</v>
      </c>
      <c r="P33" s="66" t="s">
        <v>128</v>
      </c>
    </row>
    <row r="34" spans="1:16" s="85" customFormat="1" ht="24" customHeight="1">
      <c r="A34" s="279"/>
      <c r="B34" s="300"/>
      <c r="C34" s="301"/>
      <c r="D34" s="251"/>
      <c r="E34" s="251"/>
      <c r="F34" s="251"/>
      <c r="G34" s="251"/>
      <c r="H34" s="215" t="s">
        <v>35</v>
      </c>
      <c r="I34" s="215" t="s">
        <v>168</v>
      </c>
      <c r="J34" s="103"/>
      <c r="K34" s="13"/>
      <c r="L34" s="13"/>
      <c r="M34" s="13">
        <f>F32*J34</f>
        <v>0</v>
      </c>
      <c r="N34" s="13"/>
      <c r="O34" s="14">
        <f t="shared" si="1"/>
        <v>0</v>
      </c>
      <c r="P34" s="66" t="s">
        <v>247</v>
      </c>
    </row>
    <row r="35" spans="1:16" s="85" customFormat="1" ht="24" customHeight="1">
      <c r="A35" s="279"/>
      <c r="B35" s="293" t="s">
        <v>15</v>
      </c>
      <c r="C35" s="296" t="s">
        <v>56</v>
      </c>
      <c r="D35" s="296" t="s">
        <v>55</v>
      </c>
      <c r="E35" s="290" t="s">
        <v>14</v>
      </c>
      <c r="F35" s="290">
        <v>1</v>
      </c>
      <c r="G35" s="290">
        <v>2015</v>
      </c>
      <c r="H35" s="215" t="s">
        <v>121</v>
      </c>
      <c r="I35" s="211">
        <v>1</v>
      </c>
      <c r="J35" s="103"/>
      <c r="K35" s="13"/>
      <c r="L35" s="13">
        <f>J35*I35*F35</f>
        <v>0</v>
      </c>
      <c r="M35" s="13">
        <f>J35*I35*F35</f>
        <v>0</v>
      </c>
      <c r="N35" s="13">
        <f>J35*I35*F35</f>
        <v>0</v>
      </c>
      <c r="O35" s="14">
        <f t="shared" si="1"/>
        <v>0</v>
      </c>
      <c r="P35" s="67" t="s">
        <v>126</v>
      </c>
    </row>
    <row r="36" spans="1:16" s="85" customFormat="1" ht="24" customHeight="1">
      <c r="A36" s="279"/>
      <c r="B36" s="294"/>
      <c r="C36" s="297"/>
      <c r="D36" s="297"/>
      <c r="E36" s="291"/>
      <c r="F36" s="291"/>
      <c r="G36" s="291"/>
      <c r="H36" s="215" t="s">
        <v>116</v>
      </c>
      <c r="I36" s="276" t="s">
        <v>90</v>
      </c>
      <c r="J36" s="103"/>
      <c r="K36" s="13"/>
      <c r="L36" s="13"/>
      <c r="M36" s="13">
        <f>J36</f>
        <v>0</v>
      </c>
      <c r="N36" s="13"/>
      <c r="O36" s="14">
        <f t="shared" si="1"/>
        <v>0</v>
      </c>
      <c r="P36" s="66" t="s">
        <v>262</v>
      </c>
    </row>
    <row r="37" spans="1:16" s="85" customFormat="1" ht="24" customHeight="1">
      <c r="A37" s="280"/>
      <c r="B37" s="295"/>
      <c r="C37" s="298"/>
      <c r="D37" s="298"/>
      <c r="E37" s="292"/>
      <c r="F37" s="292"/>
      <c r="G37" s="292"/>
      <c r="H37" s="215" t="s">
        <v>35</v>
      </c>
      <c r="I37" s="277"/>
      <c r="J37" s="103"/>
      <c r="K37" s="13"/>
      <c r="L37" s="13"/>
      <c r="M37" s="13">
        <f>J37</f>
        <v>0</v>
      </c>
      <c r="N37" s="13"/>
      <c r="O37" s="14">
        <f>M37</f>
        <v>0</v>
      </c>
      <c r="P37" s="66" t="s">
        <v>263</v>
      </c>
    </row>
    <row r="38" spans="1:16" s="85" customFormat="1" ht="24" customHeight="1">
      <c r="A38" s="278" t="s">
        <v>268</v>
      </c>
      <c r="B38" s="299" t="s">
        <v>28</v>
      </c>
      <c r="C38" s="283" t="s">
        <v>103</v>
      </c>
      <c r="D38" s="283" t="s">
        <v>50</v>
      </c>
      <c r="E38" s="285" t="s">
        <v>14</v>
      </c>
      <c r="F38" s="290">
        <v>2</v>
      </c>
      <c r="G38" s="285">
        <v>2015</v>
      </c>
      <c r="H38" s="215" t="s">
        <v>121</v>
      </c>
      <c r="I38" s="211">
        <v>1</v>
      </c>
      <c r="J38" s="103"/>
      <c r="K38" s="13"/>
      <c r="L38" s="13">
        <f>J38*I38*F38</f>
        <v>0</v>
      </c>
      <c r="M38" s="13">
        <f>J38*I38*F38</f>
        <v>0</v>
      </c>
      <c r="N38" s="13">
        <f>J38*I38*F38</f>
        <v>0</v>
      </c>
      <c r="O38" s="14">
        <f t="shared" si="1"/>
        <v>0</v>
      </c>
      <c r="P38" s="67" t="s">
        <v>127</v>
      </c>
    </row>
    <row r="39" spans="1:16" s="85" customFormat="1" ht="24" customHeight="1">
      <c r="A39" s="279"/>
      <c r="B39" s="299"/>
      <c r="C39" s="283"/>
      <c r="D39" s="283"/>
      <c r="E39" s="285"/>
      <c r="F39" s="291"/>
      <c r="G39" s="285"/>
      <c r="H39" s="215" t="s">
        <v>116</v>
      </c>
      <c r="I39" s="215" t="s">
        <v>90</v>
      </c>
      <c r="J39" s="103"/>
      <c r="K39" s="13"/>
      <c r="L39" s="13"/>
      <c r="M39" s="13">
        <f>F38*J39</f>
        <v>0</v>
      </c>
      <c r="N39" s="13"/>
      <c r="O39" s="14">
        <f t="shared" si="1"/>
        <v>0</v>
      </c>
      <c r="P39" s="66" t="s">
        <v>128</v>
      </c>
    </row>
    <row r="40" spans="1:16" s="85" customFormat="1" ht="24" customHeight="1">
      <c r="A40" s="279"/>
      <c r="B40" s="300"/>
      <c r="C40" s="301"/>
      <c r="D40" s="251"/>
      <c r="E40" s="251"/>
      <c r="F40" s="292"/>
      <c r="G40" s="251"/>
      <c r="H40" s="215" t="s">
        <v>35</v>
      </c>
      <c r="I40" s="215" t="s">
        <v>168</v>
      </c>
      <c r="J40" s="103"/>
      <c r="K40" s="13"/>
      <c r="L40" s="13"/>
      <c r="M40" s="13">
        <f>J40*F38</f>
        <v>0</v>
      </c>
      <c r="N40" s="13"/>
      <c r="O40" s="14">
        <f t="shared" si="1"/>
        <v>0</v>
      </c>
      <c r="P40" s="66" t="s">
        <v>247</v>
      </c>
    </row>
    <row r="41" spans="1:16" s="85" customFormat="1" ht="24" customHeight="1">
      <c r="A41" s="279"/>
      <c r="B41" s="293" t="s">
        <v>15</v>
      </c>
      <c r="C41" s="296" t="s">
        <v>56</v>
      </c>
      <c r="D41" s="290" t="s">
        <v>54</v>
      </c>
      <c r="E41" s="290" t="s">
        <v>14</v>
      </c>
      <c r="F41" s="290">
        <v>1</v>
      </c>
      <c r="G41" s="290">
        <v>2015</v>
      </c>
      <c r="H41" s="215" t="s">
        <v>121</v>
      </c>
      <c r="I41" s="211">
        <v>1</v>
      </c>
      <c r="J41" s="103"/>
      <c r="K41" s="13"/>
      <c r="L41" s="13">
        <f>J41*I41*F41</f>
        <v>0</v>
      </c>
      <c r="M41" s="13">
        <f>J41*I41*F41</f>
        <v>0</v>
      </c>
      <c r="N41" s="13">
        <f>J41*I41*F41</f>
        <v>0</v>
      </c>
      <c r="O41" s="14">
        <f t="shared" si="1"/>
        <v>0</v>
      </c>
      <c r="P41" s="67" t="s">
        <v>126</v>
      </c>
    </row>
    <row r="42" spans="1:16" s="85" customFormat="1" ht="24" customHeight="1">
      <c r="A42" s="279"/>
      <c r="B42" s="294"/>
      <c r="C42" s="297"/>
      <c r="D42" s="291"/>
      <c r="E42" s="291"/>
      <c r="F42" s="291"/>
      <c r="G42" s="291"/>
      <c r="H42" s="215" t="s">
        <v>116</v>
      </c>
      <c r="I42" s="276" t="s">
        <v>90</v>
      </c>
      <c r="J42" s="103"/>
      <c r="K42" s="13"/>
      <c r="L42" s="13"/>
      <c r="M42" s="13">
        <f>J42</f>
        <v>0</v>
      </c>
      <c r="N42" s="13"/>
      <c r="O42" s="14">
        <f t="shared" si="1"/>
        <v>0</v>
      </c>
      <c r="P42" s="66" t="s">
        <v>262</v>
      </c>
    </row>
    <row r="43" spans="1:16" s="85" customFormat="1" ht="24" customHeight="1">
      <c r="A43" s="280"/>
      <c r="B43" s="295"/>
      <c r="C43" s="298"/>
      <c r="D43" s="292"/>
      <c r="E43" s="292"/>
      <c r="F43" s="292"/>
      <c r="G43" s="292"/>
      <c r="H43" s="215" t="s">
        <v>35</v>
      </c>
      <c r="I43" s="277"/>
      <c r="J43" s="103"/>
      <c r="K43" s="13"/>
      <c r="L43" s="13"/>
      <c r="M43" s="13">
        <f>J43</f>
        <v>0</v>
      </c>
      <c r="N43" s="13"/>
      <c r="O43" s="14">
        <f>M43</f>
        <v>0</v>
      </c>
      <c r="P43" s="66" t="s">
        <v>263</v>
      </c>
    </row>
    <row r="44" spans="1:16" s="85" customFormat="1" ht="24" customHeight="1">
      <c r="A44" s="278" t="s">
        <v>180</v>
      </c>
      <c r="B44" s="299" t="s">
        <v>28</v>
      </c>
      <c r="C44" s="283" t="s">
        <v>103</v>
      </c>
      <c r="D44" s="283" t="s">
        <v>51</v>
      </c>
      <c r="E44" s="285" t="s">
        <v>14</v>
      </c>
      <c r="F44" s="285">
        <v>2</v>
      </c>
      <c r="G44" s="285">
        <v>2015</v>
      </c>
      <c r="H44" s="215" t="s">
        <v>121</v>
      </c>
      <c r="I44" s="211">
        <v>1</v>
      </c>
      <c r="J44" s="103"/>
      <c r="K44" s="13"/>
      <c r="L44" s="13">
        <f>J44*I44*F44</f>
        <v>0</v>
      </c>
      <c r="M44" s="13">
        <f>J44*I44*F44</f>
        <v>0</v>
      </c>
      <c r="N44" s="13">
        <f>J44*I44*F44</f>
        <v>0</v>
      </c>
      <c r="O44" s="14">
        <f t="shared" si="1"/>
        <v>0</v>
      </c>
      <c r="P44" s="67" t="s">
        <v>127</v>
      </c>
    </row>
    <row r="45" spans="1:16" s="85" customFormat="1" ht="24" customHeight="1">
      <c r="A45" s="279"/>
      <c r="B45" s="299"/>
      <c r="C45" s="283"/>
      <c r="D45" s="283"/>
      <c r="E45" s="285"/>
      <c r="F45" s="285"/>
      <c r="G45" s="285"/>
      <c r="H45" s="215" t="s">
        <v>116</v>
      </c>
      <c r="I45" s="215" t="s">
        <v>90</v>
      </c>
      <c r="J45" s="103"/>
      <c r="K45" s="13"/>
      <c r="L45" s="13"/>
      <c r="M45" s="13">
        <f>F44*J45</f>
        <v>0</v>
      </c>
      <c r="N45" s="13"/>
      <c r="O45" s="14">
        <f t="shared" si="1"/>
        <v>0</v>
      </c>
      <c r="P45" s="66" t="s">
        <v>128</v>
      </c>
    </row>
    <row r="46" spans="1:16" s="85" customFormat="1" ht="24" customHeight="1">
      <c r="A46" s="279"/>
      <c r="B46" s="300"/>
      <c r="C46" s="301"/>
      <c r="D46" s="251"/>
      <c r="E46" s="251"/>
      <c r="F46" s="251"/>
      <c r="G46" s="251"/>
      <c r="H46" s="215" t="s">
        <v>35</v>
      </c>
      <c r="I46" s="215" t="s">
        <v>168</v>
      </c>
      <c r="J46" s="103"/>
      <c r="K46" s="13"/>
      <c r="L46" s="13"/>
      <c r="M46" s="13">
        <f>J46*F44</f>
        <v>0</v>
      </c>
      <c r="N46" s="13"/>
      <c r="O46" s="14">
        <f t="shared" si="1"/>
        <v>0</v>
      </c>
      <c r="P46" s="66" t="s">
        <v>247</v>
      </c>
    </row>
    <row r="47" spans="1:16" s="85" customFormat="1" ht="24" customHeight="1">
      <c r="A47" s="279"/>
      <c r="B47" s="281" t="s">
        <v>15</v>
      </c>
      <c r="C47" s="283" t="s">
        <v>56</v>
      </c>
      <c r="D47" s="285" t="s">
        <v>52</v>
      </c>
      <c r="E47" s="285" t="s">
        <v>14</v>
      </c>
      <c r="F47" s="285">
        <v>1</v>
      </c>
      <c r="G47" s="285">
        <v>2015</v>
      </c>
      <c r="H47" s="101" t="s">
        <v>121</v>
      </c>
      <c r="I47" s="211">
        <v>1</v>
      </c>
      <c r="J47" s="103"/>
      <c r="K47" s="13"/>
      <c r="L47" s="13">
        <f>J47*I47*F47</f>
        <v>0</v>
      </c>
      <c r="M47" s="13">
        <f>J47*I47*F47</f>
        <v>0</v>
      </c>
      <c r="N47" s="13">
        <f>J47*I47*F47</f>
        <v>0</v>
      </c>
      <c r="O47" s="14">
        <f t="shared" si="1"/>
        <v>0</v>
      </c>
      <c r="P47" s="67" t="s">
        <v>126</v>
      </c>
    </row>
    <row r="48" spans="1:16" s="85" customFormat="1" ht="24" customHeight="1">
      <c r="A48" s="279"/>
      <c r="B48" s="281"/>
      <c r="C48" s="283"/>
      <c r="D48" s="285"/>
      <c r="E48" s="285"/>
      <c r="F48" s="285"/>
      <c r="G48" s="285"/>
      <c r="H48" s="215" t="s">
        <v>116</v>
      </c>
      <c r="I48" s="287" t="s">
        <v>90</v>
      </c>
      <c r="J48" s="103"/>
      <c r="K48" s="13"/>
      <c r="L48" s="13"/>
      <c r="M48" s="13">
        <f>J48</f>
        <v>0</v>
      </c>
      <c r="N48" s="13"/>
      <c r="O48" s="14">
        <f t="shared" si="1"/>
        <v>0</v>
      </c>
      <c r="P48" s="66" t="s">
        <v>262</v>
      </c>
    </row>
    <row r="49" spans="1:16" s="85" customFormat="1" ht="24" customHeight="1" thickBot="1">
      <c r="A49" s="289"/>
      <c r="B49" s="282"/>
      <c r="C49" s="284"/>
      <c r="D49" s="286"/>
      <c r="E49" s="286"/>
      <c r="F49" s="286"/>
      <c r="G49" s="286"/>
      <c r="H49" s="216" t="s">
        <v>35</v>
      </c>
      <c r="I49" s="288"/>
      <c r="J49" s="106"/>
      <c r="K49" s="19"/>
      <c r="L49" s="19"/>
      <c r="M49" s="19">
        <f>J49</f>
        <v>0</v>
      </c>
      <c r="N49" s="19"/>
      <c r="O49" s="20">
        <f>M49</f>
        <v>0</v>
      </c>
      <c r="P49" s="21" t="s">
        <v>263</v>
      </c>
    </row>
    <row r="50" spans="1:16" s="87" customFormat="1" ht="24" customHeight="1" thickBot="1">
      <c r="A50" s="314" t="s">
        <v>81</v>
      </c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6"/>
    </row>
    <row r="51" spans="1:16" s="87" customFormat="1" ht="30" customHeight="1" thickBot="1">
      <c r="A51" s="90" t="s">
        <v>104</v>
      </c>
      <c r="B51" s="333" t="s">
        <v>105</v>
      </c>
      <c r="C51" s="333"/>
      <c r="D51" s="77" t="s">
        <v>35</v>
      </c>
      <c r="E51" s="77" t="s">
        <v>22</v>
      </c>
      <c r="F51" s="77">
        <v>1</v>
      </c>
      <c r="G51" s="77" t="s">
        <v>35</v>
      </c>
      <c r="H51" s="78" t="s">
        <v>121</v>
      </c>
      <c r="I51" s="79">
        <v>1</v>
      </c>
      <c r="J51" s="107"/>
      <c r="K51" s="108"/>
      <c r="L51" s="108">
        <f>J51*I51*F51</f>
        <v>0</v>
      </c>
      <c r="M51" s="108">
        <f>J51*I51*F51</f>
        <v>0</v>
      </c>
      <c r="N51" s="108">
        <f>J51*I51*F51</f>
        <v>0</v>
      </c>
      <c r="O51" s="109">
        <f>SUM(K51:N51)</f>
        <v>0</v>
      </c>
      <c r="P51" s="80" t="s">
        <v>181</v>
      </c>
    </row>
    <row r="52" spans="1:16" s="91" customFormat="1" ht="24" customHeight="1" thickBot="1">
      <c r="A52" s="311" t="s">
        <v>27</v>
      </c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3"/>
    </row>
    <row r="53" spans="1:16" s="91" customFormat="1" ht="24" customHeight="1" thickBot="1">
      <c r="A53" s="92" t="s">
        <v>216</v>
      </c>
      <c r="B53" s="77" t="s">
        <v>106</v>
      </c>
      <c r="C53" s="77" t="s">
        <v>35</v>
      </c>
      <c r="D53" s="77" t="s">
        <v>35</v>
      </c>
      <c r="E53" s="77" t="s">
        <v>24</v>
      </c>
      <c r="F53" s="77">
        <v>1</v>
      </c>
      <c r="G53" s="77">
        <v>2013</v>
      </c>
      <c r="H53" s="78" t="s">
        <v>121</v>
      </c>
      <c r="I53" s="77">
        <v>1</v>
      </c>
      <c r="J53" s="107"/>
      <c r="K53" s="108"/>
      <c r="L53" s="108">
        <f>J53*I53*F53</f>
        <v>0</v>
      </c>
      <c r="M53" s="108">
        <f>J53*I53*F53</f>
        <v>0</v>
      </c>
      <c r="N53" s="108">
        <f>J53*I53*F53</f>
        <v>0</v>
      </c>
      <c r="O53" s="109">
        <f>SUM(K53:N53)</f>
        <v>0</v>
      </c>
      <c r="P53" s="80" t="s">
        <v>142</v>
      </c>
    </row>
    <row r="54" spans="1:16" s="93" customFormat="1" ht="24" customHeight="1" thickBot="1">
      <c r="A54" s="327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9"/>
    </row>
    <row r="55" spans="1:16" s="91" customFormat="1" ht="36" customHeight="1" thickBot="1">
      <c r="A55" s="324" t="s">
        <v>244</v>
      </c>
      <c r="B55" s="325"/>
      <c r="C55" s="325"/>
      <c r="D55" s="325"/>
      <c r="E55" s="325"/>
      <c r="F55" s="325"/>
      <c r="G55" s="325"/>
      <c r="H55" s="325"/>
      <c r="I55" s="325"/>
      <c r="J55" s="326"/>
      <c r="K55" s="111"/>
      <c r="L55" s="42">
        <f>L4+L5+L6+L7+L11+L12+L14+L15+L16+L17+L20+L23+L26+L29+L32+L35+L38+L41+L44+L47+L51+L53</f>
        <v>0</v>
      </c>
      <c r="M55" s="42">
        <f>M4+M5+M6+M7+M11+M12+M13+M14+M17+M18+M19+M20+M21+M22+M23+M24+M25+M26+M27+M28+M29+M30+M31+M32+M33+M34+M35+M36+M37+M38+M39+M40+M41+M42+M43+M44+M45+M46+M47+M48+M49+M51+M53</f>
        <v>0</v>
      </c>
      <c r="N55" s="50">
        <f>N4+N5+N6+N7+N8+N9+N11+N12+N14+N17+N20+N23+N26+N29+N32+N35+N38+N41+N44+N47+N51+N53</f>
        <v>0</v>
      </c>
      <c r="O55" s="51">
        <f>O4+O5+O6+O7+O8+O9+O11+O12+O13+O14+O15+O16+O17+O18+O19+O20+O21+O22+O23+O24+O25+O26+O27+O28+O29+O30+O31+O32+O33+O34+O35+O36+O37+O38+O39+O40+O41+O42+O43+O44+O45+O46+O47+O48+O49+O51+O53</f>
        <v>0</v>
      </c>
      <c r="P55" s="81"/>
    </row>
    <row r="56" spans="1:16" s="87" customFormat="1" ht="24" customHeight="1" thickBot="1">
      <c r="A56" s="330" t="s">
        <v>144</v>
      </c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2"/>
    </row>
    <row r="57" spans="1:16" s="95" customFormat="1" ht="56.25" customHeight="1" thickBot="1">
      <c r="A57" s="337" t="s">
        <v>143</v>
      </c>
      <c r="B57" s="338"/>
      <c r="C57" s="338"/>
      <c r="D57" s="338"/>
      <c r="E57" s="338"/>
      <c r="F57" s="338"/>
      <c r="G57" s="338"/>
      <c r="H57" s="338"/>
      <c r="I57" s="339"/>
      <c r="J57" s="44" t="s">
        <v>269</v>
      </c>
      <c r="K57" s="94" t="s">
        <v>169</v>
      </c>
      <c r="L57" s="54" t="s">
        <v>170</v>
      </c>
      <c r="M57" s="54" t="s">
        <v>171</v>
      </c>
      <c r="N57" s="55" t="s">
        <v>172</v>
      </c>
      <c r="O57" s="52" t="s">
        <v>173</v>
      </c>
      <c r="P57" s="56"/>
    </row>
    <row r="58" spans="1:16" s="95" customFormat="1" ht="62.25" customHeight="1">
      <c r="A58" s="340"/>
      <c r="B58" s="341"/>
      <c r="C58" s="341"/>
      <c r="D58" s="341"/>
      <c r="E58" s="341"/>
      <c r="F58" s="341"/>
      <c r="G58" s="341"/>
      <c r="H58" s="341"/>
      <c r="I58" s="342"/>
      <c r="J58" s="112"/>
      <c r="K58" s="113">
        <f>J58*13</f>
        <v>0</v>
      </c>
      <c r="L58" s="114">
        <f>J58*32</f>
        <v>0</v>
      </c>
      <c r="M58" s="114">
        <f>J58*30</f>
        <v>0</v>
      </c>
      <c r="N58" s="115">
        <f>J58*17</f>
        <v>0</v>
      </c>
      <c r="O58" s="116">
        <f>SUM(K58:N58)</f>
        <v>0</v>
      </c>
      <c r="P58" s="96" t="s">
        <v>174</v>
      </c>
    </row>
    <row r="59" spans="1:16" s="87" customFormat="1" ht="62.25" customHeight="1" thickBot="1">
      <c r="A59" s="343"/>
      <c r="B59" s="344"/>
      <c r="C59" s="344"/>
      <c r="D59" s="344"/>
      <c r="E59" s="344"/>
      <c r="F59" s="344"/>
      <c r="G59" s="344"/>
      <c r="H59" s="344"/>
      <c r="I59" s="345"/>
      <c r="J59" s="117"/>
      <c r="K59" s="118"/>
      <c r="L59" s="119">
        <f>J59*10</f>
        <v>0</v>
      </c>
      <c r="M59" s="119">
        <f>J59*11</f>
        <v>0</v>
      </c>
      <c r="N59" s="120">
        <f>J59*11</f>
        <v>0</v>
      </c>
      <c r="O59" s="121">
        <f>SUM(K59:N59)</f>
        <v>0</v>
      </c>
      <c r="P59" s="188" t="s">
        <v>175</v>
      </c>
    </row>
    <row r="60" spans="1:16" s="87" customFormat="1" ht="36" customHeight="1" thickBot="1">
      <c r="A60" s="324" t="s">
        <v>244</v>
      </c>
      <c r="B60" s="325"/>
      <c r="C60" s="325"/>
      <c r="D60" s="325"/>
      <c r="E60" s="325"/>
      <c r="F60" s="325"/>
      <c r="G60" s="325"/>
      <c r="H60" s="325"/>
      <c r="I60" s="325"/>
      <c r="J60" s="325"/>
      <c r="K60" s="41">
        <f>K58+K59</f>
        <v>0</v>
      </c>
      <c r="L60" s="42">
        <f>L58+L59</f>
        <v>0</v>
      </c>
      <c r="M60" s="42">
        <f>M58+M59</f>
        <v>0</v>
      </c>
      <c r="N60" s="122">
        <f>N58+N59</f>
        <v>0</v>
      </c>
      <c r="O60" s="43">
        <f>O58+O59</f>
        <v>0</v>
      </c>
      <c r="P60" s="57"/>
    </row>
    <row r="61" spans="1:16" s="87" customFormat="1" ht="24" customHeight="1" thickBot="1">
      <c r="A61" s="334" t="s">
        <v>145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1"/>
      <c r="L61" s="331"/>
      <c r="M61" s="331"/>
      <c r="N61" s="331"/>
      <c r="O61" s="335"/>
      <c r="P61" s="336"/>
    </row>
    <row r="62" spans="1:16" s="87" customFormat="1" ht="47.25">
      <c r="A62" s="318" t="s">
        <v>146</v>
      </c>
      <c r="B62" s="319"/>
      <c r="C62" s="319"/>
      <c r="D62" s="319"/>
      <c r="E62" s="319"/>
      <c r="F62" s="319"/>
      <c r="G62" s="319"/>
      <c r="H62" s="319"/>
      <c r="I62" s="320"/>
      <c r="J62" s="52" t="s">
        <v>130</v>
      </c>
      <c r="K62" s="94" t="s">
        <v>169</v>
      </c>
      <c r="L62" s="54" t="s">
        <v>170</v>
      </c>
      <c r="M62" s="54" t="s">
        <v>171</v>
      </c>
      <c r="N62" s="97" t="s">
        <v>172</v>
      </c>
      <c r="O62" s="52" t="s">
        <v>173</v>
      </c>
      <c r="P62" s="56"/>
    </row>
    <row r="63" spans="1:16" s="87" customFormat="1" ht="54.75" customHeight="1" thickBot="1">
      <c r="A63" s="321"/>
      <c r="B63" s="322"/>
      <c r="C63" s="322"/>
      <c r="D63" s="322"/>
      <c r="E63" s="322"/>
      <c r="F63" s="322"/>
      <c r="G63" s="322"/>
      <c r="H63" s="322"/>
      <c r="I63" s="323"/>
      <c r="J63" s="123"/>
      <c r="K63" s="124">
        <f>J63</f>
        <v>0</v>
      </c>
      <c r="L63" s="125">
        <f>J63</f>
        <v>0</v>
      </c>
      <c r="M63" s="125">
        <f>J63</f>
        <v>0</v>
      </c>
      <c r="N63" s="126"/>
      <c r="O63" s="127">
        <f>K63+L63+M63</f>
        <v>0</v>
      </c>
      <c r="P63" s="57" t="s">
        <v>264</v>
      </c>
    </row>
    <row r="64" spans="6:9" s="40" customFormat="1" ht="12.75">
      <c r="F64" s="196"/>
      <c r="G64" s="196"/>
      <c r="I64" s="196"/>
    </row>
    <row r="65" spans="6:9" s="40" customFormat="1" ht="12.75">
      <c r="F65" s="196"/>
      <c r="G65" s="196"/>
      <c r="I65" s="196"/>
    </row>
    <row r="66" spans="6:9" s="40" customFormat="1" ht="12.75">
      <c r="F66" s="196"/>
      <c r="G66" s="196"/>
      <c r="I66" s="196"/>
    </row>
    <row r="67" spans="6:9" s="40" customFormat="1" ht="12.75">
      <c r="F67" s="196"/>
      <c r="G67" s="196"/>
      <c r="I67" s="196"/>
    </row>
    <row r="68" spans="6:9" s="40" customFormat="1" ht="12.75">
      <c r="F68" s="196"/>
      <c r="G68" s="196"/>
      <c r="I68" s="196"/>
    </row>
  </sheetData>
  <sheetProtection algorithmName="SHA-512" hashValue="GswFw72/1m0lzvxiDd089DhwssnFH0zbrmMcDdk/eUPX4pVrtPEfFNQyRE/Fc+BktppWlPqa+bjdan+DbqoV3g==" saltValue="JF5jvZZFVadmecaGdcRvZA==" spinCount="100000" sheet="1" selectLockedCells="1"/>
  <mergeCells count="112">
    <mergeCell ref="A62:I63"/>
    <mergeCell ref="G44:G46"/>
    <mergeCell ref="B44:B46"/>
    <mergeCell ref="C44:C46"/>
    <mergeCell ref="D44:D46"/>
    <mergeCell ref="E44:E46"/>
    <mergeCell ref="F44:F46"/>
    <mergeCell ref="A55:J55"/>
    <mergeCell ref="A54:P54"/>
    <mergeCell ref="A56:P56"/>
    <mergeCell ref="A50:P50"/>
    <mergeCell ref="B51:C51"/>
    <mergeCell ref="A52:P52"/>
    <mergeCell ref="A61:P61"/>
    <mergeCell ref="A57:I59"/>
    <mergeCell ref="A60:J60"/>
    <mergeCell ref="A32:A37"/>
    <mergeCell ref="B38:B40"/>
    <mergeCell ref="C38:C40"/>
    <mergeCell ref="D38:D40"/>
    <mergeCell ref="E38:E40"/>
    <mergeCell ref="B41:B43"/>
    <mergeCell ref="C41:C43"/>
    <mergeCell ref="D41:D43"/>
    <mergeCell ref="E41:E43"/>
    <mergeCell ref="A1:P1"/>
    <mergeCell ref="A3:P3"/>
    <mergeCell ref="A10:P10"/>
    <mergeCell ref="B12:B13"/>
    <mergeCell ref="C12:C13"/>
    <mergeCell ref="D12:D13"/>
    <mergeCell ref="E12:E13"/>
    <mergeCell ref="F12:F13"/>
    <mergeCell ref="B23:B25"/>
    <mergeCell ref="C23:C25"/>
    <mergeCell ref="D23:D25"/>
    <mergeCell ref="E23:E25"/>
    <mergeCell ref="F23:F25"/>
    <mergeCell ref="G23:G25"/>
    <mergeCell ref="F7:F9"/>
    <mergeCell ref="G7:G9"/>
    <mergeCell ref="I8:I9"/>
    <mergeCell ref="A12:A31"/>
    <mergeCell ref="B14:B16"/>
    <mergeCell ref="C14:C16"/>
    <mergeCell ref="D14:D16"/>
    <mergeCell ref="E14:E16"/>
    <mergeCell ref="F14:F16"/>
    <mergeCell ref="G14:G16"/>
    <mergeCell ref="I15:I16"/>
    <mergeCell ref="B17:B19"/>
    <mergeCell ref="C17:C19"/>
    <mergeCell ref="D17:D19"/>
    <mergeCell ref="E17:E19"/>
    <mergeCell ref="F17:F19"/>
    <mergeCell ref="A4:A9"/>
    <mergeCell ref="B7:B9"/>
    <mergeCell ref="C7:C9"/>
    <mergeCell ref="D7:D9"/>
    <mergeCell ref="E7:E9"/>
    <mergeCell ref="G12:G13"/>
    <mergeCell ref="I24:I25"/>
    <mergeCell ref="B26:B28"/>
    <mergeCell ref="C26:C28"/>
    <mergeCell ref="D26:D28"/>
    <mergeCell ref="E26:E28"/>
    <mergeCell ref="F26:F28"/>
    <mergeCell ref="G26:G28"/>
    <mergeCell ref="I27:I28"/>
    <mergeCell ref="G17:G19"/>
    <mergeCell ref="I18:I19"/>
    <mergeCell ref="B20:B22"/>
    <mergeCell ref="C20:C22"/>
    <mergeCell ref="D20:D22"/>
    <mergeCell ref="E20:E22"/>
    <mergeCell ref="F20:F22"/>
    <mergeCell ref="G20:G22"/>
    <mergeCell ref="I21:I22"/>
    <mergeCell ref="G29:G31"/>
    <mergeCell ref="I30:I31"/>
    <mergeCell ref="B35:B37"/>
    <mergeCell ref="C35:C37"/>
    <mergeCell ref="D35:D37"/>
    <mergeCell ref="E35:E37"/>
    <mergeCell ref="F35:F37"/>
    <mergeCell ref="G35:G37"/>
    <mergeCell ref="I36:I37"/>
    <mergeCell ref="B29:B31"/>
    <mergeCell ref="C29:C31"/>
    <mergeCell ref="D29:D31"/>
    <mergeCell ref="E29:E31"/>
    <mergeCell ref="F29:F31"/>
    <mergeCell ref="G32:G34"/>
    <mergeCell ref="F32:F34"/>
    <mergeCell ref="B32:B34"/>
    <mergeCell ref="C32:C34"/>
    <mergeCell ref="D32:D34"/>
    <mergeCell ref="E32:E34"/>
    <mergeCell ref="I42:I43"/>
    <mergeCell ref="A38:A43"/>
    <mergeCell ref="B47:B49"/>
    <mergeCell ref="C47:C49"/>
    <mergeCell ref="D47:D49"/>
    <mergeCell ref="E47:E49"/>
    <mergeCell ref="F47:F49"/>
    <mergeCell ref="G47:G49"/>
    <mergeCell ref="I48:I49"/>
    <mergeCell ref="A44:A49"/>
    <mergeCell ref="G38:G40"/>
    <mergeCell ref="F38:F40"/>
    <mergeCell ref="F41:F43"/>
    <mergeCell ref="G41:G43"/>
  </mergeCells>
  <printOptions horizontalCentered="1"/>
  <pageMargins left="0.1968503937007874" right="0.1968503937007874" top="0.7874015748031497" bottom="0.5905511811023623" header="0" footer="0"/>
  <pageSetup fitToHeight="2" horizontalDpi="600" verticalDpi="600" orientation="landscape" paperSize="9" scale="42" r:id="rId1"/>
  <headerFooter>
    <oddHeader>&amp;RPříloha č. 3a</oddHead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1"/>
  <sheetViews>
    <sheetView showGridLines="0"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0.625" style="60" customWidth="1"/>
    <col min="2" max="2" width="27.00390625" style="60" customWidth="1"/>
    <col min="3" max="3" width="21.00390625" style="60" customWidth="1"/>
    <col min="4" max="4" width="25.625" style="60" customWidth="1"/>
    <col min="5" max="5" width="17.625" style="60" customWidth="1"/>
    <col min="6" max="6" width="4.875" style="83" customWidth="1"/>
    <col min="7" max="7" width="9.625" style="83" customWidth="1"/>
    <col min="8" max="8" width="9.625" style="60" customWidth="1"/>
    <col min="9" max="9" width="10.75390625" style="83" customWidth="1"/>
    <col min="10" max="10" width="20.75390625" style="60" customWidth="1"/>
    <col min="11" max="14" width="18.625" style="60" customWidth="1"/>
    <col min="15" max="15" width="24.75390625" style="60" customWidth="1"/>
    <col min="16" max="16" width="71.125" style="60" customWidth="1"/>
    <col min="17" max="16384" width="9.125" style="60" customWidth="1"/>
  </cols>
  <sheetData>
    <row r="1" spans="1:16" s="61" customFormat="1" ht="36.75" customHeight="1" thickBot="1">
      <c r="A1" s="349" t="s">
        <v>115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1"/>
    </row>
    <row r="2" spans="1:16" s="63" customFormat="1" ht="76.5" customHeight="1" thickBot="1">
      <c r="A2" s="62" t="s">
        <v>26</v>
      </c>
      <c r="B2" s="3" t="s">
        <v>0</v>
      </c>
      <c r="C2" s="3" t="s">
        <v>3</v>
      </c>
      <c r="D2" s="3" t="s">
        <v>10</v>
      </c>
      <c r="E2" s="3" t="s">
        <v>4</v>
      </c>
      <c r="F2" s="3" t="s">
        <v>1</v>
      </c>
      <c r="G2" s="3" t="s">
        <v>6</v>
      </c>
      <c r="H2" s="3" t="s">
        <v>7</v>
      </c>
      <c r="I2" s="3" t="s">
        <v>87</v>
      </c>
      <c r="J2" s="3" t="s">
        <v>177</v>
      </c>
      <c r="K2" s="4" t="s">
        <v>169</v>
      </c>
      <c r="L2" s="3" t="s">
        <v>170</v>
      </c>
      <c r="M2" s="3" t="s">
        <v>171</v>
      </c>
      <c r="N2" s="4" t="s">
        <v>172</v>
      </c>
      <c r="O2" s="3" t="s">
        <v>173</v>
      </c>
      <c r="P2" s="5" t="s">
        <v>131</v>
      </c>
    </row>
    <row r="3" spans="1:16" s="63" customFormat="1" ht="24" customHeight="1" thickBot="1">
      <c r="A3" s="311" t="s">
        <v>88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</row>
    <row r="4" spans="1:16" s="65" customFormat="1" ht="24" customHeight="1">
      <c r="A4" s="352" t="s">
        <v>107</v>
      </c>
      <c r="B4" s="348" t="s">
        <v>30</v>
      </c>
      <c r="C4" s="347" t="s">
        <v>29</v>
      </c>
      <c r="D4" s="347" t="s">
        <v>36</v>
      </c>
      <c r="E4" s="347" t="s">
        <v>5</v>
      </c>
      <c r="F4" s="347">
        <v>1</v>
      </c>
      <c r="G4" s="347">
        <v>2016</v>
      </c>
      <c r="H4" s="9" t="s">
        <v>121</v>
      </c>
      <c r="I4" s="225">
        <v>1</v>
      </c>
      <c r="J4" s="102"/>
      <c r="K4" s="10"/>
      <c r="L4" s="10">
        <f>J4*I4*F4</f>
        <v>0</v>
      </c>
      <c r="M4" s="10">
        <f>J4*I4*F4</f>
        <v>0</v>
      </c>
      <c r="N4" s="10">
        <f>J4*I4*F4</f>
        <v>0</v>
      </c>
      <c r="O4" s="11">
        <f>SUM(K4:N4)</f>
        <v>0</v>
      </c>
      <c r="P4" s="67" t="s">
        <v>126</v>
      </c>
    </row>
    <row r="5" spans="1:16" s="65" customFormat="1" ht="24" customHeight="1">
      <c r="A5" s="353"/>
      <c r="B5" s="294"/>
      <c r="C5" s="291"/>
      <c r="D5" s="291"/>
      <c r="E5" s="291"/>
      <c r="F5" s="291"/>
      <c r="G5" s="291"/>
      <c r="H5" s="215" t="s">
        <v>118</v>
      </c>
      <c r="I5" s="276" t="s">
        <v>90</v>
      </c>
      <c r="J5" s="103"/>
      <c r="K5" s="13"/>
      <c r="L5" s="13"/>
      <c r="M5" s="13"/>
      <c r="N5" s="13">
        <f>J5</f>
        <v>0</v>
      </c>
      <c r="O5" s="14">
        <f>N5</f>
        <v>0</v>
      </c>
      <c r="P5" s="66" t="s">
        <v>257</v>
      </c>
    </row>
    <row r="6" spans="1:16" s="65" customFormat="1" ht="24" customHeight="1">
      <c r="A6" s="353"/>
      <c r="B6" s="295"/>
      <c r="C6" s="292"/>
      <c r="D6" s="292"/>
      <c r="E6" s="292"/>
      <c r="F6" s="292"/>
      <c r="G6" s="292"/>
      <c r="H6" s="215" t="s">
        <v>35</v>
      </c>
      <c r="I6" s="277"/>
      <c r="J6" s="103"/>
      <c r="K6" s="13"/>
      <c r="L6" s="13"/>
      <c r="M6" s="13"/>
      <c r="N6" s="13">
        <f>J6</f>
        <v>0</v>
      </c>
      <c r="O6" s="14">
        <f>N6</f>
        <v>0</v>
      </c>
      <c r="P6" s="66" t="s">
        <v>258</v>
      </c>
    </row>
    <row r="7" spans="1:16" s="65" customFormat="1" ht="24" customHeight="1">
      <c r="A7" s="353"/>
      <c r="B7" s="293" t="s">
        <v>15</v>
      </c>
      <c r="C7" s="290" t="s">
        <v>108</v>
      </c>
      <c r="D7" s="290" t="s">
        <v>37</v>
      </c>
      <c r="E7" s="290" t="s">
        <v>38</v>
      </c>
      <c r="F7" s="290">
        <v>1</v>
      </c>
      <c r="G7" s="290">
        <v>2016</v>
      </c>
      <c r="H7" s="215" t="s">
        <v>121</v>
      </c>
      <c r="I7" s="211">
        <v>1</v>
      </c>
      <c r="J7" s="103"/>
      <c r="K7" s="13"/>
      <c r="L7" s="13">
        <f>J7*I7*F7</f>
        <v>0</v>
      </c>
      <c r="M7" s="13">
        <f>J7*I7*F7</f>
        <v>0</v>
      </c>
      <c r="N7" s="13">
        <f>J7*I7*F7</f>
        <v>0</v>
      </c>
      <c r="O7" s="14">
        <f>SUM(K7:N7)</f>
        <v>0</v>
      </c>
      <c r="P7" s="67" t="s">
        <v>126</v>
      </c>
    </row>
    <row r="8" spans="1:16" s="65" customFormat="1" ht="24" customHeight="1">
      <c r="A8" s="353"/>
      <c r="B8" s="294"/>
      <c r="C8" s="291"/>
      <c r="D8" s="291"/>
      <c r="E8" s="291"/>
      <c r="F8" s="291"/>
      <c r="G8" s="291"/>
      <c r="H8" s="215" t="s">
        <v>118</v>
      </c>
      <c r="I8" s="276" t="s">
        <v>90</v>
      </c>
      <c r="J8" s="103"/>
      <c r="K8" s="13"/>
      <c r="L8" s="13"/>
      <c r="M8" s="13"/>
      <c r="N8" s="13">
        <f>J8</f>
        <v>0</v>
      </c>
      <c r="O8" s="14">
        <f>N8</f>
        <v>0</v>
      </c>
      <c r="P8" s="66" t="s">
        <v>257</v>
      </c>
    </row>
    <row r="9" spans="1:16" s="65" customFormat="1" ht="24" customHeight="1">
      <c r="A9" s="278"/>
      <c r="B9" s="295"/>
      <c r="C9" s="292"/>
      <c r="D9" s="292"/>
      <c r="E9" s="292"/>
      <c r="F9" s="292"/>
      <c r="G9" s="292"/>
      <c r="H9" s="207"/>
      <c r="I9" s="277"/>
      <c r="J9" s="103"/>
      <c r="K9" s="13"/>
      <c r="L9" s="13"/>
      <c r="M9" s="13"/>
      <c r="N9" s="13">
        <f>J9</f>
        <v>0</v>
      </c>
      <c r="O9" s="14">
        <f>N9</f>
        <v>0</v>
      </c>
      <c r="P9" s="66" t="s">
        <v>258</v>
      </c>
    </row>
    <row r="10" spans="1:16" s="65" customFormat="1" ht="24" customHeight="1" thickBot="1">
      <c r="A10" s="354"/>
      <c r="B10" s="98" t="s">
        <v>42</v>
      </c>
      <c r="C10" s="214" t="s">
        <v>44</v>
      </c>
      <c r="D10" s="214" t="s">
        <v>35</v>
      </c>
      <c r="E10" s="214" t="s">
        <v>43</v>
      </c>
      <c r="F10" s="214">
        <v>1</v>
      </c>
      <c r="G10" s="214">
        <v>2016</v>
      </c>
      <c r="H10" s="216" t="s">
        <v>121</v>
      </c>
      <c r="I10" s="212">
        <v>1</v>
      </c>
      <c r="J10" s="106"/>
      <c r="K10" s="19"/>
      <c r="L10" s="19">
        <f>J10*F10*I10</f>
        <v>0</v>
      </c>
      <c r="M10" s="19">
        <f>J10*F10*I10</f>
        <v>0</v>
      </c>
      <c r="N10" s="19">
        <f>J10*F10*I10</f>
        <v>0</v>
      </c>
      <c r="O10" s="20">
        <f>SUM(K10:N10)</f>
        <v>0</v>
      </c>
      <c r="P10" s="21" t="s">
        <v>132</v>
      </c>
    </row>
    <row r="11" spans="1:16" s="65" customFormat="1" ht="24" customHeight="1" thickBot="1">
      <c r="A11" s="314" t="s">
        <v>98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</row>
    <row r="12" spans="1:16" s="65" customFormat="1" ht="24.75" customHeight="1">
      <c r="A12" s="302" t="s">
        <v>107</v>
      </c>
      <c r="B12" s="355" t="s">
        <v>28</v>
      </c>
      <c r="C12" s="356" t="s">
        <v>133</v>
      </c>
      <c r="D12" s="357">
        <v>20031407</v>
      </c>
      <c r="E12" s="356" t="s">
        <v>134</v>
      </c>
      <c r="F12" s="357">
        <v>1</v>
      </c>
      <c r="G12" s="357">
        <v>2020</v>
      </c>
      <c r="H12" s="9" t="s">
        <v>121</v>
      </c>
      <c r="I12" s="68">
        <v>1</v>
      </c>
      <c r="J12" s="102"/>
      <c r="K12" s="10"/>
      <c r="L12" s="10">
        <f>J12*I12*F12</f>
        <v>0</v>
      </c>
      <c r="M12" s="10">
        <f>J12*I12*F12</f>
        <v>0</v>
      </c>
      <c r="N12" s="10">
        <f>J12*I12*F12</f>
        <v>0</v>
      </c>
      <c r="O12" s="11">
        <f aca="true" t="shared" si="0" ref="O12:O22">SUM(K12:N12)</f>
        <v>0</v>
      </c>
      <c r="P12" s="64" t="s">
        <v>127</v>
      </c>
    </row>
    <row r="13" spans="1:16" s="65" customFormat="1" ht="24.75" customHeight="1">
      <c r="A13" s="279"/>
      <c r="B13" s="300"/>
      <c r="C13" s="285"/>
      <c r="D13" s="285"/>
      <c r="E13" s="285"/>
      <c r="F13" s="285"/>
      <c r="G13" s="285"/>
      <c r="H13" s="69" t="s">
        <v>35</v>
      </c>
      <c r="I13" s="215" t="s">
        <v>90</v>
      </c>
      <c r="J13" s="103"/>
      <c r="K13" s="13"/>
      <c r="L13" s="13"/>
      <c r="M13" s="13">
        <f>J13*F12</f>
        <v>0</v>
      </c>
      <c r="N13" s="13"/>
      <c r="O13" s="14">
        <f t="shared" si="0"/>
        <v>0</v>
      </c>
      <c r="P13" s="66" t="s">
        <v>135</v>
      </c>
    </row>
    <row r="14" spans="1:16" s="65" customFormat="1" ht="24.75" customHeight="1">
      <c r="A14" s="279"/>
      <c r="B14" s="300" t="s">
        <v>15</v>
      </c>
      <c r="C14" s="285" t="s">
        <v>40</v>
      </c>
      <c r="D14" s="346" t="s">
        <v>136</v>
      </c>
      <c r="E14" s="285" t="s">
        <v>9</v>
      </c>
      <c r="F14" s="285">
        <v>1</v>
      </c>
      <c r="G14" s="285">
        <v>2020</v>
      </c>
      <c r="H14" s="208" t="s">
        <v>121</v>
      </c>
      <c r="I14" s="211">
        <v>1</v>
      </c>
      <c r="J14" s="103"/>
      <c r="K14" s="13"/>
      <c r="L14" s="13">
        <f>J14*I14*F14</f>
        <v>0</v>
      </c>
      <c r="M14" s="13">
        <f>J14*I14*F14</f>
        <v>0</v>
      </c>
      <c r="N14" s="13">
        <f>J14*I14*F14</f>
        <v>0</v>
      </c>
      <c r="O14" s="14">
        <f t="shared" si="0"/>
        <v>0</v>
      </c>
      <c r="P14" s="67" t="s">
        <v>126</v>
      </c>
    </row>
    <row r="15" spans="1:16" s="65" customFormat="1" ht="24.75" customHeight="1">
      <c r="A15" s="279"/>
      <c r="B15" s="300"/>
      <c r="C15" s="285"/>
      <c r="D15" s="287"/>
      <c r="E15" s="285"/>
      <c r="F15" s="285"/>
      <c r="G15" s="285"/>
      <c r="H15" s="215" t="s">
        <v>35</v>
      </c>
      <c r="I15" s="215" t="s">
        <v>90</v>
      </c>
      <c r="J15" s="103"/>
      <c r="K15" s="13"/>
      <c r="L15" s="13"/>
      <c r="M15" s="13">
        <f>J15*F14</f>
        <v>0</v>
      </c>
      <c r="N15" s="13"/>
      <c r="O15" s="14">
        <f t="shared" si="0"/>
        <v>0</v>
      </c>
      <c r="P15" s="66" t="s">
        <v>139</v>
      </c>
    </row>
    <row r="16" spans="1:16" ht="24.75" customHeight="1">
      <c r="A16" s="279"/>
      <c r="B16" s="300" t="s">
        <v>28</v>
      </c>
      <c r="C16" s="285" t="s">
        <v>31</v>
      </c>
      <c r="D16" s="285" t="s">
        <v>33</v>
      </c>
      <c r="E16" s="285" t="s">
        <v>32</v>
      </c>
      <c r="F16" s="285">
        <v>1</v>
      </c>
      <c r="G16" s="285">
        <v>2016</v>
      </c>
      <c r="H16" s="215" t="s">
        <v>121</v>
      </c>
      <c r="I16" s="211">
        <v>1</v>
      </c>
      <c r="J16" s="103"/>
      <c r="K16" s="13"/>
      <c r="L16" s="13">
        <f>J16*I16*F16</f>
        <v>0</v>
      </c>
      <c r="M16" s="13">
        <f>J16*I16*F16</f>
        <v>0</v>
      </c>
      <c r="N16" s="13">
        <f>J16*I16*F16</f>
        <v>0</v>
      </c>
      <c r="O16" s="14">
        <f t="shared" si="0"/>
        <v>0</v>
      </c>
      <c r="P16" s="70" t="s">
        <v>127</v>
      </c>
    </row>
    <row r="17" spans="1:16" ht="24.75" customHeight="1">
      <c r="A17" s="279"/>
      <c r="B17" s="300"/>
      <c r="C17" s="285"/>
      <c r="D17" s="285"/>
      <c r="E17" s="285"/>
      <c r="F17" s="285"/>
      <c r="G17" s="285"/>
      <c r="H17" s="215" t="s">
        <v>118</v>
      </c>
      <c r="I17" s="215" t="s">
        <v>90</v>
      </c>
      <c r="J17" s="103"/>
      <c r="K17" s="13"/>
      <c r="L17" s="13"/>
      <c r="M17" s="13"/>
      <c r="N17" s="13">
        <f>J17*F16</f>
        <v>0</v>
      </c>
      <c r="O17" s="14">
        <f t="shared" si="0"/>
        <v>0</v>
      </c>
      <c r="P17" s="71" t="s">
        <v>137</v>
      </c>
    </row>
    <row r="18" spans="1:16" ht="24.75" customHeight="1">
      <c r="A18" s="279"/>
      <c r="B18" s="300"/>
      <c r="C18" s="285"/>
      <c r="D18" s="285"/>
      <c r="E18" s="285"/>
      <c r="F18" s="285"/>
      <c r="G18" s="285"/>
      <c r="H18" s="215" t="s">
        <v>35</v>
      </c>
      <c r="I18" s="215" t="s">
        <v>168</v>
      </c>
      <c r="J18" s="103"/>
      <c r="K18" s="13"/>
      <c r="L18" s="13"/>
      <c r="M18" s="13"/>
      <c r="N18" s="13">
        <f>J18*F16</f>
        <v>0</v>
      </c>
      <c r="O18" s="14">
        <f t="shared" si="0"/>
        <v>0</v>
      </c>
      <c r="P18" s="71" t="s">
        <v>246</v>
      </c>
    </row>
    <row r="19" spans="1:16" ht="24.75" customHeight="1">
      <c r="A19" s="279"/>
      <c r="B19" s="293" t="s">
        <v>15</v>
      </c>
      <c r="C19" s="290" t="s">
        <v>41</v>
      </c>
      <c r="D19" s="276" t="s">
        <v>39</v>
      </c>
      <c r="E19" s="290" t="s">
        <v>9</v>
      </c>
      <c r="F19" s="290">
        <v>1</v>
      </c>
      <c r="G19" s="290">
        <v>2016</v>
      </c>
      <c r="H19" s="215" t="s">
        <v>121</v>
      </c>
      <c r="I19" s="211">
        <v>1</v>
      </c>
      <c r="J19" s="103"/>
      <c r="K19" s="13"/>
      <c r="L19" s="13">
        <f>J19*I19*F19</f>
        <v>0</v>
      </c>
      <c r="M19" s="13">
        <f>J19*I19*F19</f>
        <v>0</v>
      </c>
      <c r="N19" s="13">
        <f>J19*I19*F19</f>
        <v>0</v>
      </c>
      <c r="O19" s="14">
        <f>SUM(K19:N19)</f>
        <v>0</v>
      </c>
      <c r="P19" s="67" t="s">
        <v>126</v>
      </c>
    </row>
    <row r="20" spans="1:16" ht="24.75" customHeight="1">
      <c r="A20" s="279"/>
      <c r="B20" s="294"/>
      <c r="C20" s="291"/>
      <c r="D20" s="359"/>
      <c r="E20" s="291"/>
      <c r="F20" s="291"/>
      <c r="G20" s="291"/>
      <c r="H20" s="215" t="s">
        <v>118</v>
      </c>
      <c r="I20" s="276" t="s">
        <v>90</v>
      </c>
      <c r="J20" s="103"/>
      <c r="K20" s="13"/>
      <c r="L20" s="13"/>
      <c r="M20" s="13"/>
      <c r="N20" s="13">
        <f>J20</f>
        <v>0</v>
      </c>
      <c r="O20" s="14">
        <f>N20</f>
        <v>0</v>
      </c>
      <c r="P20" s="66" t="s">
        <v>257</v>
      </c>
    </row>
    <row r="21" spans="1:16" ht="24.75" customHeight="1">
      <c r="A21" s="280"/>
      <c r="B21" s="295"/>
      <c r="C21" s="292"/>
      <c r="D21" s="277"/>
      <c r="E21" s="292"/>
      <c r="F21" s="292"/>
      <c r="G21" s="292"/>
      <c r="H21" s="215" t="s">
        <v>35</v>
      </c>
      <c r="I21" s="277"/>
      <c r="J21" s="103"/>
      <c r="K21" s="13"/>
      <c r="L21" s="13"/>
      <c r="M21" s="13"/>
      <c r="N21" s="13">
        <f>J21</f>
        <v>0</v>
      </c>
      <c r="O21" s="14">
        <f>N21</f>
        <v>0</v>
      </c>
      <c r="P21" s="66" t="s">
        <v>258</v>
      </c>
    </row>
    <row r="22" spans="1:16" ht="49.5" customHeight="1">
      <c r="A22" s="353" t="s">
        <v>109</v>
      </c>
      <c r="B22" s="72" t="s">
        <v>110</v>
      </c>
      <c r="C22" s="213" t="s">
        <v>111</v>
      </c>
      <c r="D22" s="73" t="s">
        <v>140</v>
      </c>
      <c r="E22" s="217" t="s">
        <v>34</v>
      </c>
      <c r="F22" s="217">
        <v>3</v>
      </c>
      <c r="G22" s="217">
        <v>2012</v>
      </c>
      <c r="H22" s="215" t="s">
        <v>121</v>
      </c>
      <c r="I22" s="211">
        <v>1</v>
      </c>
      <c r="J22" s="103"/>
      <c r="K22" s="13"/>
      <c r="L22" s="13">
        <f>J22*I22*F22</f>
        <v>0</v>
      </c>
      <c r="M22" s="13">
        <f>J22*I22*F22</f>
        <v>0</v>
      </c>
      <c r="N22" s="13">
        <f>J22*I22*F22</f>
        <v>0</v>
      </c>
      <c r="O22" s="14">
        <f t="shared" si="0"/>
        <v>0</v>
      </c>
      <c r="P22" s="70" t="s">
        <v>127</v>
      </c>
    </row>
    <row r="23" spans="1:16" ht="24.75" customHeight="1">
      <c r="A23" s="353"/>
      <c r="B23" s="285" t="s">
        <v>15</v>
      </c>
      <c r="C23" s="285" t="s">
        <v>119</v>
      </c>
      <c r="D23" s="296" t="s">
        <v>141</v>
      </c>
      <c r="E23" s="285" t="s">
        <v>73</v>
      </c>
      <c r="F23" s="285">
        <v>3</v>
      </c>
      <c r="G23" s="290">
        <v>2011</v>
      </c>
      <c r="H23" s="207" t="s">
        <v>121</v>
      </c>
      <c r="I23" s="219">
        <v>1</v>
      </c>
      <c r="J23" s="103"/>
      <c r="K23" s="13"/>
      <c r="L23" s="13">
        <f>J23*F23</f>
        <v>0</v>
      </c>
      <c r="M23" s="13">
        <f>J23*F23</f>
        <v>0</v>
      </c>
      <c r="N23" s="13">
        <f>J23*F23</f>
        <v>0</v>
      </c>
      <c r="O23" s="14">
        <f>SUM(K23:N23)</f>
        <v>0</v>
      </c>
      <c r="P23" s="74" t="s">
        <v>127</v>
      </c>
    </row>
    <row r="24" spans="1:16" ht="24.75" customHeight="1" thickBot="1">
      <c r="A24" s="354"/>
      <c r="B24" s="286"/>
      <c r="C24" s="286"/>
      <c r="D24" s="307"/>
      <c r="E24" s="286"/>
      <c r="F24" s="286"/>
      <c r="G24" s="303"/>
      <c r="H24" s="75" t="s">
        <v>118</v>
      </c>
      <c r="I24" s="212" t="s">
        <v>90</v>
      </c>
      <c r="J24" s="106"/>
      <c r="K24" s="19"/>
      <c r="L24" s="19"/>
      <c r="M24" s="19"/>
      <c r="N24" s="19">
        <f>J24*F23</f>
        <v>0</v>
      </c>
      <c r="O24" s="20">
        <f>SUM(K24:N24)</f>
        <v>0</v>
      </c>
      <c r="P24" s="21" t="s">
        <v>138</v>
      </c>
    </row>
    <row r="25" spans="1:16" ht="24" customHeight="1" thickBot="1">
      <c r="A25" s="314" t="s">
        <v>81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6"/>
    </row>
    <row r="26" spans="1:16" ht="36" customHeight="1" thickBot="1">
      <c r="A26" s="76" t="s">
        <v>112</v>
      </c>
      <c r="B26" s="358" t="s">
        <v>113</v>
      </c>
      <c r="C26" s="358"/>
      <c r="D26" s="77" t="s">
        <v>35</v>
      </c>
      <c r="E26" s="77" t="s">
        <v>22</v>
      </c>
      <c r="F26" s="77">
        <v>1</v>
      </c>
      <c r="G26" s="77" t="s">
        <v>35</v>
      </c>
      <c r="H26" s="78" t="s">
        <v>121</v>
      </c>
      <c r="I26" s="79">
        <v>1</v>
      </c>
      <c r="J26" s="107"/>
      <c r="K26" s="108"/>
      <c r="L26" s="108">
        <f>J26*I26*F26</f>
        <v>0</v>
      </c>
      <c r="M26" s="108">
        <f>J26*I26*F26</f>
        <v>0</v>
      </c>
      <c r="N26" s="108">
        <f>J26*I26*F26</f>
        <v>0</v>
      </c>
      <c r="O26" s="109">
        <f>SUM(K26:N26)</f>
        <v>0</v>
      </c>
      <c r="P26" s="80" t="s">
        <v>129</v>
      </c>
    </row>
    <row r="27" spans="1:16" s="40" customFormat="1" ht="24.75" customHeight="1" thickBot="1">
      <c r="A27" s="327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9"/>
    </row>
    <row r="28" spans="1:16" ht="35.25" customHeight="1" thickBot="1">
      <c r="A28" s="324" t="s">
        <v>244</v>
      </c>
      <c r="B28" s="325"/>
      <c r="C28" s="325"/>
      <c r="D28" s="325"/>
      <c r="E28" s="325"/>
      <c r="F28" s="325"/>
      <c r="G28" s="325"/>
      <c r="H28" s="325"/>
      <c r="I28" s="325"/>
      <c r="J28" s="326"/>
      <c r="K28" s="111"/>
      <c r="L28" s="42">
        <f>L4+L7+L10+L12+L14+L16+L19+L22+L23+L26</f>
        <v>0</v>
      </c>
      <c r="M28" s="42">
        <f>M4+M7+M10+M12+M13+M14+M15+M16+M19+M22+M23+M26</f>
        <v>0</v>
      </c>
      <c r="N28" s="50">
        <f>N4+N5+N6+N7+N8+N9+N10+N12+N14+N16+N17+N18+N19+N20+N21+N22+N23+N24+N26</f>
        <v>0</v>
      </c>
      <c r="O28" s="51">
        <f>O4+O5+O6+O7+O8+O9+O10+O12+O13+O14+O15+O16+O17+O18+O19+O20+O21+O22+O23+O24+O26</f>
        <v>0</v>
      </c>
      <c r="P28" s="81"/>
    </row>
    <row r="29" spans="1:16" ht="24.75" customHeight="1" thickBot="1">
      <c r="A29" s="330" t="s">
        <v>144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2"/>
    </row>
    <row r="30" spans="1:16" s="197" customFormat="1" ht="57" customHeight="1" thickBot="1">
      <c r="A30" s="337" t="s">
        <v>143</v>
      </c>
      <c r="B30" s="338"/>
      <c r="C30" s="338"/>
      <c r="D30" s="338"/>
      <c r="E30" s="338"/>
      <c r="F30" s="338"/>
      <c r="G30" s="338"/>
      <c r="H30" s="338"/>
      <c r="I30" s="339"/>
      <c r="J30" s="44" t="s">
        <v>269</v>
      </c>
      <c r="K30" s="53" t="s">
        <v>169</v>
      </c>
      <c r="L30" s="54" t="s">
        <v>170</v>
      </c>
      <c r="M30" s="54" t="s">
        <v>171</v>
      </c>
      <c r="N30" s="55" t="s">
        <v>172</v>
      </c>
      <c r="O30" s="52" t="s">
        <v>173</v>
      </c>
      <c r="P30" s="56"/>
    </row>
    <row r="31" spans="1:16" ht="63" customHeight="1">
      <c r="A31" s="340"/>
      <c r="B31" s="341"/>
      <c r="C31" s="341"/>
      <c r="D31" s="341"/>
      <c r="E31" s="341"/>
      <c r="F31" s="341"/>
      <c r="G31" s="341"/>
      <c r="H31" s="341"/>
      <c r="I31" s="342"/>
      <c r="J31" s="112"/>
      <c r="K31" s="113">
        <f>J31*13</f>
        <v>0</v>
      </c>
      <c r="L31" s="114">
        <f>J31*32</f>
        <v>0</v>
      </c>
      <c r="M31" s="114">
        <f>J31*30</f>
        <v>0</v>
      </c>
      <c r="N31" s="115">
        <f>J31*17</f>
        <v>0</v>
      </c>
      <c r="O31" s="116">
        <f>SUM(K31:N31)</f>
        <v>0</v>
      </c>
      <c r="P31" s="82" t="s">
        <v>174</v>
      </c>
    </row>
    <row r="32" spans="1:16" ht="63.75" customHeight="1" thickBot="1">
      <c r="A32" s="343"/>
      <c r="B32" s="344"/>
      <c r="C32" s="344"/>
      <c r="D32" s="344"/>
      <c r="E32" s="344"/>
      <c r="F32" s="344"/>
      <c r="G32" s="344"/>
      <c r="H32" s="344"/>
      <c r="I32" s="345"/>
      <c r="J32" s="117"/>
      <c r="K32" s="118"/>
      <c r="L32" s="119">
        <f>J32*10</f>
        <v>0</v>
      </c>
      <c r="M32" s="119">
        <f>J32*11</f>
        <v>0</v>
      </c>
      <c r="N32" s="120">
        <f>J32*11</f>
        <v>0</v>
      </c>
      <c r="O32" s="121">
        <f>SUM(K32:N32)</f>
        <v>0</v>
      </c>
      <c r="P32" s="57" t="s">
        <v>175</v>
      </c>
    </row>
    <row r="33" spans="1:16" ht="35.25" customHeight="1" thickBot="1">
      <c r="A33" s="324" t="s">
        <v>244</v>
      </c>
      <c r="B33" s="325"/>
      <c r="C33" s="325"/>
      <c r="D33" s="325"/>
      <c r="E33" s="325"/>
      <c r="F33" s="325"/>
      <c r="G33" s="325"/>
      <c r="H33" s="325"/>
      <c r="I33" s="325"/>
      <c r="J33" s="326"/>
      <c r="K33" s="41">
        <f>K31+K32</f>
        <v>0</v>
      </c>
      <c r="L33" s="42">
        <f>L31+L32</f>
        <v>0</v>
      </c>
      <c r="M33" s="42">
        <f>M31+M32</f>
        <v>0</v>
      </c>
      <c r="N33" s="122">
        <f>N31+N32</f>
        <v>0</v>
      </c>
      <c r="O33" s="43">
        <f>O31+O32</f>
        <v>0</v>
      </c>
      <c r="P33" s="57"/>
    </row>
    <row r="34" spans="1:16" ht="24.75" customHeight="1" thickBot="1">
      <c r="A34" s="334" t="s">
        <v>145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1"/>
      <c r="L34" s="331"/>
      <c r="M34" s="331"/>
      <c r="N34" s="331"/>
      <c r="O34" s="335"/>
      <c r="P34" s="336"/>
    </row>
    <row r="35" spans="1:16" ht="48" customHeight="1">
      <c r="A35" s="318" t="s">
        <v>146</v>
      </c>
      <c r="B35" s="319"/>
      <c r="C35" s="319"/>
      <c r="D35" s="319"/>
      <c r="E35" s="319"/>
      <c r="F35" s="319"/>
      <c r="G35" s="319"/>
      <c r="H35" s="319"/>
      <c r="I35" s="320"/>
      <c r="J35" s="52" t="s">
        <v>130</v>
      </c>
      <c r="K35" s="53" t="s">
        <v>169</v>
      </c>
      <c r="L35" s="54" t="s">
        <v>170</v>
      </c>
      <c r="M35" s="54" t="s">
        <v>171</v>
      </c>
      <c r="N35" s="55" t="s">
        <v>172</v>
      </c>
      <c r="O35" s="52" t="s">
        <v>173</v>
      </c>
      <c r="P35" s="56"/>
    </row>
    <row r="36" spans="1:16" ht="50.25" customHeight="1" thickBot="1">
      <c r="A36" s="321"/>
      <c r="B36" s="322"/>
      <c r="C36" s="322"/>
      <c r="D36" s="322"/>
      <c r="E36" s="322"/>
      <c r="F36" s="322"/>
      <c r="G36" s="322"/>
      <c r="H36" s="322"/>
      <c r="I36" s="323"/>
      <c r="J36" s="135"/>
      <c r="K36" s="128">
        <f>J36</f>
        <v>0</v>
      </c>
      <c r="L36" s="125">
        <f>J36</f>
        <v>0</v>
      </c>
      <c r="M36" s="125">
        <f>J36</f>
        <v>0</v>
      </c>
      <c r="N36" s="129"/>
      <c r="O36" s="130">
        <f>K36+L36+M36</f>
        <v>0</v>
      </c>
      <c r="P36" s="57" t="s">
        <v>265</v>
      </c>
    </row>
    <row r="37" spans="6:9" s="40" customFormat="1" ht="12.75">
      <c r="F37" s="196"/>
      <c r="G37" s="196"/>
      <c r="I37" s="196"/>
    </row>
    <row r="38" spans="6:9" s="40" customFormat="1" ht="12.75">
      <c r="F38" s="196"/>
      <c r="G38" s="196"/>
      <c r="I38" s="196"/>
    </row>
    <row r="39" spans="6:9" s="40" customFormat="1" ht="12.75">
      <c r="F39" s="196"/>
      <c r="G39" s="196"/>
      <c r="I39" s="196"/>
    </row>
    <row r="40" spans="6:9" s="40" customFormat="1" ht="12.75">
      <c r="F40" s="196"/>
      <c r="G40" s="196"/>
      <c r="I40" s="196"/>
    </row>
    <row r="41" spans="6:9" s="40" customFormat="1" ht="12.75">
      <c r="F41" s="196"/>
      <c r="G41" s="196"/>
      <c r="I41" s="196"/>
    </row>
  </sheetData>
  <sheetProtection algorithmName="SHA-512" hashValue="BtwyK6YWBsJig9f7qoir8yS0SxvIBYQnXHDYFlXKlztJ/8VuCtKQq82bxd2zoNEHqYEtq7bA3dFY2A+EqdykSA==" saltValue="BYnOp0/xy41J231H+YWn9g==" spinCount="100000" sheet="1" selectLockedCells="1"/>
  <mergeCells count="60">
    <mergeCell ref="G23:G24"/>
    <mergeCell ref="A29:P29"/>
    <mergeCell ref="A34:P34"/>
    <mergeCell ref="A30:I32"/>
    <mergeCell ref="A28:J28"/>
    <mergeCell ref="A27:P27"/>
    <mergeCell ref="A33:J33"/>
    <mergeCell ref="B19:B21"/>
    <mergeCell ref="C19:C21"/>
    <mergeCell ref="D19:D21"/>
    <mergeCell ref="E19:E21"/>
    <mergeCell ref="F19:F21"/>
    <mergeCell ref="A35:I36"/>
    <mergeCell ref="G16:G18"/>
    <mergeCell ref="A22:A24"/>
    <mergeCell ref="B23:B24"/>
    <mergeCell ref="C23:C24"/>
    <mergeCell ref="E23:E24"/>
    <mergeCell ref="F23:F24"/>
    <mergeCell ref="D23:D24"/>
    <mergeCell ref="B16:B18"/>
    <mergeCell ref="C16:C18"/>
    <mergeCell ref="D16:D18"/>
    <mergeCell ref="E16:E18"/>
    <mergeCell ref="F16:F18"/>
    <mergeCell ref="A25:P25"/>
    <mergeCell ref="B26:C26"/>
    <mergeCell ref="I20:I21"/>
    <mergeCell ref="F14:F15"/>
    <mergeCell ref="A1:P1"/>
    <mergeCell ref="A3:P3"/>
    <mergeCell ref="A4:A10"/>
    <mergeCell ref="A11:P11"/>
    <mergeCell ref="B12:B13"/>
    <mergeCell ref="B14:B15"/>
    <mergeCell ref="G14:G15"/>
    <mergeCell ref="C12:C13"/>
    <mergeCell ref="D12:D13"/>
    <mergeCell ref="E12:E13"/>
    <mergeCell ref="F12:F13"/>
    <mergeCell ref="G12:G13"/>
    <mergeCell ref="C14:C15"/>
    <mergeCell ref="A12:A21"/>
    <mergeCell ref="G19:G21"/>
    <mergeCell ref="D14:D15"/>
    <mergeCell ref="G4:G6"/>
    <mergeCell ref="I5:I6"/>
    <mergeCell ref="B7:B9"/>
    <mergeCell ref="C7:C9"/>
    <mergeCell ref="D7:D9"/>
    <mergeCell ref="E7:E9"/>
    <mergeCell ref="F7:F9"/>
    <mergeCell ref="G7:G9"/>
    <mergeCell ref="I8:I9"/>
    <mergeCell ref="B4:B6"/>
    <mergeCell ref="C4:C6"/>
    <mergeCell ref="D4:D6"/>
    <mergeCell ref="E4:E6"/>
    <mergeCell ref="F4:F6"/>
    <mergeCell ref="E14:E15"/>
  </mergeCells>
  <printOptions horizontalCentered="1"/>
  <pageMargins left="0" right="0" top="0.7874015748031497" bottom="0.5905511811023623" header="0" footer="0"/>
  <pageSetup fitToHeight="1" fitToWidth="1" horizontalDpi="600" verticalDpi="600" orientation="landscape" paperSize="9" scale="43" r:id="rId1"/>
  <headerFooter>
    <oddHeader>&amp;RPříloha č. 3a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ECCE-6A17-4365-97C8-9E5D4B30CB61}">
  <sheetPr>
    <pageSetUpPr fitToPage="1"/>
  </sheetPr>
  <dimension ref="A1:P23"/>
  <sheetViews>
    <sheetView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2.25390625" style="18" bestFit="1" customWidth="1"/>
    <col min="2" max="2" width="21.625" style="18" customWidth="1"/>
    <col min="3" max="3" width="21.875" style="18" customWidth="1"/>
    <col min="4" max="4" width="22.375" style="18" customWidth="1"/>
    <col min="5" max="5" width="13.125" style="18" customWidth="1"/>
    <col min="6" max="6" width="5.375" style="58" customWidth="1"/>
    <col min="7" max="8" width="11.375" style="58" customWidth="1"/>
    <col min="9" max="9" width="20.75390625" style="58" customWidth="1"/>
    <col min="10" max="10" width="20.875" style="58" customWidth="1"/>
    <col min="11" max="14" width="18.375" style="58" customWidth="1"/>
    <col min="15" max="15" width="24.75390625" style="58" customWidth="1"/>
    <col min="16" max="16" width="71.375" style="59" customWidth="1"/>
    <col min="17" max="213" width="9.125" style="60" customWidth="1"/>
    <col min="214" max="214" width="22.25390625" style="60" bestFit="1" customWidth="1"/>
    <col min="215" max="215" width="21.625" style="60" customWidth="1"/>
    <col min="216" max="216" width="21.875" style="60" customWidth="1"/>
    <col min="217" max="217" width="34.75390625" style="60" customWidth="1"/>
    <col min="218" max="218" width="13.125" style="60" customWidth="1"/>
    <col min="219" max="219" width="5.375" style="60" customWidth="1"/>
    <col min="220" max="220" width="11.375" style="60" customWidth="1"/>
    <col min="221" max="221" width="13.625" style="60" customWidth="1"/>
    <col min="222" max="222" width="20.75390625" style="60" customWidth="1"/>
    <col min="223" max="223" width="54.375" style="60" bestFit="1" customWidth="1"/>
    <col min="224" max="224" width="17.75390625" style="60" customWidth="1"/>
    <col min="225" max="225" width="15.75390625" style="60" customWidth="1"/>
    <col min="226" max="469" width="9.125" style="60" customWidth="1"/>
    <col min="470" max="470" width="22.25390625" style="60" bestFit="1" customWidth="1"/>
    <col min="471" max="471" width="21.625" style="60" customWidth="1"/>
    <col min="472" max="472" width="21.875" style="60" customWidth="1"/>
    <col min="473" max="473" width="34.75390625" style="60" customWidth="1"/>
    <col min="474" max="474" width="13.125" style="60" customWidth="1"/>
    <col min="475" max="475" width="5.375" style="60" customWidth="1"/>
    <col min="476" max="476" width="11.375" style="60" customWidth="1"/>
    <col min="477" max="477" width="13.625" style="60" customWidth="1"/>
    <col min="478" max="478" width="20.75390625" style="60" customWidth="1"/>
    <col min="479" max="479" width="54.375" style="60" bestFit="1" customWidth="1"/>
    <col min="480" max="480" width="17.75390625" style="60" customWidth="1"/>
    <col min="481" max="481" width="15.75390625" style="60" customWidth="1"/>
    <col min="482" max="725" width="9.125" style="60" customWidth="1"/>
    <col min="726" max="726" width="22.25390625" style="60" bestFit="1" customWidth="1"/>
    <col min="727" max="727" width="21.625" style="60" customWidth="1"/>
    <col min="728" max="728" width="21.875" style="60" customWidth="1"/>
    <col min="729" max="729" width="34.75390625" style="60" customWidth="1"/>
    <col min="730" max="730" width="13.125" style="60" customWidth="1"/>
    <col min="731" max="731" width="5.375" style="60" customWidth="1"/>
    <col min="732" max="732" width="11.375" style="60" customWidth="1"/>
    <col min="733" max="733" width="13.625" style="60" customWidth="1"/>
    <col min="734" max="734" width="20.75390625" style="60" customWidth="1"/>
    <col min="735" max="735" width="54.375" style="60" bestFit="1" customWidth="1"/>
    <col min="736" max="736" width="17.75390625" style="60" customWidth="1"/>
    <col min="737" max="737" width="15.75390625" style="60" customWidth="1"/>
    <col min="738" max="981" width="9.125" style="60" customWidth="1"/>
    <col min="982" max="982" width="22.25390625" style="60" bestFit="1" customWidth="1"/>
    <col min="983" max="983" width="21.625" style="60" customWidth="1"/>
    <col min="984" max="984" width="21.875" style="60" customWidth="1"/>
    <col min="985" max="985" width="34.75390625" style="60" customWidth="1"/>
    <col min="986" max="986" width="13.125" style="60" customWidth="1"/>
    <col min="987" max="987" width="5.375" style="60" customWidth="1"/>
    <col min="988" max="988" width="11.375" style="60" customWidth="1"/>
    <col min="989" max="989" width="13.625" style="60" customWidth="1"/>
    <col min="990" max="990" width="20.75390625" style="60" customWidth="1"/>
    <col min="991" max="991" width="54.375" style="60" bestFit="1" customWidth="1"/>
    <col min="992" max="992" width="17.75390625" style="60" customWidth="1"/>
    <col min="993" max="993" width="15.75390625" style="60" customWidth="1"/>
    <col min="994" max="1237" width="9.125" style="60" customWidth="1"/>
    <col min="1238" max="1238" width="22.25390625" style="60" bestFit="1" customWidth="1"/>
    <col min="1239" max="1239" width="21.625" style="60" customWidth="1"/>
    <col min="1240" max="1240" width="21.875" style="60" customWidth="1"/>
    <col min="1241" max="1241" width="34.75390625" style="60" customWidth="1"/>
    <col min="1242" max="1242" width="13.125" style="60" customWidth="1"/>
    <col min="1243" max="1243" width="5.375" style="60" customWidth="1"/>
    <col min="1244" max="1244" width="11.375" style="60" customWidth="1"/>
    <col min="1245" max="1245" width="13.625" style="60" customWidth="1"/>
    <col min="1246" max="1246" width="20.75390625" style="60" customWidth="1"/>
    <col min="1247" max="1247" width="54.375" style="60" bestFit="1" customWidth="1"/>
    <col min="1248" max="1248" width="17.75390625" style="60" customWidth="1"/>
    <col min="1249" max="1249" width="15.75390625" style="60" customWidth="1"/>
    <col min="1250" max="1493" width="9.125" style="60" customWidth="1"/>
    <col min="1494" max="1494" width="22.25390625" style="60" bestFit="1" customWidth="1"/>
    <col min="1495" max="1495" width="21.625" style="60" customWidth="1"/>
    <col min="1496" max="1496" width="21.875" style="60" customWidth="1"/>
    <col min="1497" max="1497" width="34.75390625" style="60" customWidth="1"/>
    <col min="1498" max="1498" width="13.125" style="60" customWidth="1"/>
    <col min="1499" max="1499" width="5.375" style="60" customWidth="1"/>
    <col min="1500" max="1500" width="11.375" style="60" customWidth="1"/>
    <col min="1501" max="1501" width="13.625" style="60" customWidth="1"/>
    <col min="1502" max="1502" width="20.75390625" style="60" customWidth="1"/>
    <col min="1503" max="1503" width="54.375" style="60" bestFit="1" customWidth="1"/>
    <col min="1504" max="1504" width="17.75390625" style="60" customWidth="1"/>
    <col min="1505" max="1505" width="15.75390625" style="60" customWidth="1"/>
    <col min="1506" max="1749" width="9.125" style="60" customWidth="1"/>
    <col min="1750" max="1750" width="22.25390625" style="60" bestFit="1" customWidth="1"/>
    <col min="1751" max="1751" width="21.625" style="60" customWidth="1"/>
    <col min="1752" max="1752" width="21.875" style="60" customWidth="1"/>
    <col min="1753" max="1753" width="34.75390625" style="60" customWidth="1"/>
    <col min="1754" max="1754" width="13.125" style="60" customWidth="1"/>
    <col min="1755" max="1755" width="5.375" style="60" customWidth="1"/>
    <col min="1756" max="1756" width="11.375" style="60" customWidth="1"/>
    <col min="1757" max="1757" width="13.625" style="60" customWidth="1"/>
    <col min="1758" max="1758" width="20.75390625" style="60" customWidth="1"/>
    <col min="1759" max="1759" width="54.375" style="60" bestFit="1" customWidth="1"/>
    <col min="1760" max="1760" width="17.75390625" style="60" customWidth="1"/>
    <col min="1761" max="1761" width="15.75390625" style="60" customWidth="1"/>
    <col min="1762" max="2005" width="9.125" style="60" customWidth="1"/>
    <col min="2006" max="2006" width="22.25390625" style="60" bestFit="1" customWidth="1"/>
    <col min="2007" max="2007" width="21.625" style="60" customWidth="1"/>
    <col min="2008" max="2008" width="21.875" style="60" customWidth="1"/>
    <col min="2009" max="2009" width="34.75390625" style="60" customWidth="1"/>
    <col min="2010" max="2010" width="13.125" style="60" customWidth="1"/>
    <col min="2011" max="2011" width="5.375" style="60" customWidth="1"/>
    <col min="2012" max="2012" width="11.375" style="60" customWidth="1"/>
    <col min="2013" max="2013" width="13.625" style="60" customWidth="1"/>
    <col min="2014" max="2014" width="20.75390625" style="60" customWidth="1"/>
    <col min="2015" max="2015" width="54.375" style="60" bestFit="1" customWidth="1"/>
    <col min="2016" max="2016" width="17.75390625" style="60" customWidth="1"/>
    <col min="2017" max="2017" width="15.75390625" style="60" customWidth="1"/>
    <col min="2018" max="2261" width="9.125" style="60" customWidth="1"/>
    <col min="2262" max="2262" width="22.25390625" style="60" bestFit="1" customWidth="1"/>
    <col min="2263" max="2263" width="21.625" style="60" customWidth="1"/>
    <col min="2264" max="2264" width="21.875" style="60" customWidth="1"/>
    <col min="2265" max="2265" width="34.75390625" style="60" customWidth="1"/>
    <col min="2266" max="2266" width="13.125" style="60" customWidth="1"/>
    <col min="2267" max="2267" width="5.375" style="60" customWidth="1"/>
    <col min="2268" max="2268" width="11.375" style="60" customWidth="1"/>
    <col min="2269" max="2269" width="13.625" style="60" customWidth="1"/>
    <col min="2270" max="2270" width="20.75390625" style="60" customWidth="1"/>
    <col min="2271" max="2271" width="54.375" style="60" bestFit="1" customWidth="1"/>
    <col min="2272" max="2272" width="17.75390625" style="60" customWidth="1"/>
    <col min="2273" max="2273" width="15.75390625" style="60" customWidth="1"/>
    <col min="2274" max="2517" width="9.125" style="60" customWidth="1"/>
    <col min="2518" max="2518" width="22.25390625" style="60" bestFit="1" customWidth="1"/>
    <col min="2519" max="2519" width="21.625" style="60" customWidth="1"/>
    <col min="2520" max="2520" width="21.875" style="60" customWidth="1"/>
    <col min="2521" max="2521" width="34.75390625" style="60" customWidth="1"/>
    <col min="2522" max="2522" width="13.125" style="60" customWidth="1"/>
    <col min="2523" max="2523" width="5.375" style="60" customWidth="1"/>
    <col min="2524" max="2524" width="11.375" style="60" customWidth="1"/>
    <col min="2525" max="2525" width="13.625" style="60" customWidth="1"/>
    <col min="2526" max="2526" width="20.75390625" style="60" customWidth="1"/>
    <col min="2527" max="2527" width="54.375" style="60" bestFit="1" customWidth="1"/>
    <col min="2528" max="2528" width="17.75390625" style="60" customWidth="1"/>
    <col min="2529" max="2529" width="15.75390625" style="60" customWidth="1"/>
    <col min="2530" max="2773" width="9.125" style="60" customWidth="1"/>
    <col min="2774" max="2774" width="22.25390625" style="60" bestFit="1" customWidth="1"/>
    <col min="2775" max="2775" width="21.625" style="60" customWidth="1"/>
    <col min="2776" max="2776" width="21.875" style="60" customWidth="1"/>
    <col min="2777" max="2777" width="34.75390625" style="60" customWidth="1"/>
    <col min="2778" max="2778" width="13.125" style="60" customWidth="1"/>
    <col min="2779" max="2779" width="5.375" style="60" customWidth="1"/>
    <col min="2780" max="2780" width="11.375" style="60" customWidth="1"/>
    <col min="2781" max="2781" width="13.625" style="60" customWidth="1"/>
    <col min="2782" max="2782" width="20.75390625" style="60" customWidth="1"/>
    <col min="2783" max="2783" width="54.375" style="60" bestFit="1" customWidth="1"/>
    <col min="2784" max="2784" width="17.75390625" style="60" customWidth="1"/>
    <col min="2785" max="2785" width="15.75390625" style="60" customWidth="1"/>
    <col min="2786" max="3029" width="9.125" style="60" customWidth="1"/>
    <col min="3030" max="3030" width="22.25390625" style="60" bestFit="1" customWidth="1"/>
    <col min="3031" max="3031" width="21.625" style="60" customWidth="1"/>
    <col min="3032" max="3032" width="21.875" style="60" customWidth="1"/>
    <col min="3033" max="3033" width="34.75390625" style="60" customWidth="1"/>
    <col min="3034" max="3034" width="13.125" style="60" customWidth="1"/>
    <col min="3035" max="3035" width="5.375" style="60" customWidth="1"/>
    <col min="3036" max="3036" width="11.375" style="60" customWidth="1"/>
    <col min="3037" max="3037" width="13.625" style="60" customWidth="1"/>
    <col min="3038" max="3038" width="20.75390625" style="60" customWidth="1"/>
    <col min="3039" max="3039" width="54.375" style="60" bestFit="1" customWidth="1"/>
    <col min="3040" max="3040" width="17.75390625" style="60" customWidth="1"/>
    <col min="3041" max="3041" width="15.75390625" style="60" customWidth="1"/>
    <col min="3042" max="3285" width="9.125" style="60" customWidth="1"/>
    <col min="3286" max="3286" width="22.25390625" style="60" bestFit="1" customWidth="1"/>
    <col min="3287" max="3287" width="21.625" style="60" customWidth="1"/>
    <col min="3288" max="3288" width="21.875" style="60" customWidth="1"/>
    <col min="3289" max="3289" width="34.75390625" style="60" customWidth="1"/>
    <col min="3290" max="3290" width="13.125" style="60" customWidth="1"/>
    <col min="3291" max="3291" width="5.375" style="60" customWidth="1"/>
    <col min="3292" max="3292" width="11.375" style="60" customWidth="1"/>
    <col min="3293" max="3293" width="13.625" style="60" customWidth="1"/>
    <col min="3294" max="3294" width="20.75390625" style="60" customWidth="1"/>
    <col min="3295" max="3295" width="54.375" style="60" bestFit="1" customWidth="1"/>
    <col min="3296" max="3296" width="17.75390625" style="60" customWidth="1"/>
    <col min="3297" max="3297" width="15.75390625" style="60" customWidth="1"/>
    <col min="3298" max="3541" width="9.125" style="60" customWidth="1"/>
    <col min="3542" max="3542" width="22.25390625" style="60" bestFit="1" customWidth="1"/>
    <col min="3543" max="3543" width="21.625" style="60" customWidth="1"/>
    <col min="3544" max="3544" width="21.875" style="60" customWidth="1"/>
    <col min="3545" max="3545" width="34.75390625" style="60" customWidth="1"/>
    <col min="3546" max="3546" width="13.125" style="60" customWidth="1"/>
    <col min="3547" max="3547" width="5.375" style="60" customWidth="1"/>
    <col min="3548" max="3548" width="11.375" style="60" customWidth="1"/>
    <col min="3549" max="3549" width="13.625" style="60" customWidth="1"/>
    <col min="3550" max="3550" width="20.75390625" style="60" customWidth="1"/>
    <col min="3551" max="3551" width="54.375" style="60" bestFit="1" customWidth="1"/>
    <col min="3552" max="3552" width="17.75390625" style="60" customWidth="1"/>
    <col min="3553" max="3553" width="15.75390625" style="60" customWidth="1"/>
    <col min="3554" max="3797" width="9.125" style="60" customWidth="1"/>
    <col min="3798" max="3798" width="22.25390625" style="60" bestFit="1" customWidth="1"/>
    <col min="3799" max="3799" width="21.625" style="60" customWidth="1"/>
    <col min="3800" max="3800" width="21.875" style="60" customWidth="1"/>
    <col min="3801" max="3801" width="34.75390625" style="60" customWidth="1"/>
    <col min="3802" max="3802" width="13.125" style="60" customWidth="1"/>
    <col min="3803" max="3803" width="5.375" style="60" customWidth="1"/>
    <col min="3804" max="3804" width="11.375" style="60" customWidth="1"/>
    <col min="3805" max="3805" width="13.625" style="60" customWidth="1"/>
    <col min="3806" max="3806" width="20.75390625" style="60" customWidth="1"/>
    <col min="3807" max="3807" width="54.375" style="60" bestFit="1" customWidth="1"/>
    <col min="3808" max="3808" width="17.75390625" style="60" customWidth="1"/>
    <col min="3809" max="3809" width="15.75390625" style="60" customWidth="1"/>
    <col min="3810" max="4053" width="9.125" style="60" customWidth="1"/>
    <col min="4054" max="4054" width="22.25390625" style="60" bestFit="1" customWidth="1"/>
    <col min="4055" max="4055" width="21.625" style="60" customWidth="1"/>
    <col min="4056" max="4056" width="21.875" style="60" customWidth="1"/>
    <col min="4057" max="4057" width="34.75390625" style="60" customWidth="1"/>
    <col min="4058" max="4058" width="13.125" style="60" customWidth="1"/>
    <col min="4059" max="4059" width="5.375" style="60" customWidth="1"/>
    <col min="4060" max="4060" width="11.375" style="60" customWidth="1"/>
    <col min="4061" max="4061" width="13.625" style="60" customWidth="1"/>
    <col min="4062" max="4062" width="20.75390625" style="60" customWidth="1"/>
    <col min="4063" max="4063" width="54.375" style="60" bestFit="1" customWidth="1"/>
    <col min="4064" max="4064" width="17.75390625" style="60" customWidth="1"/>
    <col min="4065" max="4065" width="15.75390625" style="60" customWidth="1"/>
    <col min="4066" max="4309" width="9.125" style="60" customWidth="1"/>
    <col min="4310" max="4310" width="22.25390625" style="60" bestFit="1" customWidth="1"/>
    <col min="4311" max="4311" width="21.625" style="60" customWidth="1"/>
    <col min="4312" max="4312" width="21.875" style="60" customWidth="1"/>
    <col min="4313" max="4313" width="34.75390625" style="60" customWidth="1"/>
    <col min="4314" max="4314" width="13.125" style="60" customWidth="1"/>
    <col min="4315" max="4315" width="5.375" style="60" customWidth="1"/>
    <col min="4316" max="4316" width="11.375" style="60" customWidth="1"/>
    <col min="4317" max="4317" width="13.625" style="60" customWidth="1"/>
    <col min="4318" max="4318" width="20.75390625" style="60" customWidth="1"/>
    <col min="4319" max="4319" width="54.375" style="60" bestFit="1" customWidth="1"/>
    <col min="4320" max="4320" width="17.75390625" style="60" customWidth="1"/>
    <col min="4321" max="4321" width="15.75390625" style="60" customWidth="1"/>
    <col min="4322" max="4565" width="9.125" style="60" customWidth="1"/>
    <col min="4566" max="4566" width="22.25390625" style="60" bestFit="1" customWidth="1"/>
    <col min="4567" max="4567" width="21.625" style="60" customWidth="1"/>
    <col min="4568" max="4568" width="21.875" style="60" customWidth="1"/>
    <col min="4569" max="4569" width="34.75390625" style="60" customWidth="1"/>
    <col min="4570" max="4570" width="13.125" style="60" customWidth="1"/>
    <col min="4571" max="4571" width="5.375" style="60" customWidth="1"/>
    <col min="4572" max="4572" width="11.375" style="60" customWidth="1"/>
    <col min="4573" max="4573" width="13.625" style="60" customWidth="1"/>
    <col min="4574" max="4574" width="20.75390625" style="60" customWidth="1"/>
    <col min="4575" max="4575" width="54.375" style="60" bestFit="1" customWidth="1"/>
    <col min="4576" max="4576" width="17.75390625" style="60" customWidth="1"/>
    <col min="4577" max="4577" width="15.75390625" style="60" customWidth="1"/>
    <col min="4578" max="4821" width="9.125" style="60" customWidth="1"/>
    <col min="4822" max="4822" width="22.25390625" style="60" bestFit="1" customWidth="1"/>
    <col min="4823" max="4823" width="21.625" style="60" customWidth="1"/>
    <col min="4824" max="4824" width="21.875" style="60" customWidth="1"/>
    <col min="4825" max="4825" width="34.75390625" style="60" customWidth="1"/>
    <col min="4826" max="4826" width="13.125" style="60" customWidth="1"/>
    <col min="4827" max="4827" width="5.375" style="60" customWidth="1"/>
    <col min="4828" max="4828" width="11.375" style="60" customWidth="1"/>
    <col min="4829" max="4829" width="13.625" style="60" customWidth="1"/>
    <col min="4830" max="4830" width="20.75390625" style="60" customWidth="1"/>
    <col min="4831" max="4831" width="54.375" style="60" bestFit="1" customWidth="1"/>
    <col min="4832" max="4832" width="17.75390625" style="60" customWidth="1"/>
    <col min="4833" max="4833" width="15.75390625" style="60" customWidth="1"/>
    <col min="4834" max="5077" width="9.125" style="60" customWidth="1"/>
    <col min="5078" max="5078" width="22.25390625" style="60" bestFit="1" customWidth="1"/>
    <col min="5079" max="5079" width="21.625" style="60" customWidth="1"/>
    <col min="5080" max="5080" width="21.875" style="60" customWidth="1"/>
    <col min="5081" max="5081" width="34.75390625" style="60" customWidth="1"/>
    <col min="5082" max="5082" width="13.125" style="60" customWidth="1"/>
    <col min="5083" max="5083" width="5.375" style="60" customWidth="1"/>
    <col min="5084" max="5084" width="11.375" style="60" customWidth="1"/>
    <col min="5085" max="5085" width="13.625" style="60" customWidth="1"/>
    <col min="5086" max="5086" width="20.75390625" style="60" customWidth="1"/>
    <col min="5087" max="5087" width="54.375" style="60" bestFit="1" customWidth="1"/>
    <col min="5088" max="5088" width="17.75390625" style="60" customWidth="1"/>
    <col min="5089" max="5089" width="15.75390625" style="60" customWidth="1"/>
    <col min="5090" max="5333" width="9.125" style="60" customWidth="1"/>
    <col min="5334" max="5334" width="22.25390625" style="60" bestFit="1" customWidth="1"/>
    <col min="5335" max="5335" width="21.625" style="60" customWidth="1"/>
    <col min="5336" max="5336" width="21.875" style="60" customWidth="1"/>
    <col min="5337" max="5337" width="34.75390625" style="60" customWidth="1"/>
    <col min="5338" max="5338" width="13.125" style="60" customWidth="1"/>
    <col min="5339" max="5339" width="5.375" style="60" customWidth="1"/>
    <col min="5340" max="5340" width="11.375" style="60" customWidth="1"/>
    <col min="5341" max="5341" width="13.625" style="60" customWidth="1"/>
    <col min="5342" max="5342" width="20.75390625" style="60" customWidth="1"/>
    <col min="5343" max="5343" width="54.375" style="60" bestFit="1" customWidth="1"/>
    <col min="5344" max="5344" width="17.75390625" style="60" customWidth="1"/>
    <col min="5345" max="5345" width="15.75390625" style="60" customWidth="1"/>
    <col min="5346" max="5589" width="9.125" style="60" customWidth="1"/>
    <col min="5590" max="5590" width="22.25390625" style="60" bestFit="1" customWidth="1"/>
    <col min="5591" max="5591" width="21.625" style="60" customWidth="1"/>
    <col min="5592" max="5592" width="21.875" style="60" customWidth="1"/>
    <col min="5593" max="5593" width="34.75390625" style="60" customWidth="1"/>
    <col min="5594" max="5594" width="13.125" style="60" customWidth="1"/>
    <col min="5595" max="5595" width="5.375" style="60" customWidth="1"/>
    <col min="5596" max="5596" width="11.375" style="60" customWidth="1"/>
    <col min="5597" max="5597" width="13.625" style="60" customWidth="1"/>
    <col min="5598" max="5598" width="20.75390625" style="60" customWidth="1"/>
    <col min="5599" max="5599" width="54.375" style="60" bestFit="1" customWidth="1"/>
    <col min="5600" max="5600" width="17.75390625" style="60" customWidth="1"/>
    <col min="5601" max="5601" width="15.75390625" style="60" customWidth="1"/>
    <col min="5602" max="5845" width="9.125" style="60" customWidth="1"/>
    <col min="5846" max="5846" width="22.25390625" style="60" bestFit="1" customWidth="1"/>
    <col min="5847" max="5847" width="21.625" style="60" customWidth="1"/>
    <col min="5848" max="5848" width="21.875" style="60" customWidth="1"/>
    <col min="5849" max="5849" width="34.75390625" style="60" customWidth="1"/>
    <col min="5850" max="5850" width="13.125" style="60" customWidth="1"/>
    <col min="5851" max="5851" width="5.375" style="60" customWidth="1"/>
    <col min="5852" max="5852" width="11.375" style="60" customWidth="1"/>
    <col min="5853" max="5853" width="13.625" style="60" customWidth="1"/>
    <col min="5854" max="5854" width="20.75390625" style="60" customWidth="1"/>
    <col min="5855" max="5855" width="54.375" style="60" bestFit="1" customWidth="1"/>
    <col min="5856" max="5856" width="17.75390625" style="60" customWidth="1"/>
    <col min="5857" max="5857" width="15.75390625" style="60" customWidth="1"/>
    <col min="5858" max="6101" width="9.125" style="60" customWidth="1"/>
    <col min="6102" max="6102" width="22.25390625" style="60" bestFit="1" customWidth="1"/>
    <col min="6103" max="6103" width="21.625" style="60" customWidth="1"/>
    <col min="6104" max="6104" width="21.875" style="60" customWidth="1"/>
    <col min="6105" max="6105" width="34.75390625" style="60" customWidth="1"/>
    <col min="6106" max="6106" width="13.125" style="60" customWidth="1"/>
    <col min="6107" max="6107" width="5.375" style="60" customWidth="1"/>
    <col min="6108" max="6108" width="11.375" style="60" customWidth="1"/>
    <col min="6109" max="6109" width="13.625" style="60" customWidth="1"/>
    <col min="6110" max="6110" width="20.75390625" style="60" customWidth="1"/>
    <col min="6111" max="6111" width="54.375" style="60" bestFit="1" customWidth="1"/>
    <col min="6112" max="6112" width="17.75390625" style="60" customWidth="1"/>
    <col min="6113" max="6113" width="15.75390625" style="60" customWidth="1"/>
    <col min="6114" max="6357" width="9.125" style="60" customWidth="1"/>
    <col min="6358" max="6358" width="22.25390625" style="60" bestFit="1" customWidth="1"/>
    <col min="6359" max="6359" width="21.625" style="60" customWidth="1"/>
    <col min="6360" max="6360" width="21.875" style="60" customWidth="1"/>
    <col min="6361" max="6361" width="34.75390625" style="60" customWidth="1"/>
    <col min="6362" max="6362" width="13.125" style="60" customWidth="1"/>
    <col min="6363" max="6363" width="5.375" style="60" customWidth="1"/>
    <col min="6364" max="6364" width="11.375" style="60" customWidth="1"/>
    <col min="6365" max="6365" width="13.625" style="60" customWidth="1"/>
    <col min="6366" max="6366" width="20.75390625" style="60" customWidth="1"/>
    <col min="6367" max="6367" width="54.375" style="60" bestFit="1" customWidth="1"/>
    <col min="6368" max="6368" width="17.75390625" style="60" customWidth="1"/>
    <col min="6369" max="6369" width="15.75390625" style="60" customWidth="1"/>
    <col min="6370" max="6613" width="9.125" style="60" customWidth="1"/>
    <col min="6614" max="6614" width="22.25390625" style="60" bestFit="1" customWidth="1"/>
    <col min="6615" max="6615" width="21.625" style="60" customWidth="1"/>
    <col min="6616" max="6616" width="21.875" style="60" customWidth="1"/>
    <col min="6617" max="6617" width="34.75390625" style="60" customWidth="1"/>
    <col min="6618" max="6618" width="13.125" style="60" customWidth="1"/>
    <col min="6619" max="6619" width="5.375" style="60" customWidth="1"/>
    <col min="6620" max="6620" width="11.375" style="60" customWidth="1"/>
    <col min="6621" max="6621" width="13.625" style="60" customWidth="1"/>
    <col min="6622" max="6622" width="20.75390625" style="60" customWidth="1"/>
    <col min="6623" max="6623" width="54.375" style="60" bestFit="1" customWidth="1"/>
    <col min="6624" max="6624" width="17.75390625" style="60" customWidth="1"/>
    <col min="6625" max="6625" width="15.75390625" style="60" customWidth="1"/>
    <col min="6626" max="6869" width="9.125" style="60" customWidth="1"/>
    <col min="6870" max="6870" width="22.25390625" style="60" bestFit="1" customWidth="1"/>
    <col min="6871" max="6871" width="21.625" style="60" customWidth="1"/>
    <col min="6872" max="6872" width="21.875" style="60" customWidth="1"/>
    <col min="6873" max="6873" width="34.75390625" style="60" customWidth="1"/>
    <col min="6874" max="6874" width="13.125" style="60" customWidth="1"/>
    <col min="6875" max="6875" width="5.375" style="60" customWidth="1"/>
    <col min="6876" max="6876" width="11.375" style="60" customWidth="1"/>
    <col min="6877" max="6877" width="13.625" style="60" customWidth="1"/>
    <col min="6878" max="6878" width="20.75390625" style="60" customWidth="1"/>
    <col min="6879" max="6879" width="54.375" style="60" bestFit="1" customWidth="1"/>
    <col min="6880" max="6880" width="17.75390625" style="60" customWidth="1"/>
    <col min="6881" max="6881" width="15.75390625" style="60" customWidth="1"/>
    <col min="6882" max="7125" width="9.125" style="60" customWidth="1"/>
    <col min="7126" max="7126" width="22.25390625" style="60" bestFit="1" customWidth="1"/>
    <col min="7127" max="7127" width="21.625" style="60" customWidth="1"/>
    <col min="7128" max="7128" width="21.875" style="60" customWidth="1"/>
    <col min="7129" max="7129" width="34.75390625" style="60" customWidth="1"/>
    <col min="7130" max="7130" width="13.125" style="60" customWidth="1"/>
    <col min="7131" max="7131" width="5.375" style="60" customWidth="1"/>
    <col min="7132" max="7132" width="11.375" style="60" customWidth="1"/>
    <col min="7133" max="7133" width="13.625" style="60" customWidth="1"/>
    <col min="7134" max="7134" width="20.75390625" style="60" customWidth="1"/>
    <col min="7135" max="7135" width="54.375" style="60" bestFit="1" customWidth="1"/>
    <col min="7136" max="7136" width="17.75390625" style="60" customWidth="1"/>
    <col min="7137" max="7137" width="15.75390625" style="60" customWidth="1"/>
    <col min="7138" max="7381" width="9.125" style="60" customWidth="1"/>
    <col min="7382" max="7382" width="22.25390625" style="60" bestFit="1" customWidth="1"/>
    <col min="7383" max="7383" width="21.625" style="60" customWidth="1"/>
    <col min="7384" max="7384" width="21.875" style="60" customWidth="1"/>
    <col min="7385" max="7385" width="34.75390625" style="60" customWidth="1"/>
    <col min="7386" max="7386" width="13.125" style="60" customWidth="1"/>
    <col min="7387" max="7387" width="5.375" style="60" customWidth="1"/>
    <col min="7388" max="7388" width="11.375" style="60" customWidth="1"/>
    <col min="7389" max="7389" width="13.625" style="60" customWidth="1"/>
    <col min="7390" max="7390" width="20.75390625" style="60" customWidth="1"/>
    <col min="7391" max="7391" width="54.375" style="60" bestFit="1" customWidth="1"/>
    <col min="7392" max="7392" width="17.75390625" style="60" customWidth="1"/>
    <col min="7393" max="7393" width="15.75390625" style="60" customWidth="1"/>
    <col min="7394" max="7637" width="9.125" style="60" customWidth="1"/>
    <col min="7638" max="7638" width="22.25390625" style="60" bestFit="1" customWidth="1"/>
    <col min="7639" max="7639" width="21.625" style="60" customWidth="1"/>
    <col min="7640" max="7640" width="21.875" style="60" customWidth="1"/>
    <col min="7641" max="7641" width="34.75390625" style="60" customWidth="1"/>
    <col min="7642" max="7642" width="13.125" style="60" customWidth="1"/>
    <col min="7643" max="7643" width="5.375" style="60" customWidth="1"/>
    <col min="7644" max="7644" width="11.375" style="60" customWidth="1"/>
    <col min="7645" max="7645" width="13.625" style="60" customWidth="1"/>
    <col min="7646" max="7646" width="20.75390625" style="60" customWidth="1"/>
    <col min="7647" max="7647" width="54.375" style="60" bestFit="1" customWidth="1"/>
    <col min="7648" max="7648" width="17.75390625" style="60" customWidth="1"/>
    <col min="7649" max="7649" width="15.75390625" style="60" customWidth="1"/>
    <col min="7650" max="7893" width="9.125" style="60" customWidth="1"/>
    <col min="7894" max="7894" width="22.25390625" style="60" bestFit="1" customWidth="1"/>
    <col min="7895" max="7895" width="21.625" style="60" customWidth="1"/>
    <col min="7896" max="7896" width="21.875" style="60" customWidth="1"/>
    <col min="7897" max="7897" width="34.75390625" style="60" customWidth="1"/>
    <col min="7898" max="7898" width="13.125" style="60" customWidth="1"/>
    <col min="7899" max="7899" width="5.375" style="60" customWidth="1"/>
    <col min="7900" max="7900" width="11.375" style="60" customWidth="1"/>
    <col min="7901" max="7901" width="13.625" style="60" customWidth="1"/>
    <col min="7902" max="7902" width="20.75390625" style="60" customWidth="1"/>
    <col min="7903" max="7903" width="54.375" style="60" bestFit="1" customWidth="1"/>
    <col min="7904" max="7904" width="17.75390625" style="60" customWidth="1"/>
    <col min="7905" max="7905" width="15.75390625" style="60" customWidth="1"/>
    <col min="7906" max="8149" width="9.125" style="60" customWidth="1"/>
    <col min="8150" max="8150" width="22.25390625" style="60" bestFit="1" customWidth="1"/>
    <col min="8151" max="8151" width="21.625" style="60" customWidth="1"/>
    <col min="8152" max="8152" width="21.875" style="60" customWidth="1"/>
    <col min="8153" max="8153" width="34.75390625" style="60" customWidth="1"/>
    <col min="8154" max="8154" width="13.125" style="60" customWidth="1"/>
    <col min="8155" max="8155" width="5.375" style="60" customWidth="1"/>
    <col min="8156" max="8156" width="11.375" style="60" customWidth="1"/>
    <col min="8157" max="8157" width="13.625" style="60" customWidth="1"/>
    <col min="8158" max="8158" width="20.75390625" style="60" customWidth="1"/>
    <col min="8159" max="8159" width="54.375" style="60" bestFit="1" customWidth="1"/>
    <col min="8160" max="8160" width="17.75390625" style="60" customWidth="1"/>
    <col min="8161" max="8161" width="15.75390625" style="60" customWidth="1"/>
    <col min="8162" max="8405" width="9.125" style="60" customWidth="1"/>
    <col min="8406" max="8406" width="22.25390625" style="60" bestFit="1" customWidth="1"/>
    <col min="8407" max="8407" width="21.625" style="60" customWidth="1"/>
    <col min="8408" max="8408" width="21.875" style="60" customWidth="1"/>
    <col min="8409" max="8409" width="34.75390625" style="60" customWidth="1"/>
    <col min="8410" max="8410" width="13.125" style="60" customWidth="1"/>
    <col min="8411" max="8411" width="5.375" style="60" customWidth="1"/>
    <col min="8412" max="8412" width="11.375" style="60" customWidth="1"/>
    <col min="8413" max="8413" width="13.625" style="60" customWidth="1"/>
    <col min="8414" max="8414" width="20.75390625" style="60" customWidth="1"/>
    <col min="8415" max="8415" width="54.375" style="60" bestFit="1" customWidth="1"/>
    <col min="8416" max="8416" width="17.75390625" style="60" customWidth="1"/>
    <col min="8417" max="8417" width="15.75390625" style="60" customWidth="1"/>
    <col min="8418" max="8661" width="9.125" style="60" customWidth="1"/>
    <col min="8662" max="8662" width="22.25390625" style="60" bestFit="1" customWidth="1"/>
    <col min="8663" max="8663" width="21.625" style="60" customWidth="1"/>
    <col min="8664" max="8664" width="21.875" style="60" customWidth="1"/>
    <col min="8665" max="8665" width="34.75390625" style="60" customWidth="1"/>
    <col min="8666" max="8666" width="13.125" style="60" customWidth="1"/>
    <col min="8667" max="8667" width="5.375" style="60" customWidth="1"/>
    <col min="8668" max="8668" width="11.375" style="60" customWidth="1"/>
    <col min="8669" max="8669" width="13.625" style="60" customWidth="1"/>
    <col min="8670" max="8670" width="20.75390625" style="60" customWidth="1"/>
    <col min="8671" max="8671" width="54.375" style="60" bestFit="1" customWidth="1"/>
    <col min="8672" max="8672" width="17.75390625" style="60" customWidth="1"/>
    <col min="8673" max="8673" width="15.75390625" style="60" customWidth="1"/>
    <col min="8674" max="8917" width="9.125" style="60" customWidth="1"/>
    <col min="8918" max="8918" width="22.25390625" style="60" bestFit="1" customWidth="1"/>
    <col min="8919" max="8919" width="21.625" style="60" customWidth="1"/>
    <col min="8920" max="8920" width="21.875" style="60" customWidth="1"/>
    <col min="8921" max="8921" width="34.75390625" style="60" customWidth="1"/>
    <col min="8922" max="8922" width="13.125" style="60" customWidth="1"/>
    <col min="8923" max="8923" width="5.375" style="60" customWidth="1"/>
    <col min="8924" max="8924" width="11.375" style="60" customWidth="1"/>
    <col min="8925" max="8925" width="13.625" style="60" customWidth="1"/>
    <col min="8926" max="8926" width="20.75390625" style="60" customWidth="1"/>
    <col min="8927" max="8927" width="54.375" style="60" bestFit="1" customWidth="1"/>
    <col min="8928" max="8928" width="17.75390625" style="60" customWidth="1"/>
    <col min="8929" max="8929" width="15.75390625" style="60" customWidth="1"/>
    <col min="8930" max="9173" width="9.125" style="60" customWidth="1"/>
    <col min="9174" max="9174" width="22.25390625" style="60" bestFit="1" customWidth="1"/>
    <col min="9175" max="9175" width="21.625" style="60" customWidth="1"/>
    <col min="9176" max="9176" width="21.875" style="60" customWidth="1"/>
    <col min="9177" max="9177" width="34.75390625" style="60" customWidth="1"/>
    <col min="9178" max="9178" width="13.125" style="60" customWidth="1"/>
    <col min="9179" max="9179" width="5.375" style="60" customWidth="1"/>
    <col min="9180" max="9180" width="11.375" style="60" customWidth="1"/>
    <col min="9181" max="9181" width="13.625" style="60" customWidth="1"/>
    <col min="9182" max="9182" width="20.75390625" style="60" customWidth="1"/>
    <col min="9183" max="9183" width="54.375" style="60" bestFit="1" customWidth="1"/>
    <col min="9184" max="9184" width="17.75390625" style="60" customWidth="1"/>
    <col min="9185" max="9185" width="15.75390625" style="60" customWidth="1"/>
    <col min="9186" max="9429" width="9.125" style="60" customWidth="1"/>
    <col min="9430" max="9430" width="22.25390625" style="60" bestFit="1" customWidth="1"/>
    <col min="9431" max="9431" width="21.625" style="60" customWidth="1"/>
    <col min="9432" max="9432" width="21.875" style="60" customWidth="1"/>
    <col min="9433" max="9433" width="34.75390625" style="60" customWidth="1"/>
    <col min="9434" max="9434" width="13.125" style="60" customWidth="1"/>
    <col min="9435" max="9435" width="5.375" style="60" customWidth="1"/>
    <col min="9436" max="9436" width="11.375" style="60" customWidth="1"/>
    <col min="9437" max="9437" width="13.625" style="60" customWidth="1"/>
    <col min="9438" max="9438" width="20.75390625" style="60" customWidth="1"/>
    <col min="9439" max="9439" width="54.375" style="60" bestFit="1" customWidth="1"/>
    <col min="9440" max="9440" width="17.75390625" style="60" customWidth="1"/>
    <col min="9441" max="9441" width="15.75390625" style="60" customWidth="1"/>
    <col min="9442" max="9685" width="9.125" style="60" customWidth="1"/>
    <col min="9686" max="9686" width="22.25390625" style="60" bestFit="1" customWidth="1"/>
    <col min="9687" max="9687" width="21.625" style="60" customWidth="1"/>
    <col min="9688" max="9688" width="21.875" style="60" customWidth="1"/>
    <col min="9689" max="9689" width="34.75390625" style="60" customWidth="1"/>
    <col min="9690" max="9690" width="13.125" style="60" customWidth="1"/>
    <col min="9691" max="9691" width="5.375" style="60" customWidth="1"/>
    <col min="9692" max="9692" width="11.375" style="60" customWidth="1"/>
    <col min="9693" max="9693" width="13.625" style="60" customWidth="1"/>
    <col min="9694" max="9694" width="20.75390625" style="60" customWidth="1"/>
    <col min="9695" max="9695" width="54.375" style="60" bestFit="1" customWidth="1"/>
    <col min="9696" max="9696" width="17.75390625" style="60" customWidth="1"/>
    <col min="9697" max="9697" width="15.75390625" style="60" customWidth="1"/>
    <col min="9698" max="9941" width="9.125" style="60" customWidth="1"/>
    <col min="9942" max="9942" width="22.25390625" style="60" bestFit="1" customWidth="1"/>
    <col min="9943" max="9943" width="21.625" style="60" customWidth="1"/>
    <col min="9944" max="9944" width="21.875" style="60" customWidth="1"/>
    <col min="9945" max="9945" width="34.75390625" style="60" customWidth="1"/>
    <col min="9946" max="9946" width="13.125" style="60" customWidth="1"/>
    <col min="9947" max="9947" width="5.375" style="60" customWidth="1"/>
    <col min="9948" max="9948" width="11.375" style="60" customWidth="1"/>
    <col min="9949" max="9949" width="13.625" style="60" customWidth="1"/>
    <col min="9950" max="9950" width="20.75390625" style="60" customWidth="1"/>
    <col min="9951" max="9951" width="54.375" style="60" bestFit="1" customWidth="1"/>
    <col min="9952" max="9952" width="17.75390625" style="60" customWidth="1"/>
    <col min="9953" max="9953" width="15.75390625" style="60" customWidth="1"/>
    <col min="9954" max="10197" width="9.125" style="60" customWidth="1"/>
    <col min="10198" max="10198" width="22.25390625" style="60" bestFit="1" customWidth="1"/>
    <col min="10199" max="10199" width="21.625" style="60" customWidth="1"/>
    <col min="10200" max="10200" width="21.875" style="60" customWidth="1"/>
    <col min="10201" max="10201" width="34.75390625" style="60" customWidth="1"/>
    <col min="10202" max="10202" width="13.125" style="60" customWidth="1"/>
    <col min="10203" max="10203" width="5.375" style="60" customWidth="1"/>
    <col min="10204" max="10204" width="11.375" style="60" customWidth="1"/>
    <col min="10205" max="10205" width="13.625" style="60" customWidth="1"/>
    <col min="10206" max="10206" width="20.75390625" style="60" customWidth="1"/>
    <col min="10207" max="10207" width="54.375" style="60" bestFit="1" customWidth="1"/>
    <col min="10208" max="10208" width="17.75390625" style="60" customWidth="1"/>
    <col min="10209" max="10209" width="15.75390625" style="60" customWidth="1"/>
    <col min="10210" max="10453" width="9.125" style="60" customWidth="1"/>
    <col min="10454" max="10454" width="22.25390625" style="60" bestFit="1" customWidth="1"/>
    <col min="10455" max="10455" width="21.625" style="60" customWidth="1"/>
    <col min="10456" max="10456" width="21.875" style="60" customWidth="1"/>
    <col min="10457" max="10457" width="34.75390625" style="60" customWidth="1"/>
    <col min="10458" max="10458" width="13.125" style="60" customWidth="1"/>
    <col min="10459" max="10459" width="5.375" style="60" customWidth="1"/>
    <col min="10460" max="10460" width="11.375" style="60" customWidth="1"/>
    <col min="10461" max="10461" width="13.625" style="60" customWidth="1"/>
    <col min="10462" max="10462" width="20.75390625" style="60" customWidth="1"/>
    <col min="10463" max="10463" width="54.375" style="60" bestFit="1" customWidth="1"/>
    <col min="10464" max="10464" width="17.75390625" style="60" customWidth="1"/>
    <col min="10465" max="10465" width="15.75390625" style="60" customWidth="1"/>
    <col min="10466" max="10709" width="9.125" style="60" customWidth="1"/>
    <col min="10710" max="10710" width="22.25390625" style="60" bestFit="1" customWidth="1"/>
    <col min="10711" max="10711" width="21.625" style="60" customWidth="1"/>
    <col min="10712" max="10712" width="21.875" style="60" customWidth="1"/>
    <col min="10713" max="10713" width="34.75390625" style="60" customWidth="1"/>
    <col min="10714" max="10714" width="13.125" style="60" customWidth="1"/>
    <col min="10715" max="10715" width="5.375" style="60" customWidth="1"/>
    <col min="10716" max="10716" width="11.375" style="60" customWidth="1"/>
    <col min="10717" max="10717" width="13.625" style="60" customWidth="1"/>
    <col min="10718" max="10718" width="20.75390625" style="60" customWidth="1"/>
    <col min="10719" max="10719" width="54.375" style="60" bestFit="1" customWidth="1"/>
    <col min="10720" max="10720" width="17.75390625" style="60" customWidth="1"/>
    <col min="10721" max="10721" width="15.75390625" style="60" customWidth="1"/>
    <col min="10722" max="10965" width="9.125" style="60" customWidth="1"/>
    <col min="10966" max="10966" width="22.25390625" style="60" bestFit="1" customWidth="1"/>
    <col min="10967" max="10967" width="21.625" style="60" customWidth="1"/>
    <col min="10968" max="10968" width="21.875" style="60" customWidth="1"/>
    <col min="10969" max="10969" width="34.75390625" style="60" customWidth="1"/>
    <col min="10970" max="10970" width="13.125" style="60" customWidth="1"/>
    <col min="10971" max="10971" width="5.375" style="60" customWidth="1"/>
    <col min="10972" max="10972" width="11.375" style="60" customWidth="1"/>
    <col min="10973" max="10973" width="13.625" style="60" customWidth="1"/>
    <col min="10974" max="10974" width="20.75390625" style="60" customWidth="1"/>
    <col min="10975" max="10975" width="54.375" style="60" bestFit="1" customWidth="1"/>
    <col min="10976" max="10976" width="17.75390625" style="60" customWidth="1"/>
    <col min="10977" max="10977" width="15.75390625" style="60" customWidth="1"/>
    <col min="10978" max="11221" width="9.125" style="60" customWidth="1"/>
    <col min="11222" max="11222" width="22.25390625" style="60" bestFit="1" customWidth="1"/>
    <col min="11223" max="11223" width="21.625" style="60" customWidth="1"/>
    <col min="11224" max="11224" width="21.875" style="60" customWidth="1"/>
    <col min="11225" max="11225" width="34.75390625" style="60" customWidth="1"/>
    <col min="11226" max="11226" width="13.125" style="60" customWidth="1"/>
    <col min="11227" max="11227" width="5.375" style="60" customWidth="1"/>
    <col min="11228" max="11228" width="11.375" style="60" customWidth="1"/>
    <col min="11229" max="11229" width="13.625" style="60" customWidth="1"/>
    <col min="11230" max="11230" width="20.75390625" style="60" customWidth="1"/>
    <col min="11231" max="11231" width="54.375" style="60" bestFit="1" customWidth="1"/>
    <col min="11232" max="11232" width="17.75390625" style="60" customWidth="1"/>
    <col min="11233" max="11233" width="15.75390625" style="60" customWidth="1"/>
    <col min="11234" max="11477" width="9.125" style="60" customWidth="1"/>
    <col min="11478" max="11478" width="22.25390625" style="60" bestFit="1" customWidth="1"/>
    <col min="11479" max="11479" width="21.625" style="60" customWidth="1"/>
    <col min="11480" max="11480" width="21.875" style="60" customWidth="1"/>
    <col min="11481" max="11481" width="34.75390625" style="60" customWidth="1"/>
    <col min="11482" max="11482" width="13.125" style="60" customWidth="1"/>
    <col min="11483" max="11483" width="5.375" style="60" customWidth="1"/>
    <col min="11484" max="11484" width="11.375" style="60" customWidth="1"/>
    <col min="11485" max="11485" width="13.625" style="60" customWidth="1"/>
    <col min="11486" max="11486" width="20.75390625" style="60" customWidth="1"/>
    <col min="11487" max="11487" width="54.375" style="60" bestFit="1" customWidth="1"/>
    <col min="11488" max="11488" width="17.75390625" style="60" customWidth="1"/>
    <col min="11489" max="11489" width="15.75390625" style="60" customWidth="1"/>
    <col min="11490" max="11733" width="9.125" style="60" customWidth="1"/>
    <col min="11734" max="11734" width="22.25390625" style="60" bestFit="1" customWidth="1"/>
    <col min="11735" max="11735" width="21.625" style="60" customWidth="1"/>
    <col min="11736" max="11736" width="21.875" style="60" customWidth="1"/>
    <col min="11737" max="11737" width="34.75390625" style="60" customWidth="1"/>
    <col min="11738" max="11738" width="13.125" style="60" customWidth="1"/>
    <col min="11739" max="11739" width="5.375" style="60" customWidth="1"/>
    <col min="11740" max="11740" width="11.375" style="60" customWidth="1"/>
    <col min="11741" max="11741" width="13.625" style="60" customWidth="1"/>
    <col min="11742" max="11742" width="20.75390625" style="60" customWidth="1"/>
    <col min="11743" max="11743" width="54.375" style="60" bestFit="1" customWidth="1"/>
    <col min="11744" max="11744" width="17.75390625" style="60" customWidth="1"/>
    <col min="11745" max="11745" width="15.75390625" style="60" customWidth="1"/>
    <col min="11746" max="11989" width="9.125" style="60" customWidth="1"/>
    <col min="11990" max="11990" width="22.25390625" style="60" bestFit="1" customWidth="1"/>
    <col min="11991" max="11991" width="21.625" style="60" customWidth="1"/>
    <col min="11992" max="11992" width="21.875" style="60" customWidth="1"/>
    <col min="11993" max="11993" width="34.75390625" style="60" customWidth="1"/>
    <col min="11994" max="11994" width="13.125" style="60" customWidth="1"/>
    <col min="11995" max="11995" width="5.375" style="60" customWidth="1"/>
    <col min="11996" max="11996" width="11.375" style="60" customWidth="1"/>
    <col min="11997" max="11997" width="13.625" style="60" customWidth="1"/>
    <col min="11998" max="11998" width="20.75390625" style="60" customWidth="1"/>
    <col min="11999" max="11999" width="54.375" style="60" bestFit="1" customWidth="1"/>
    <col min="12000" max="12000" width="17.75390625" style="60" customWidth="1"/>
    <col min="12001" max="12001" width="15.75390625" style="60" customWidth="1"/>
    <col min="12002" max="12245" width="9.125" style="60" customWidth="1"/>
    <col min="12246" max="12246" width="22.25390625" style="60" bestFit="1" customWidth="1"/>
    <col min="12247" max="12247" width="21.625" style="60" customWidth="1"/>
    <col min="12248" max="12248" width="21.875" style="60" customWidth="1"/>
    <col min="12249" max="12249" width="34.75390625" style="60" customWidth="1"/>
    <col min="12250" max="12250" width="13.125" style="60" customWidth="1"/>
    <col min="12251" max="12251" width="5.375" style="60" customWidth="1"/>
    <col min="12252" max="12252" width="11.375" style="60" customWidth="1"/>
    <col min="12253" max="12253" width="13.625" style="60" customWidth="1"/>
    <col min="12254" max="12254" width="20.75390625" style="60" customWidth="1"/>
    <col min="12255" max="12255" width="54.375" style="60" bestFit="1" customWidth="1"/>
    <col min="12256" max="12256" width="17.75390625" style="60" customWidth="1"/>
    <col min="12257" max="12257" width="15.75390625" style="60" customWidth="1"/>
    <col min="12258" max="12501" width="9.125" style="60" customWidth="1"/>
    <col min="12502" max="12502" width="22.25390625" style="60" bestFit="1" customWidth="1"/>
    <col min="12503" max="12503" width="21.625" style="60" customWidth="1"/>
    <col min="12504" max="12504" width="21.875" style="60" customWidth="1"/>
    <col min="12505" max="12505" width="34.75390625" style="60" customWidth="1"/>
    <col min="12506" max="12506" width="13.125" style="60" customWidth="1"/>
    <col min="12507" max="12507" width="5.375" style="60" customWidth="1"/>
    <col min="12508" max="12508" width="11.375" style="60" customWidth="1"/>
    <col min="12509" max="12509" width="13.625" style="60" customWidth="1"/>
    <col min="12510" max="12510" width="20.75390625" style="60" customWidth="1"/>
    <col min="12511" max="12511" width="54.375" style="60" bestFit="1" customWidth="1"/>
    <col min="12512" max="12512" width="17.75390625" style="60" customWidth="1"/>
    <col min="12513" max="12513" width="15.75390625" style="60" customWidth="1"/>
    <col min="12514" max="12757" width="9.125" style="60" customWidth="1"/>
    <col min="12758" max="12758" width="22.25390625" style="60" bestFit="1" customWidth="1"/>
    <col min="12759" max="12759" width="21.625" style="60" customWidth="1"/>
    <col min="12760" max="12760" width="21.875" style="60" customWidth="1"/>
    <col min="12761" max="12761" width="34.75390625" style="60" customWidth="1"/>
    <col min="12762" max="12762" width="13.125" style="60" customWidth="1"/>
    <col min="12763" max="12763" width="5.375" style="60" customWidth="1"/>
    <col min="12764" max="12764" width="11.375" style="60" customWidth="1"/>
    <col min="12765" max="12765" width="13.625" style="60" customWidth="1"/>
    <col min="12766" max="12766" width="20.75390625" style="60" customWidth="1"/>
    <col min="12767" max="12767" width="54.375" style="60" bestFit="1" customWidth="1"/>
    <col min="12768" max="12768" width="17.75390625" style="60" customWidth="1"/>
    <col min="12769" max="12769" width="15.75390625" style="60" customWidth="1"/>
    <col min="12770" max="13013" width="9.125" style="60" customWidth="1"/>
    <col min="13014" max="13014" width="22.25390625" style="60" bestFit="1" customWidth="1"/>
    <col min="13015" max="13015" width="21.625" style="60" customWidth="1"/>
    <col min="13016" max="13016" width="21.875" style="60" customWidth="1"/>
    <col min="13017" max="13017" width="34.75390625" style="60" customWidth="1"/>
    <col min="13018" max="13018" width="13.125" style="60" customWidth="1"/>
    <col min="13019" max="13019" width="5.375" style="60" customWidth="1"/>
    <col min="13020" max="13020" width="11.375" style="60" customWidth="1"/>
    <col min="13021" max="13021" width="13.625" style="60" customWidth="1"/>
    <col min="13022" max="13022" width="20.75390625" style="60" customWidth="1"/>
    <col min="13023" max="13023" width="54.375" style="60" bestFit="1" customWidth="1"/>
    <col min="13024" max="13024" width="17.75390625" style="60" customWidth="1"/>
    <col min="13025" max="13025" width="15.75390625" style="60" customWidth="1"/>
    <col min="13026" max="13269" width="9.125" style="60" customWidth="1"/>
    <col min="13270" max="13270" width="22.25390625" style="60" bestFit="1" customWidth="1"/>
    <col min="13271" max="13271" width="21.625" style="60" customWidth="1"/>
    <col min="13272" max="13272" width="21.875" style="60" customWidth="1"/>
    <col min="13273" max="13273" width="34.75390625" style="60" customWidth="1"/>
    <col min="13274" max="13274" width="13.125" style="60" customWidth="1"/>
    <col min="13275" max="13275" width="5.375" style="60" customWidth="1"/>
    <col min="13276" max="13276" width="11.375" style="60" customWidth="1"/>
    <col min="13277" max="13277" width="13.625" style="60" customWidth="1"/>
    <col min="13278" max="13278" width="20.75390625" style="60" customWidth="1"/>
    <col min="13279" max="13279" width="54.375" style="60" bestFit="1" customWidth="1"/>
    <col min="13280" max="13280" width="17.75390625" style="60" customWidth="1"/>
    <col min="13281" max="13281" width="15.75390625" style="60" customWidth="1"/>
    <col min="13282" max="13525" width="9.125" style="60" customWidth="1"/>
    <col min="13526" max="13526" width="22.25390625" style="60" bestFit="1" customWidth="1"/>
    <col min="13527" max="13527" width="21.625" style="60" customWidth="1"/>
    <col min="13528" max="13528" width="21.875" style="60" customWidth="1"/>
    <col min="13529" max="13529" width="34.75390625" style="60" customWidth="1"/>
    <col min="13530" max="13530" width="13.125" style="60" customWidth="1"/>
    <col min="13531" max="13531" width="5.375" style="60" customWidth="1"/>
    <col min="13532" max="13532" width="11.375" style="60" customWidth="1"/>
    <col min="13533" max="13533" width="13.625" style="60" customWidth="1"/>
    <col min="13534" max="13534" width="20.75390625" style="60" customWidth="1"/>
    <col min="13535" max="13535" width="54.375" style="60" bestFit="1" customWidth="1"/>
    <col min="13536" max="13536" width="17.75390625" style="60" customWidth="1"/>
    <col min="13537" max="13537" width="15.75390625" style="60" customWidth="1"/>
    <col min="13538" max="13781" width="9.125" style="60" customWidth="1"/>
    <col min="13782" max="13782" width="22.25390625" style="60" bestFit="1" customWidth="1"/>
    <col min="13783" max="13783" width="21.625" style="60" customWidth="1"/>
    <col min="13784" max="13784" width="21.875" style="60" customWidth="1"/>
    <col min="13785" max="13785" width="34.75390625" style="60" customWidth="1"/>
    <col min="13786" max="13786" width="13.125" style="60" customWidth="1"/>
    <col min="13787" max="13787" width="5.375" style="60" customWidth="1"/>
    <col min="13788" max="13788" width="11.375" style="60" customWidth="1"/>
    <col min="13789" max="13789" width="13.625" style="60" customWidth="1"/>
    <col min="13790" max="13790" width="20.75390625" style="60" customWidth="1"/>
    <col min="13791" max="13791" width="54.375" style="60" bestFit="1" customWidth="1"/>
    <col min="13792" max="13792" width="17.75390625" style="60" customWidth="1"/>
    <col min="13793" max="13793" width="15.75390625" style="60" customWidth="1"/>
    <col min="13794" max="14037" width="9.125" style="60" customWidth="1"/>
    <col min="14038" max="14038" width="22.25390625" style="60" bestFit="1" customWidth="1"/>
    <col min="14039" max="14039" width="21.625" style="60" customWidth="1"/>
    <col min="14040" max="14040" width="21.875" style="60" customWidth="1"/>
    <col min="14041" max="14041" width="34.75390625" style="60" customWidth="1"/>
    <col min="14042" max="14042" width="13.125" style="60" customWidth="1"/>
    <col min="14043" max="14043" width="5.375" style="60" customWidth="1"/>
    <col min="14044" max="14044" width="11.375" style="60" customWidth="1"/>
    <col min="14045" max="14045" width="13.625" style="60" customWidth="1"/>
    <col min="14046" max="14046" width="20.75390625" style="60" customWidth="1"/>
    <col min="14047" max="14047" width="54.375" style="60" bestFit="1" customWidth="1"/>
    <col min="14048" max="14048" width="17.75390625" style="60" customWidth="1"/>
    <col min="14049" max="14049" width="15.75390625" style="60" customWidth="1"/>
    <col min="14050" max="14293" width="9.125" style="60" customWidth="1"/>
    <col min="14294" max="14294" width="22.25390625" style="60" bestFit="1" customWidth="1"/>
    <col min="14295" max="14295" width="21.625" style="60" customWidth="1"/>
    <col min="14296" max="14296" width="21.875" style="60" customWidth="1"/>
    <col min="14297" max="14297" width="34.75390625" style="60" customWidth="1"/>
    <col min="14298" max="14298" width="13.125" style="60" customWidth="1"/>
    <col min="14299" max="14299" width="5.375" style="60" customWidth="1"/>
    <col min="14300" max="14300" width="11.375" style="60" customWidth="1"/>
    <col min="14301" max="14301" width="13.625" style="60" customWidth="1"/>
    <col min="14302" max="14302" width="20.75390625" style="60" customWidth="1"/>
    <col min="14303" max="14303" width="54.375" style="60" bestFit="1" customWidth="1"/>
    <col min="14304" max="14304" width="17.75390625" style="60" customWidth="1"/>
    <col min="14305" max="14305" width="15.75390625" style="60" customWidth="1"/>
    <col min="14306" max="14549" width="9.125" style="60" customWidth="1"/>
    <col min="14550" max="14550" width="22.25390625" style="60" bestFit="1" customWidth="1"/>
    <col min="14551" max="14551" width="21.625" style="60" customWidth="1"/>
    <col min="14552" max="14552" width="21.875" style="60" customWidth="1"/>
    <col min="14553" max="14553" width="34.75390625" style="60" customWidth="1"/>
    <col min="14554" max="14554" width="13.125" style="60" customWidth="1"/>
    <col min="14555" max="14555" width="5.375" style="60" customWidth="1"/>
    <col min="14556" max="14556" width="11.375" style="60" customWidth="1"/>
    <col min="14557" max="14557" width="13.625" style="60" customWidth="1"/>
    <col min="14558" max="14558" width="20.75390625" style="60" customWidth="1"/>
    <col min="14559" max="14559" width="54.375" style="60" bestFit="1" customWidth="1"/>
    <col min="14560" max="14560" width="17.75390625" style="60" customWidth="1"/>
    <col min="14561" max="14561" width="15.75390625" style="60" customWidth="1"/>
    <col min="14562" max="14805" width="9.125" style="60" customWidth="1"/>
    <col min="14806" max="14806" width="22.25390625" style="60" bestFit="1" customWidth="1"/>
    <col min="14807" max="14807" width="21.625" style="60" customWidth="1"/>
    <col min="14808" max="14808" width="21.875" style="60" customWidth="1"/>
    <col min="14809" max="14809" width="34.75390625" style="60" customWidth="1"/>
    <col min="14810" max="14810" width="13.125" style="60" customWidth="1"/>
    <col min="14811" max="14811" width="5.375" style="60" customWidth="1"/>
    <col min="14812" max="14812" width="11.375" style="60" customWidth="1"/>
    <col min="14813" max="14813" width="13.625" style="60" customWidth="1"/>
    <col min="14814" max="14814" width="20.75390625" style="60" customWidth="1"/>
    <col min="14815" max="14815" width="54.375" style="60" bestFit="1" customWidth="1"/>
    <col min="14816" max="14816" width="17.75390625" style="60" customWidth="1"/>
    <col min="14817" max="14817" width="15.75390625" style="60" customWidth="1"/>
    <col min="14818" max="15061" width="9.125" style="60" customWidth="1"/>
    <col min="15062" max="15062" width="22.25390625" style="60" bestFit="1" customWidth="1"/>
    <col min="15063" max="15063" width="21.625" style="60" customWidth="1"/>
    <col min="15064" max="15064" width="21.875" style="60" customWidth="1"/>
    <col min="15065" max="15065" width="34.75390625" style="60" customWidth="1"/>
    <col min="15066" max="15066" width="13.125" style="60" customWidth="1"/>
    <col min="15067" max="15067" width="5.375" style="60" customWidth="1"/>
    <col min="15068" max="15068" width="11.375" style="60" customWidth="1"/>
    <col min="15069" max="15069" width="13.625" style="60" customWidth="1"/>
    <col min="15070" max="15070" width="20.75390625" style="60" customWidth="1"/>
    <col min="15071" max="15071" width="54.375" style="60" bestFit="1" customWidth="1"/>
    <col min="15072" max="15072" width="17.75390625" style="60" customWidth="1"/>
    <col min="15073" max="15073" width="15.75390625" style="60" customWidth="1"/>
    <col min="15074" max="15317" width="9.125" style="60" customWidth="1"/>
    <col min="15318" max="15318" width="22.25390625" style="60" bestFit="1" customWidth="1"/>
    <col min="15319" max="15319" width="21.625" style="60" customWidth="1"/>
    <col min="15320" max="15320" width="21.875" style="60" customWidth="1"/>
    <col min="15321" max="15321" width="34.75390625" style="60" customWidth="1"/>
    <col min="15322" max="15322" width="13.125" style="60" customWidth="1"/>
    <col min="15323" max="15323" width="5.375" style="60" customWidth="1"/>
    <col min="15324" max="15324" width="11.375" style="60" customWidth="1"/>
    <col min="15325" max="15325" width="13.625" style="60" customWidth="1"/>
    <col min="15326" max="15326" width="20.75390625" style="60" customWidth="1"/>
    <col min="15327" max="15327" width="54.375" style="60" bestFit="1" customWidth="1"/>
    <col min="15328" max="15328" width="17.75390625" style="60" customWidth="1"/>
    <col min="15329" max="15329" width="15.75390625" style="60" customWidth="1"/>
    <col min="15330" max="15573" width="9.125" style="60" customWidth="1"/>
    <col min="15574" max="15574" width="22.25390625" style="60" bestFit="1" customWidth="1"/>
    <col min="15575" max="15575" width="21.625" style="60" customWidth="1"/>
    <col min="15576" max="15576" width="21.875" style="60" customWidth="1"/>
    <col min="15577" max="15577" width="34.75390625" style="60" customWidth="1"/>
    <col min="15578" max="15578" width="13.125" style="60" customWidth="1"/>
    <col min="15579" max="15579" width="5.375" style="60" customWidth="1"/>
    <col min="15580" max="15580" width="11.375" style="60" customWidth="1"/>
    <col min="15581" max="15581" width="13.625" style="60" customWidth="1"/>
    <col min="15582" max="15582" width="20.75390625" style="60" customWidth="1"/>
    <col min="15583" max="15583" width="54.375" style="60" bestFit="1" customWidth="1"/>
    <col min="15584" max="15584" width="17.75390625" style="60" customWidth="1"/>
    <col min="15585" max="15585" width="15.75390625" style="60" customWidth="1"/>
    <col min="15586" max="15829" width="9.125" style="60" customWidth="1"/>
    <col min="15830" max="15830" width="22.25390625" style="60" bestFit="1" customWidth="1"/>
    <col min="15831" max="15831" width="21.625" style="60" customWidth="1"/>
    <col min="15832" max="15832" width="21.875" style="60" customWidth="1"/>
    <col min="15833" max="15833" width="34.75390625" style="60" customWidth="1"/>
    <col min="15834" max="15834" width="13.125" style="60" customWidth="1"/>
    <col min="15835" max="15835" width="5.375" style="60" customWidth="1"/>
    <col min="15836" max="15836" width="11.375" style="60" customWidth="1"/>
    <col min="15837" max="15837" width="13.625" style="60" customWidth="1"/>
    <col min="15838" max="15838" width="20.75390625" style="60" customWidth="1"/>
    <col min="15839" max="15839" width="54.375" style="60" bestFit="1" customWidth="1"/>
    <col min="15840" max="15840" width="17.75390625" style="60" customWidth="1"/>
    <col min="15841" max="15841" width="15.75390625" style="60" customWidth="1"/>
    <col min="15842" max="16085" width="9.125" style="60" customWidth="1"/>
    <col min="16086" max="16086" width="22.25390625" style="60" bestFit="1" customWidth="1"/>
    <col min="16087" max="16087" width="21.625" style="60" customWidth="1"/>
    <col min="16088" max="16088" width="21.875" style="60" customWidth="1"/>
    <col min="16089" max="16089" width="34.75390625" style="60" customWidth="1"/>
    <col min="16090" max="16090" width="13.125" style="60" customWidth="1"/>
    <col min="16091" max="16091" width="5.375" style="60" customWidth="1"/>
    <col min="16092" max="16092" width="11.375" style="60" customWidth="1"/>
    <col min="16093" max="16093" width="13.625" style="60" customWidth="1"/>
    <col min="16094" max="16094" width="20.75390625" style="60" customWidth="1"/>
    <col min="16095" max="16095" width="54.375" style="60" bestFit="1" customWidth="1"/>
    <col min="16096" max="16096" width="17.75390625" style="60" customWidth="1"/>
    <col min="16097" max="16097" width="15.75390625" style="60" customWidth="1"/>
    <col min="16098" max="16384" width="9.125" style="60" customWidth="1"/>
  </cols>
  <sheetData>
    <row r="1" spans="1:16" s="1" customFormat="1" ht="36.75" customHeight="1" thickBot="1">
      <c r="A1" s="362" t="s">
        <v>156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4"/>
    </row>
    <row r="2" spans="1:16" s="6" customFormat="1" ht="75" customHeight="1" thickBot="1">
      <c r="A2" s="2" t="s">
        <v>26</v>
      </c>
      <c r="B2" s="3" t="s">
        <v>0</v>
      </c>
      <c r="C2" s="3" t="s">
        <v>3</v>
      </c>
      <c r="D2" s="3" t="s">
        <v>10</v>
      </c>
      <c r="E2" s="3" t="s">
        <v>4</v>
      </c>
      <c r="F2" s="3" t="s">
        <v>1</v>
      </c>
      <c r="G2" s="3" t="s">
        <v>67</v>
      </c>
      <c r="H2" s="3" t="s">
        <v>7</v>
      </c>
      <c r="I2" s="3" t="s">
        <v>147</v>
      </c>
      <c r="J2" s="3" t="s">
        <v>148</v>
      </c>
      <c r="K2" s="4" t="s">
        <v>169</v>
      </c>
      <c r="L2" s="3" t="s">
        <v>170</v>
      </c>
      <c r="M2" s="3" t="s">
        <v>171</v>
      </c>
      <c r="N2" s="4" t="s">
        <v>172</v>
      </c>
      <c r="O2" s="3" t="s">
        <v>173</v>
      </c>
      <c r="P2" s="5" t="s">
        <v>131</v>
      </c>
    </row>
    <row r="3" spans="1:16" s="7" customFormat="1" ht="24.75" customHeight="1" thickBot="1">
      <c r="A3" s="365" t="s">
        <v>149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s="7" customFormat="1" ht="27.75" customHeight="1">
      <c r="A4" s="368" t="s">
        <v>182</v>
      </c>
      <c r="B4" s="8" t="s">
        <v>72</v>
      </c>
      <c r="C4" s="227" t="s">
        <v>74</v>
      </c>
      <c r="D4" s="8" t="s">
        <v>159</v>
      </c>
      <c r="E4" s="227" t="s">
        <v>86</v>
      </c>
      <c r="F4" s="227">
        <v>2</v>
      </c>
      <c r="G4" s="371">
        <v>2011</v>
      </c>
      <c r="H4" s="9" t="s">
        <v>121</v>
      </c>
      <c r="I4" s="227">
        <v>1</v>
      </c>
      <c r="J4" s="102"/>
      <c r="K4" s="10"/>
      <c r="L4" s="10">
        <f>J4*F4</f>
        <v>0</v>
      </c>
      <c r="M4" s="10">
        <f>J4*F4</f>
        <v>0</v>
      </c>
      <c r="N4" s="10">
        <f>J4*F4</f>
        <v>0</v>
      </c>
      <c r="O4" s="11">
        <f aca="true" t="shared" si="0" ref="O4:O9">SUM(K4:N4)</f>
        <v>0</v>
      </c>
      <c r="P4" s="12" t="s">
        <v>163</v>
      </c>
    </row>
    <row r="5" spans="1:16" s="7" customFormat="1" ht="27.75" customHeight="1">
      <c r="A5" s="369"/>
      <c r="B5" s="372" t="s">
        <v>150</v>
      </c>
      <c r="C5" s="372"/>
      <c r="D5" s="372"/>
      <c r="E5" s="372"/>
      <c r="F5" s="281">
        <v>1</v>
      </c>
      <c r="G5" s="281"/>
      <c r="H5" s="215" t="s">
        <v>121</v>
      </c>
      <c r="I5" s="209">
        <v>1</v>
      </c>
      <c r="J5" s="103"/>
      <c r="K5" s="13"/>
      <c r="L5" s="13">
        <f>J5*F5</f>
        <v>0</v>
      </c>
      <c r="M5" s="13">
        <f>J5*F5</f>
        <v>0</v>
      </c>
      <c r="N5" s="13">
        <f>J5*F5</f>
        <v>0</v>
      </c>
      <c r="O5" s="14">
        <f t="shared" si="0"/>
        <v>0</v>
      </c>
      <c r="P5" s="15" t="s">
        <v>162</v>
      </c>
    </row>
    <row r="6" spans="1:16" s="7" customFormat="1" ht="27.75" customHeight="1">
      <c r="A6" s="369"/>
      <c r="B6" s="372"/>
      <c r="C6" s="372"/>
      <c r="D6" s="372"/>
      <c r="E6" s="372"/>
      <c r="F6" s="281"/>
      <c r="G6" s="281"/>
      <c r="H6" s="215" t="s">
        <v>121</v>
      </c>
      <c r="I6" s="209" t="s">
        <v>157</v>
      </c>
      <c r="J6" s="103"/>
      <c r="K6" s="13"/>
      <c r="L6" s="13"/>
      <c r="M6" s="13"/>
      <c r="N6" s="13">
        <f>J6*F5</f>
        <v>0</v>
      </c>
      <c r="O6" s="14">
        <f t="shared" si="0"/>
        <v>0</v>
      </c>
      <c r="P6" s="15" t="s">
        <v>161</v>
      </c>
    </row>
    <row r="7" spans="1:16" s="7" customFormat="1" ht="27.75" customHeight="1">
      <c r="A7" s="369"/>
      <c r="B7" s="372"/>
      <c r="C7" s="372"/>
      <c r="D7" s="372"/>
      <c r="E7" s="372"/>
      <c r="F7" s="281"/>
      <c r="G7" s="281"/>
      <c r="H7" s="215" t="s">
        <v>121</v>
      </c>
      <c r="I7" s="209">
        <v>1</v>
      </c>
      <c r="J7" s="103"/>
      <c r="K7" s="13"/>
      <c r="L7" s="13">
        <f>J7*F5</f>
        <v>0</v>
      </c>
      <c r="M7" s="13">
        <f>J7*F5</f>
        <v>0</v>
      </c>
      <c r="N7" s="13">
        <f>J7*F5</f>
        <v>0</v>
      </c>
      <c r="O7" s="14">
        <f t="shared" si="0"/>
        <v>0</v>
      </c>
      <c r="P7" s="15" t="s">
        <v>164</v>
      </c>
    </row>
    <row r="8" spans="1:16" s="7" customFormat="1" ht="27.75" customHeight="1">
      <c r="A8" s="369"/>
      <c r="B8" s="281" t="s">
        <v>28</v>
      </c>
      <c r="C8" s="281" t="s">
        <v>75</v>
      </c>
      <c r="D8" s="281" t="s">
        <v>76</v>
      </c>
      <c r="E8" s="281" t="s">
        <v>14</v>
      </c>
      <c r="F8" s="281">
        <v>1</v>
      </c>
      <c r="G8" s="281">
        <v>2011</v>
      </c>
      <c r="H8" s="215" t="s">
        <v>121</v>
      </c>
      <c r="I8" s="209">
        <v>1</v>
      </c>
      <c r="J8" s="103"/>
      <c r="K8" s="13"/>
      <c r="L8" s="13">
        <f>J8*F8</f>
        <v>0</v>
      </c>
      <c r="M8" s="13">
        <f>J8*F8</f>
        <v>0</v>
      </c>
      <c r="N8" s="13">
        <f>J8*F8</f>
        <v>0</v>
      </c>
      <c r="O8" s="14">
        <f t="shared" si="0"/>
        <v>0</v>
      </c>
      <c r="P8" s="16" t="s">
        <v>165</v>
      </c>
    </row>
    <row r="9" spans="1:16" s="7" customFormat="1" ht="27.75" customHeight="1">
      <c r="A9" s="369"/>
      <c r="B9" s="281"/>
      <c r="C9" s="281"/>
      <c r="D9" s="281"/>
      <c r="E9" s="281"/>
      <c r="F9" s="281"/>
      <c r="G9" s="281"/>
      <c r="H9" s="215" t="s">
        <v>118</v>
      </c>
      <c r="I9" s="17" t="s">
        <v>90</v>
      </c>
      <c r="J9" s="103"/>
      <c r="K9" s="13"/>
      <c r="L9" s="13"/>
      <c r="M9" s="13"/>
      <c r="N9" s="13">
        <f>J9*F8</f>
        <v>0</v>
      </c>
      <c r="O9" s="14">
        <f t="shared" si="0"/>
        <v>0</v>
      </c>
      <c r="P9" s="16" t="s">
        <v>158</v>
      </c>
    </row>
    <row r="10" spans="1:16" s="18" customFormat="1" ht="27.75" customHeight="1" thickBot="1">
      <c r="A10" s="370"/>
      <c r="B10" s="210" t="s">
        <v>15</v>
      </c>
      <c r="C10" s="198" t="s">
        <v>151</v>
      </c>
      <c r="D10" s="199" t="s">
        <v>160</v>
      </c>
      <c r="E10" s="198" t="s">
        <v>152</v>
      </c>
      <c r="F10" s="198">
        <v>2</v>
      </c>
      <c r="G10" s="198">
        <v>2019</v>
      </c>
      <c r="H10" s="216" t="s">
        <v>121</v>
      </c>
      <c r="I10" s="210">
        <v>1</v>
      </c>
      <c r="J10" s="106"/>
      <c r="K10" s="19"/>
      <c r="L10" s="19">
        <f>J10*F10</f>
        <v>0</v>
      </c>
      <c r="M10" s="19">
        <f>J10*F10</f>
        <v>0</v>
      </c>
      <c r="N10" s="19">
        <f>J10*F10</f>
        <v>0</v>
      </c>
      <c r="O10" s="20">
        <f>SUM(K10:N10)</f>
        <v>0</v>
      </c>
      <c r="P10" s="200" t="s">
        <v>165</v>
      </c>
    </row>
    <row r="11" spans="1:16" s="18" customFormat="1" ht="24.75" customHeight="1" thickBot="1">
      <c r="A11" s="314" t="s">
        <v>81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</row>
    <row r="12" spans="1:16" s="18" customFormat="1" ht="28.5" customHeight="1">
      <c r="A12" s="360" t="s">
        <v>153</v>
      </c>
      <c r="B12" s="22" t="s">
        <v>82</v>
      </c>
      <c r="C12" s="23"/>
      <c r="D12" s="24"/>
      <c r="E12" s="25"/>
      <c r="F12" s="26">
        <v>1</v>
      </c>
      <c r="G12" s="26">
        <v>2011</v>
      </c>
      <c r="H12" s="9" t="s">
        <v>121</v>
      </c>
      <c r="I12" s="227">
        <v>1</v>
      </c>
      <c r="J12" s="131"/>
      <c r="K12" s="27"/>
      <c r="L12" s="27">
        <f>J12*F12</f>
        <v>0</v>
      </c>
      <c r="M12" s="27">
        <f>J12*F12</f>
        <v>0</v>
      </c>
      <c r="N12" s="27">
        <f>J12*F12</f>
        <v>0</v>
      </c>
      <c r="O12" s="11">
        <f>SUM(K12:N12)</f>
        <v>0</v>
      </c>
      <c r="P12" s="28" t="s">
        <v>166</v>
      </c>
    </row>
    <row r="13" spans="1:16" s="18" customFormat="1" ht="31.5" customHeight="1" thickBot="1">
      <c r="A13" s="361"/>
      <c r="B13" s="29" t="s">
        <v>154</v>
      </c>
      <c r="C13" s="30"/>
      <c r="D13" s="31">
        <v>1308010062</v>
      </c>
      <c r="E13" s="204" t="s">
        <v>155</v>
      </c>
      <c r="F13" s="203">
        <v>1</v>
      </c>
      <c r="G13" s="210">
        <v>2011</v>
      </c>
      <c r="H13" s="216" t="s">
        <v>121</v>
      </c>
      <c r="I13" s="204">
        <v>1</v>
      </c>
      <c r="J13" s="132"/>
      <c r="K13" s="32"/>
      <c r="L13" s="32">
        <f>J13*F13</f>
        <v>0</v>
      </c>
      <c r="M13" s="32">
        <f>J13*F13</f>
        <v>0</v>
      </c>
      <c r="N13" s="32">
        <f>J13*F13</f>
        <v>0</v>
      </c>
      <c r="O13" s="33">
        <f>SUM(K13:N13)</f>
        <v>0</v>
      </c>
      <c r="P13" s="34" t="s">
        <v>167</v>
      </c>
    </row>
    <row r="14" spans="1:16" s="40" customFormat="1" ht="28.5" customHeight="1" thickBot="1">
      <c r="A14" s="35"/>
      <c r="B14" s="36"/>
      <c r="C14" s="36"/>
      <c r="D14" s="223"/>
      <c r="E14" s="223"/>
      <c r="F14" s="223"/>
      <c r="G14" s="223"/>
      <c r="H14" s="37"/>
      <c r="I14" s="223"/>
      <c r="J14" s="38"/>
      <c r="K14" s="39"/>
      <c r="L14" s="39"/>
      <c r="M14" s="39"/>
      <c r="N14" s="39"/>
      <c r="O14" s="38"/>
      <c r="P14" s="189"/>
    </row>
    <row r="15" spans="1:16" s="18" customFormat="1" ht="36" customHeight="1" thickBot="1">
      <c r="A15" s="324" t="s">
        <v>244</v>
      </c>
      <c r="B15" s="325"/>
      <c r="C15" s="325"/>
      <c r="D15" s="325"/>
      <c r="E15" s="325"/>
      <c r="F15" s="325"/>
      <c r="G15" s="325"/>
      <c r="H15" s="325"/>
      <c r="I15" s="325"/>
      <c r="J15" s="326"/>
      <c r="K15" s="41"/>
      <c r="L15" s="42">
        <f>L4+L5+L7+L8+L10+L12+L13</f>
        <v>0</v>
      </c>
      <c r="M15" s="42">
        <f>M4+M5+M7+M8+M10+M12+M13</f>
        <v>0</v>
      </c>
      <c r="N15" s="42">
        <f>N4+N5+N6+N7+N8+N9+N10+N12+N13</f>
        <v>0</v>
      </c>
      <c r="O15" s="43">
        <f>SUM(L15:N15)</f>
        <v>0</v>
      </c>
      <c r="P15" s="34"/>
    </row>
    <row r="16" spans="1:16" s="18" customFormat="1" ht="24.75" customHeight="1" thickBot="1">
      <c r="A16" s="330" t="s">
        <v>144</v>
      </c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2"/>
    </row>
    <row r="17" spans="1:16" s="18" customFormat="1" ht="45.75" customHeight="1" thickBot="1">
      <c r="A17" s="337" t="s">
        <v>143</v>
      </c>
      <c r="B17" s="338"/>
      <c r="C17" s="338"/>
      <c r="D17" s="338"/>
      <c r="E17" s="338"/>
      <c r="F17" s="338"/>
      <c r="G17" s="338"/>
      <c r="H17" s="338"/>
      <c r="I17" s="339"/>
      <c r="J17" s="44" t="s">
        <v>269</v>
      </c>
      <c r="K17" s="45" t="s">
        <v>169</v>
      </c>
      <c r="L17" s="3" t="s">
        <v>170</v>
      </c>
      <c r="M17" s="3" t="s">
        <v>171</v>
      </c>
      <c r="N17" s="46" t="s">
        <v>172</v>
      </c>
      <c r="O17" s="47" t="s">
        <v>173</v>
      </c>
      <c r="P17" s="48"/>
    </row>
    <row r="18" spans="1:16" s="18" customFormat="1" ht="67.5" customHeight="1" thickBot="1">
      <c r="A18" s="340"/>
      <c r="B18" s="341"/>
      <c r="C18" s="341"/>
      <c r="D18" s="341"/>
      <c r="E18" s="341"/>
      <c r="F18" s="341"/>
      <c r="G18" s="341"/>
      <c r="H18" s="341"/>
      <c r="I18" s="342"/>
      <c r="J18" s="112"/>
      <c r="K18" s="113">
        <f>J18*13</f>
        <v>0</v>
      </c>
      <c r="L18" s="114">
        <f>J18*32</f>
        <v>0</v>
      </c>
      <c r="M18" s="114">
        <f>J18*30</f>
        <v>0</v>
      </c>
      <c r="N18" s="115">
        <f>J18*17</f>
        <v>0</v>
      </c>
      <c r="O18" s="133">
        <f>SUM(K18:N18)</f>
        <v>0</v>
      </c>
      <c r="P18" s="49" t="s">
        <v>174</v>
      </c>
    </row>
    <row r="19" spans="1:16" s="18" customFormat="1" ht="68.25" customHeight="1" thickBot="1">
      <c r="A19" s="343"/>
      <c r="B19" s="344"/>
      <c r="C19" s="344"/>
      <c r="D19" s="344"/>
      <c r="E19" s="344"/>
      <c r="F19" s="344"/>
      <c r="G19" s="344"/>
      <c r="H19" s="344"/>
      <c r="I19" s="345"/>
      <c r="J19" s="117"/>
      <c r="K19" s="118"/>
      <c r="L19" s="119">
        <f>J19*10</f>
        <v>0</v>
      </c>
      <c r="M19" s="119">
        <f>J19*11</f>
        <v>0</v>
      </c>
      <c r="N19" s="120">
        <f>J19*11</f>
        <v>0</v>
      </c>
      <c r="O19" s="134">
        <f>SUM(K19:N19)</f>
        <v>0</v>
      </c>
      <c r="P19" s="49" t="s">
        <v>175</v>
      </c>
    </row>
    <row r="20" spans="1:16" s="18" customFormat="1" ht="36" customHeight="1" thickBot="1">
      <c r="A20" s="324" t="s">
        <v>244</v>
      </c>
      <c r="B20" s="325"/>
      <c r="C20" s="325"/>
      <c r="D20" s="325"/>
      <c r="E20" s="325"/>
      <c r="F20" s="325"/>
      <c r="G20" s="325"/>
      <c r="H20" s="325"/>
      <c r="I20" s="325"/>
      <c r="J20" s="326"/>
      <c r="K20" s="41">
        <f>K18+K19</f>
        <v>0</v>
      </c>
      <c r="L20" s="42">
        <f>L18+L19</f>
        <v>0</v>
      </c>
      <c r="M20" s="42">
        <f>M18+M19</f>
        <v>0</v>
      </c>
      <c r="N20" s="50">
        <f>N18+N19</f>
        <v>0</v>
      </c>
      <c r="O20" s="51">
        <f>O18+O19</f>
        <v>0</v>
      </c>
      <c r="P20" s="57"/>
    </row>
    <row r="21" spans="1:16" s="18" customFormat="1" ht="24.75" customHeight="1" thickBot="1">
      <c r="A21" s="334" t="s">
        <v>145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1"/>
      <c r="L21" s="331"/>
      <c r="M21" s="331"/>
      <c r="N21" s="331"/>
      <c r="O21" s="335"/>
      <c r="P21" s="336"/>
    </row>
    <row r="22" spans="1:16" s="18" customFormat="1" ht="45.75" customHeight="1">
      <c r="A22" s="373" t="s">
        <v>146</v>
      </c>
      <c r="B22" s="374"/>
      <c r="C22" s="374"/>
      <c r="D22" s="374"/>
      <c r="E22" s="374"/>
      <c r="F22" s="374"/>
      <c r="G22" s="374"/>
      <c r="H22" s="374"/>
      <c r="I22" s="374"/>
      <c r="J22" s="52" t="s">
        <v>241</v>
      </c>
      <c r="K22" s="53" t="s">
        <v>169</v>
      </c>
      <c r="L22" s="54" t="s">
        <v>170</v>
      </c>
      <c r="M22" s="54" t="s">
        <v>171</v>
      </c>
      <c r="N22" s="55" t="s">
        <v>172</v>
      </c>
      <c r="O22" s="52" t="s">
        <v>173</v>
      </c>
      <c r="P22" s="56"/>
    </row>
    <row r="23" spans="1:16" s="18" customFormat="1" ht="47.25" customHeight="1" thickBot="1">
      <c r="A23" s="375"/>
      <c r="B23" s="376"/>
      <c r="C23" s="376"/>
      <c r="D23" s="376"/>
      <c r="E23" s="376"/>
      <c r="F23" s="376"/>
      <c r="G23" s="376"/>
      <c r="H23" s="376"/>
      <c r="I23" s="376"/>
      <c r="J23" s="135"/>
      <c r="K23" s="128">
        <f>J23</f>
        <v>0</v>
      </c>
      <c r="L23" s="125">
        <f>J23</f>
        <v>0</v>
      </c>
      <c r="M23" s="125">
        <f>J23</f>
        <v>0</v>
      </c>
      <c r="N23" s="129"/>
      <c r="O23" s="130">
        <f>K23+L23+M23</f>
        <v>0</v>
      </c>
      <c r="P23" s="57" t="s">
        <v>267</v>
      </c>
    </row>
  </sheetData>
  <sheetProtection algorithmName="SHA-512" hashValue="T5F1nG11dh5dmiqfDv9goIk91yAFMaFGF2DnOpMPncgHIyl4WVPhgYEiMwP47Trr0CcjTXYT3S0jvAhdsxtENA==" saltValue="YfdesnnhkmQmHXZvv+A0Cg==" spinCount="100000" sheet="1" selectLockedCells="1"/>
  <mergeCells count="20">
    <mergeCell ref="A21:P21"/>
    <mergeCell ref="A22:I23"/>
    <mergeCell ref="A20:J20"/>
    <mergeCell ref="A15:J15"/>
    <mergeCell ref="A17:I19"/>
    <mergeCell ref="A16:P16"/>
    <mergeCell ref="A12:A13"/>
    <mergeCell ref="D8:D9"/>
    <mergeCell ref="C8:C9"/>
    <mergeCell ref="B8:B9"/>
    <mergeCell ref="A1:P1"/>
    <mergeCell ref="A11:P11"/>
    <mergeCell ref="A3:P3"/>
    <mergeCell ref="A4:A10"/>
    <mergeCell ref="G8:G9"/>
    <mergeCell ref="F8:F9"/>
    <mergeCell ref="E8:E9"/>
    <mergeCell ref="G4:G7"/>
    <mergeCell ref="B5:E7"/>
    <mergeCell ref="F5:F7"/>
  </mergeCells>
  <printOptions horizontalCentered="1"/>
  <pageMargins left="0" right="0" top="0.7874015748031497" bottom="0.5905511811023623" header="0" footer="0"/>
  <pageSetup fitToHeight="1" fitToWidth="1" horizontalDpi="600" verticalDpi="600" orientation="landscape" paperSize="9" scale="43" r:id="rId1"/>
  <headerFooter>
    <oddHeader>&amp;RPříloha č. 3a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F00C-E9AD-40E2-9CCC-BD96C305DC94}">
  <sheetPr>
    <pageSetUpPr fitToPage="1"/>
  </sheetPr>
  <dimension ref="A1:P42"/>
  <sheetViews>
    <sheetView view="pageBreakPreview" zoomScale="80" zoomScaleSheetLayoutView="80" workbookViewId="0" topLeftCell="A1">
      <selection activeCell="J4" sqref="J4"/>
    </sheetView>
  </sheetViews>
  <sheetFormatPr defaultColWidth="9.00390625" defaultRowHeight="12.75"/>
  <cols>
    <col min="1" max="1" width="26.625" style="60" customWidth="1"/>
    <col min="2" max="2" width="21.625" style="60" customWidth="1"/>
    <col min="3" max="3" width="21.875" style="60" customWidth="1"/>
    <col min="4" max="4" width="16.375" style="60" customWidth="1"/>
    <col min="5" max="5" width="13.125" style="60" customWidth="1"/>
    <col min="6" max="6" width="5.375" style="83" customWidth="1"/>
    <col min="7" max="7" width="11.375" style="83" customWidth="1"/>
    <col min="8" max="8" width="11.375" style="60" customWidth="1"/>
    <col min="9" max="9" width="16.875" style="83" customWidth="1"/>
    <col min="10" max="10" width="21.00390625" style="60" customWidth="1"/>
    <col min="11" max="14" width="18.625" style="60" customWidth="1"/>
    <col min="15" max="15" width="24.625" style="60" customWidth="1"/>
    <col min="16" max="16" width="71.00390625" style="60" customWidth="1"/>
    <col min="17" max="16384" width="9.125" style="60" customWidth="1"/>
  </cols>
  <sheetData>
    <row r="1" spans="1:16" s="61" customFormat="1" ht="36" customHeight="1" thickBot="1">
      <c r="A1" s="384" t="s">
        <v>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16" s="160" customFormat="1" ht="75" customHeight="1" thickBot="1">
      <c r="A2" s="158" t="s">
        <v>26</v>
      </c>
      <c r="B2" s="159" t="s">
        <v>0</v>
      </c>
      <c r="C2" s="159" t="s">
        <v>3</v>
      </c>
      <c r="D2" s="159" t="s">
        <v>10</v>
      </c>
      <c r="E2" s="159" t="s">
        <v>4</v>
      </c>
      <c r="F2" s="159" t="s">
        <v>1</v>
      </c>
      <c r="G2" s="159" t="s">
        <v>67</v>
      </c>
      <c r="H2" s="159" t="s">
        <v>7</v>
      </c>
      <c r="I2" s="159" t="s">
        <v>21</v>
      </c>
      <c r="J2" s="3" t="s">
        <v>148</v>
      </c>
      <c r="K2" s="4" t="s">
        <v>169</v>
      </c>
      <c r="L2" s="3" t="s">
        <v>170</v>
      </c>
      <c r="M2" s="3" t="s">
        <v>171</v>
      </c>
      <c r="N2" s="4" t="s">
        <v>172</v>
      </c>
      <c r="O2" s="3" t="s">
        <v>173</v>
      </c>
      <c r="P2" s="5" t="s">
        <v>131</v>
      </c>
    </row>
    <row r="3" spans="1:16" s="160" customFormat="1" ht="20.25" customHeight="1" thickBot="1">
      <c r="A3" s="311" t="s">
        <v>220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3"/>
    </row>
    <row r="4" spans="1:16" s="65" customFormat="1" ht="24.95" customHeight="1">
      <c r="A4" s="387" t="s">
        <v>66</v>
      </c>
      <c r="B4" s="388" t="s">
        <v>83</v>
      </c>
      <c r="C4" s="347" t="s">
        <v>2</v>
      </c>
      <c r="D4" s="347" t="s">
        <v>11</v>
      </c>
      <c r="E4" s="347" t="s">
        <v>5</v>
      </c>
      <c r="F4" s="347">
        <v>1</v>
      </c>
      <c r="G4" s="347">
        <v>2007</v>
      </c>
      <c r="H4" s="9" t="s">
        <v>121</v>
      </c>
      <c r="I4" s="224">
        <v>1</v>
      </c>
      <c r="J4" s="102"/>
      <c r="K4" s="10"/>
      <c r="L4" s="10">
        <f>J4*I4*F4</f>
        <v>0</v>
      </c>
      <c r="M4" s="10">
        <f>J4*I4*F4</f>
        <v>0</v>
      </c>
      <c r="N4" s="10">
        <f>J4*I4*F4</f>
        <v>0</v>
      </c>
      <c r="O4" s="11">
        <f aca="true" t="shared" si="0" ref="O4:O13">SUM(K4:N4)</f>
        <v>0</v>
      </c>
      <c r="P4" s="161" t="s">
        <v>226</v>
      </c>
    </row>
    <row r="5" spans="1:16" s="65" customFormat="1" ht="24.95" customHeight="1">
      <c r="A5" s="380"/>
      <c r="B5" s="389"/>
      <c r="C5" s="291"/>
      <c r="D5" s="291"/>
      <c r="E5" s="291"/>
      <c r="F5" s="291"/>
      <c r="G5" s="291"/>
      <c r="H5" s="215" t="s">
        <v>221</v>
      </c>
      <c r="I5" s="162" t="s">
        <v>35</v>
      </c>
      <c r="J5" s="103"/>
      <c r="K5" s="13"/>
      <c r="L5" s="13"/>
      <c r="M5" s="13">
        <f>J5*F7</f>
        <v>0</v>
      </c>
      <c r="N5" s="13"/>
      <c r="O5" s="14">
        <f t="shared" si="0"/>
        <v>0</v>
      </c>
      <c r="P5" s="163" t="s">
        <v>222</v>
      </c>
    </row>
    <row r="6" spans="1:16" s="65" customFormat="1" ht="24.95" customHeight="1">
      <c r="A6" s="380"/>
      <c r="B6" s="390"/>
      <c r="C6" s="292"/>
      <c r="D6" s="292"/>
      <c r="E6" s="292"/>
      <c r="F6" s="292"/>
      <c r="G6" s="292"/>
      <c r="H6" s="17" t="s">
        <v>79</v>
      </c>
      <c r="I6" s="162" t="s">
        <v>35</v>
      </c>
      <c r="J6" s="103"/>
      <c r="K6" s="13"/>
      <c r="L6" s="13"/>
      <c r="M6" s="13">
        <f>J6*F4</f>
        <v>0</v>
      </c>
      <c r="N6" s="13"/>
      <c r="O6" s="14">
        <f t="shared" si="0"/>
        <v>0</v>
      </c>
      <c r="P6" s="164" t="s">
        <v>80</v>
      </c>
    </row>
    <row r="7" spans="1:16" s="65" customFormat="1" ht="24.95" customHeight="1">
      <c r="A7" s="380"/>
      <c r="B7" s="391" t="s">
        <v>84</v>
      </c>
      <c r="C7" s="290" t="s">
        <v>8</v>
      </c>
      <c r="D7" s="290" t="s">
        <v>12</v>
      </c>
      <c r="E7" s="290" t="s">
        <v>5</v>
      </c>
      <c r="F7" s="290">
        <v>1</v>
      </c>
      <c r="G7" s="290">
        <v>2007</v>
      </c>
      <c r="H7" s="215" t="s">
        <v>121</v>
      </c>
      <c r="I7" s="211">
        <v>1</v>
      </c>
      <c r="J7" s="103"/>
      <c r="K7" s="114"/>
      <c r="L7" s="13">
        <f>J7*I7*F7</f>
        <v>0</v>
      </c>
      <c r="M7" s="13">
        <f>J7*I7*F7</f>
        <v>0</v>
      </c>
      <c r="N7" s="13">
        <f>J7*I7*F7</f>
        <v>0</v>
      </c>
      <c r="O7" s="165">
        <f t="shared" si="0"/>
        <v>0</v>
      </c>
      <c r="P7" s="16" t="s">
        <v>226</v>
      </c>
    </row>
    <row r="8" spans="1:16" s="65" customFormat="1" ht="24.95" customHeight="1">
      <c r="A8" s="380"/>
      <c r="B8" s="389"/>
      <c r="C8" s="291"/>
      <c r="D8" s="291"/>
      <c r="E8" s="291"/>
      <c r="F8" s="291"/>
      <c r="G8" s="291"/>
      <c r="H8" s="215" t="s">
        <v>221</v>
      </c>
      <c r="I8" s="211" t="s">
        <v>35</v>
      </c>
      <c r="J8" s="103"/>
      <c r="K8" s="13"/>
      <c r="L8" s="13"/>
      <c r="M8" s="13">
        <f>J8*F10</f>
        <v>0</v>
      </c>
      <c r="N8" s="13"/>
      <c r="O8" s="14">
        <f t="shared" si="0"/>
        <v>0</v>
      </c>
      <c r="P8" s="164" t="s">
        <v>222</v>
      </c>
    </row>
    <row r="9" spans="1:16" s="65" customFormat="1" ht="24.95" customHeight="1">
      <c r="A9" s="380"/>
      <c r="B9" s="390"/>
      <c r="C9" s="292"/>
      <c r="D9" s="292"/>
      <c r="E9" s="292"/>
      <c r="F9" s="292"/>
      <c r="G9" s="292"/>
      <c r="H9" s="17" t="s">
        <v>79</v>
      </c>
      <c r="I9" s="211" t="s">
        <v>35</v>
      </c>
      <c r="J9" s="103"/>
      <c r="K9" s="13"/>
      <c r="L9" s="13"/>
      <c r="M9" s="13">
        <f>J9*F7</f>
        <v>0</v>
      </c>
      <c r="N9" s="13"/>
      <c r="O9" s="14">
        <f t="shared" si="0"/>
        <v>0</v>
      </c>
      <c r="P9" s="164" t="s">
        <v>80</v>
      </c>
    </row>
    <row r="10" spans="1:16" s="65" customFormat="1" ht="24.95" customHeight="1">
      <c r="A10" s="380"/>
      <c r="B10" s="391" t="s">
        <v>15</v>
      </c>
      <c r="C10" s="290" t="s">
        <v>223</v>
      </c>
      <c r="D10" s="290" t="s">
        <v>224</v>
      </c>
      <c r="E10" s="290" t="s">
        <v>9</v>
      </c>
      <c r="F10" s="290">
        <v>1</v>
      </c>
      <c r="G10" s="290">
        <v>2019</v>
      </c>
      <c r="H10" s="215" t="s">
        <v>225</v>
      </c>
      <c r="I10" s="211" t="s">
        <v>35</v>
      </c>
      <c r="J10" s="103"/>
      <c r="K10" s="13"/>
      <c r="L10" s="13">
        <f>J10*F10</f>
        <v>0</v>
      </c>
      <c r="M10" s="13"/>
      <c r="N10" s="13"/>
      <c r="O10" s="14">
        <f t="shared" si="0"/>
        <v>0</v>
      </c>
      <c r="P10" s="16" t="s">
        <v>242</v>
      </c>
    </row>
    <row r="11" spans="1:16" s="65" customFormat="1" ht="24.95" customHeight="1">
      <c r="A11" s="380"/>
      <c r="B11" s="389"/>
      <c r="C11" s="291"/>
      <c r="D11" s="291"/>
      <c r="E11" s="291"/>
      <c r="F11" s="291"/>
      <c r="G11" s="291"/>
      <c r="H11" s="207" t="s">
        <v>121</v>
      </c>
      <c r="I11" s="219">
        <v>1</v>
      </c>
      <c r="J11" s="103"/>
      <c r="K11" s="114"/>
      <c r="L11" s="13">
        <f>J11*I11*F10</f>
        <v>0</v>
      </c>
      <c r="M11" s="13">
        <f>J11*I11*F10</f>
        <v>0</v>
      </c>
      <c r="N11" s="13">
        <f>J11*I11*F10</f>
        <v>0</v>
      </c>
      <c r="O11" s="165">
        <f t="shared" si="0"/>
        <v>0</v>
      </c>
      <c r="P11" s="166" t="s">
        <v>226</v>
      </c>
    </row>
    <row r="12" spans="1:16" s="65" customFormat="1" ht="24.95" customHeight="1">
      <c r="A12" s="380"/>
      <c r="B12" s="229" t="s">
        <v>227</v>
      </c>
      <c r="C12" s="217" t="s">
        <v>228</v>
      </c>
      <c r="D12" s="217"/>
      <c r="E12" s="217" t="s">
        <v>9</v>
      </c>
      <c r="F12" s="217">
        <v>1</v>
      </c>
      <c r="G12" s="217">
        <v>2007</v>
      </c>
      <c r="H12" s="207" t="s">
        <v>121</v>
      </c>
      <c r="I12" s="219">
        <v>1</v>
      </c>
      <c r="J12" s="103"/>
      <c r="K12" s="104"/>
      <c r="L12" s="13">
        <f aca="true" t="shared" si="1" ref="L12:L13">J12*I12*F12</f>
        <v>0</v>
      </c>
      <c r="M12" s="13">
        <f aca="true" t="shared" si="2" ref="M12:M13">J12*I12*F12</f>
        <v>0</v>
      </c>
      <c r="N12" s="13">
        <f aca="true" t="shared" si="3" ref="N12:N13">J12*I12*F12</f>
        <v>0</v>
      </c>
      <c r="O12" s="165">
        <f t="shared" si="0"/>
        <v>0</v>
      </c>
      <c r="P12" s="166" t="s">
        <v>229</v>
      </c>
    </row>
    <row r="13" spans="1:16" ht="28.5" customHeight="1" thickBot="1">
      <c r="A13" s="381"/>
      <c r="B13" s="167" t="s">
        <v>28</v>
      </c>
      <c r="C13" s="214" t="s">
        <v>68</v>
      </c>
      <c r="D13" s="214">
        <v>7466</v>
      </c>
      <c r="E13" s="214" t="s">
        <v>18</v>
      </c>
      <c r="F13" s="214">
        <v>1</v>
      </c>
      <c r="G13" s="214">
        <v>2007</v>
      </c>
      <c r="H13" s="216" t="s">
        <v>121</v>
      </c>
      <c r="I13" s="212">
        <v>1</v>
      </c>
      <c r="J13" s="106"/>
      <c r="K13" s="19"/>
      <c r="L13" s="19">
        <f t="shared" si="1"/>
        <v>0</v>
      </c>
      <c r="M13" s="19">
        <f t="shared" si="2"/>
        <v>0</v>
      </c>
      <c r="N13" s="19">
        <f t="shared" si="3"/>
        <v>0</v>
      </c>
      <c r="O13" s="33">
        <f t="shared" si="0"/>
        <v>0</v>
      </c>
      <c r="P13" s="168" t="s">
        <v>230</v>
      </c>
    </row>
    <row r="14" spans="1:16" ht="19.5" customHeight="1" thickBot="1">
      <c r="A14" s="314" t="s">
        <v>69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6"/>
    </row>
    <row r="15" spans="1:16" ht="27" customHeight="1">
      <c r="A15" s="169" t="s">
        <v>20</v>
      </c>
      <c r="B15" s="170" t="s">
        <v>78</v>
      </c>
      <c r="C15" s="221" t="s">
        <v>65</v>
      </c>
      <c r="D15" s="224" t="s">
        <v>35</v>
      </c>
      <c r="E15" s="221" t="s">
        <v>14</v>
      </c>
      <c r="F15" s="224">
        <v>16</v>
      </c>
      <c r="G15" s="221">
        <v>2016</v>
      </c>
      <c r="H15" s="171" t="s">
        <v>121</v>
      </c>
      <c r="I15" s="172">
        <v>1</v>
      </c>
      <c r="J15" s="194"/>
      <c r="K15" s="173"/>
      <c r="L15" s="173">
        <f>J15*I15*F15</f>
        <v>0</v>
      </c>
      <c r="M15" s="173">
        <f>J15*I15*F15</f>
        <v>0</v>
      </c>
      <c r="N15" s="173">
        <f>J15*I15*F15</f>
        <v>0</v>
      </c>
      <c r="O15" s="110">
        <f>SUM(K15:N15)</f>
        <v>0</v>
      </c>
      <c r="P15" s="174" t="s">
        <v>231</v>
      </c>
    </row>
    <row r="16" spans="1:16" s="65" customFormat="1" ht="24.95" customHeight="1">
      <c r="A16" s="379" t="s">
        <v>66</v>
      </c>
      <c r="B16" s="382" t="s">
        <v>28</v>
      </c>
      <c r="C16" s="290" t="s">
        <v>19</v>
      </c>
      <c r="D16" s="296" t="s">
        <v>70</v>
      </c>
      <c r="E16" s="290" t="s">
        <v>14</v>
      </c>
      <c r="F16" s="290">
        <v>2</v>
      </c>
      <c r="G16" s="290">
        <v>2014</v>
      </c>
      <c r="H16" s="215" t="s">
        <v>232</v>
      </c>
      <c r="I16" s="219" t="s">
        <v>35</v>
      </c>
      <c r="J16" s="195"/>
      <c r="K16" s="13"/>
      <c r="L16" s="13">
        <f>J16*F16</f>
        <v>0</v>
      </c>
      <c r="M16" s="13"/>
      <c r="N16" s="13"/>
      <c r="O16" s="14">
        <f>SUM(K16:N16)</f>
        <v>0</v>
      </c>
      <c r="P16" s="175" t="s">
        <v>233</v>
      </c>
    </row>
    <row r="17" spans="1:16" s="65" customFormat="1" ht="24.95" customHeight="1">
      <c r="A17" s="380"/>
      <c r="B17" s="383"/>
      <c r="C17" s="292"/>
      <c r="D17" s="298"/>
      <c r="E17" s="292"/>
      <c r="F17" s="292"/>
      <c r="G17" s="292"/>
      <c r="H17" s="215" t="s">
        <v>121</v>
      </c>
      <c r="I17" s="211">
        <v>1</v>
      </c>
      <c r="J17" s="195"/>
      <c r="K17" s="114"/>
      <c r="L17" s="13">
        <f>J17*I17*F16</f>
        <v>0</v>
      </c>
      <c r="M17" s="13">
        <f>J17*I17*F16</f>
        <v>0</v>
      </c>
      <c r="N17" s="13">
        <f>J17*I17*F16</f>
        <v>0</v>
      </c>
      <c r="O17" s="165">
        <f>SUM(K17:N17)</f>
        <v>0</v>
      </c>
      <c r="P17" s="175" t="s">
        <v>229</v>
      </c>
    </row>
    <row r="18" spans="1:16" s="65" customFormat="1" ht="33" customHeight="1">
      <c r="A18" s="380"/>
      <c r="B18" s="229" t="s">
        <v>15</v>
      </c>
      <c r="C18" s="219" t="s">
        <v>64</v>
      </c>
      <c r="D18" s="217" t="s">
        <v>16</v>
      </c>
      <c r="E18" s="217" t="s">
        <v>63</v>
      </c>
      <c r="F18" s="217">
        <v>1</v>
      </c>
      <c r="G18" s="217">
        <v>2012</v>
      </c>
      <c r="H18" s="207" t="s">
        <v>121</v>
      </c>
      <c r="I18" s="219">
        <v>1</v>
      </c>
      <c r="J18" s="195"/>
      <c r="K18" s="114"/>
      <c r="L18" s="13">
        <f aca="true" t="shared" si="4" ref="L18:L19">J18*I18*F18</f>
        <v>0</v>
      </c>
      <c r="M18" s="13">
        <f aca="true" t="shared" si="5" ref="M18:M19">J18*I18*F18</f>
        <v>0</v>
      </c>
      <c r="N18" s="13">
        <f aca="true" t="shared" si="6" ref="N18:N19">J18*I18*F18</f>
        <v>0</v>
      </c>
      <c r="O18" s="165">
        <f>SUM(K18:N18)</f>
        <v>0</v>
      </c>
      <c r="P18" s="166" t="s">
        <v>226</v>
      </c>
    </row>
    <row r="19" spans="1:16" ht="24.95" customHeight="1" thickBot="1">
      <c r="A19" s="381"/>
      <c r="B19" s="167" t="s">
        <v>15</v>
      </c>
      <c r="C19" s="214" t="s">
        <v>85</v>
      </c>
      <c r="D19" s="214">
        <v>3209</v>
      </c>
      <c r="E19" s="214" t="s">
        <v>17</v>
      </c>
      <c r="F19" s="214">
        <v>1</v>
      </c>
      <c r="G19" s="214">
        <v>2013</v>
      </c>
      <c r="H19" s="216" t="s">
        <v>121</v>
      </c>
      <c r="I19" s="212">
        <v>1</v>
      </c>
      <c r="J19" s="106"/>
      <c r="K19" s="19"/>
      <c r="L19" s="19">
        <f t="shared" si="4"/>
        <v>0</v>
      </c>
      <c r="M19" s="19">
        <f t="shared" si="5"/>
        <v>0</v>
      </c>
      <c r="N19" s="19">
        <f t="shared" si="6"/>
        <v>0</v>
      </c>
      <c r="O19" s="33">
        <f>SUM(K19:N19)</f>
        <v>0</v>
      </c>
      <c r="P19" s="176" t="s">
        <v>234</v>
      </c>
    </row>
    <row r="20" spans="1:16" ht="20.25" customHeight="1" thickBot="1">
      <c r="A20" s="334" t="s">
        <v>81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6"/>
    </row>
    <row r="21" spans="1:16" ht="27.95" customHeight="1" thickBot="1">
      <c r="A21" s="177" t="s">
        <v>235</v>
      </c>
      <c r="B21" s="377" t="s">
        <v>82</v>
      </c>
      <c r="C21" s="378"/>
      <c r="D21" s="218" t="s">
        <v>35</v>
      </c>
      <c r="E21" s="218" t="s">
        <v>22</v>
      </c>
      <c r="F21" s="218">
        <v>1</v>
      </c>
      <c r="G21" s="218">
        <v>2008</v>
      </c>
      <c r="H21" s="226" t="s">
        <v>121</v>
      </c>
      <c r="I21" s="220">
        <v>1</v>
      </c>
      <c r="J21" s="190"/>
      <c r="K21" s="108">
        <v>0</v>
      </c>
      <c r="L21" s="191">
        <f>J21*I21*F21</f>
        <v>0</v>
      </c>
      <c r="M21" s="108">
        <f>J21*I21*F21</f>
        <v>0</v>
      </c>
      <c r="N21" s="191">
        <f>J21*I21*F21</f>
        <v>0</v>
      </c>
      <c r="O21" s="109">
        <f>SUM(K21:N21)</f>
        <v>0</v>
      </c>
      <c r="P21" s="178" t="s">
        <v>236</v>
      </c>
    </row>
    <row r="22" spans="1:16" ht="20.25" customHeight="1" thickBot="1">
      <c r="A22" s="334" t="s">
        <v>237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6"/>
    </row>
    <row r="23" spans="1:16" ht="35.25" customHeight="1" thickBot="1">
      <c r="A23" s="179" t="s">
        <v>238</v>
      </c>
      <c r="B23" s="222" t="s">
        <v>239</v>
      </c>
      <c r="C23" s="180" t="s">
        <v>35</v>
      </c>
      <c r="D23" s="77" t="s">
        <v>35</v>
      </c>
      <c r="E23" s="77" t="s">
        <v>35</v>
      </c>
      <c r="F23" s="77">
        <v>1</v>
      </c>
      <c r="G23" s="77">
        <v>2008</v>
      </c>
      <c r="H23" s="78" t="s">
        <v>121</v>
      </c>
      <c r="I23" s="79">
        <v>1</v>
      </c>
      <c r="J23" s="107"/>
      <c r="K23" s="108"/>
      <c r="L23" s="191">
        <f>J23*I23*F23</f>
        <v>0</v>
      </c>
      <c r="M23" s="108">
        <f>J23*I23*F23</f>
        <v>0</v>
      </c>
      <c r="N23" s="191">
        <f>J23*I23*F23</f>
        <v>0</v>
      </c>
      <c r="O23" s="109">
        <f>SUM(K23:N23)</f>
        <v>0</v>
      </c>
      <c r="P23" s="181" t="s">
        <v>236</v>
      </c>
    </row>
    <row r="24" spans="1:16" ht="21" customHeight="1" thickBot="1">
      <c r="A24" s="334" t="s">
        <v>27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6"/>
    </row>
    <row r="25" spans="1:16" ht="39.75" customHeight="1" thickBot="1">
      <c r="A25" s="228" t="s">
        <v>243</v>
      </c>
      <c r="B25" s="192" t="s">
        <v>25</v>
      </c>
      <c r="C25" s="182" t="s">
        <v>23</v>
      </c>
      <c r="D25" s="193" t="s">
        <v>35</v>
      </c>
      <c r="E25" s="218" t="s">
        <v>24</v>
      </c>
      <c r="F25" s="218">
        <v>3</v>
      </c>
      <c r="G25" s="193">
        <v>2008</v>
      </c>
      <c r="H25" s="226" t="s">
        <v>121</v>
      </c>
      <c r="I25" s="183">
        <v>1</v>
      </c>
      <c r="J25" s="136"/>
      <c r="K25" s="191"/>
      <c r="L25" s="184">
        <f>J25*I25*F25</f>
        <v>0</v>
      </c>
      <c r="M25" s="191">
        <f>J25*I25*F25</f>
        <v>0</v>
      </c>
      <c r="N25" s="184">
        <f>J25*I25*F25</f>
        <v>0</v>
      </c>
      <c r="O25" s="185">
        <f>SUM(K25:N25)</f>
        <v>0</v>
      </c>
      <c r="P25" s="178" t="s">
        <v>236</v>
      </c>
    </row>
    <row r="26" spans="1:16" s="40" customFormat="1" ht="21" customHeight="1" thickBot="1">
      <c r="A26" s="327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9"/>
    </row>
    <row r="27" spans="1:16" s="40" customFormat="1" ht="36.75" customHeight="1" thickBot="1">
      <c r="A27" s="324" t="s">
        <v>244</v>
      </c>
      <c r="B27" s="325"/>
      <c r="C27" s="325"/>
      <c r="D27" s="325"/>
      <c r="E27" s="325"/>
      <c r="F27" s="325"/>
      <c r="G27" s="325"/>
      <c r="H27" s="325"/>
      <c r="I27" s="325"/>
      <c r="J27" s="326"/>
      <c r="K27" s="111"/>
      <c r="L27" s="42">
        <f>L4+L7+L10+L11+L12+L13+L15+L16+L17+L18+L19+L21+L23+L25</f>
        <v>0</v>
      </c>
      <c r="M27" s="42">
        <f>M4+M5+M6+M7+M8+M9+M11+M12+M13+M15+M17+M18+M19+M21+M23+M25</f>
        <v>0</v>
      </c>
      <c r="N27" s="50">
        <f>N4+N7+N11+N12+N13+N15+N17+N18+N19+N21+N23+N25</f>
        <v>0</v>
      </c>
      <c r="O27" s="51">
        <f>L27+M27+N27</f>
        <v>0</v>
      </c>
      <c r="P27" s="81"/>
    </row>
    <row r="28" spans="1:16" ht="21" customHeight="1" thickBot="1">
      <c r="A28" s="334" t="s">
        <v>144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6"/>
    </row>
    <row r="29" spans="1:16" s="197" customFormat="1" ht="70.5" customHeight="1" thickBot="1">
      <c r="A29" s="337" t="s">
        <v>240</v>
      </c>
      <c r="B29" s="338"/>
      <c r="C29" s="338"/>
      <c r="D29" s="338"/>
      <c r="E29" s="338"/>
      <c r="F29" s="338"/>
      <c r="G29" s="338"/>
      <c r="H29" s="338"/>
      <c r="I29" s="339"/>
      <c r="J29" s="44" t="s">
        <v>269</v>
      </c>
      <c r="K29" s="45" t="s">
        <v>169</v>
      </c>
      <c r="L29" s="3" t="s">
        <v>170</v>
      </c>
      <c r="M29" s="3" t="s">
        <v>171</v>
      </c>
      <c r="N29" s="46" t="s">
        <v>172</v>
      </c>
      <c r="O29" s="47" t="s">
        <v>173</v>
      </c>
      <c r="P29" s="48"/>
    </row>
    <row r="30" spans="1:16" ht="68.25" customHeight="1">
      <c r="A30" s="340"/>
      <c r="B30" s="341"/>
      <c r="C30" s="341"/>
      <c r="D30" s="341"/>
      <c r="E30" s="341"/>
      <c r="F30" s="341"/>
      <c r="G30" s="341"/>
      <c r="H30" s="341"/>
      <c r="I30" s="342"/>
      <c r="J30" s="112"/>
      <c r="K30" s="113">
        <f>J30*13</f>
        <v>0</v>
      </c>
      <c r="L30" s="114">
        <f>J30*32</f>
        <v>0</v>
      </c>
      <c r="M30" s="114">
        <f>J30*30</f>
        <v>0</v>
      </c>
      <c r="N30" s="115">
        <f>J30*17</f>
        <v>0</v>
      </c>
      <c r="O30" s="116">
        <f>SUM(K30:N30)</f>
        <v>0</v>
      </c>
      <c r="P30" s="186" t="s">
        <v>174</v>
      </c>
    </row>
    <row r="31" spans="1:16" ht="67.5" customHeight="1" thickBot="1">
      <c r="A31" s="343"/>
      <c r="B31" s="344"/>
      <c r="C31" s="344"/>
      <c r="D31" s="344"/>
      <c r="E31" s="344"/>
      <c r="F31" s="344"/>
      <c r="G31" s="344"/>
      <c r="H31" s="344"/>
      <c r="I31" s="345"/>
      <c r="J31" s="117"/>
      <c r="K31" s="118"/>
      <c r="L31" s="119">
        <f>J31*10</f>
        <v>0</v>
      </c>
      <c r="M31" s="119">
        <f>J31*11</f>
        <v>0</v>
      </c>
      <c r="N31" s="120">
        <f>J31*11</f>
        <v>0</v>
      </c>
      <c r="O31" s="121">
        <f>SUM(K31:N31)</f>
        <v>0</v>
      </c>
      <c r="P31" s="57" t="s">
        <v>175</v>
      </c>
    </row>
    <row r="32" spans="1:16" ht="36.75" customHeight="1" thickBot="1">
      <c r="A32" s="324" t="s">
        <v>244</v>
      </c>
      <c r="B32" s="325"/>
      <c r="C32" s="325"/>
      <c r="D32" s="325"/>
      <c r="E32" s="325"/>
      <c r="F32" s="325"/>
      <c r="G32" s="325"/>
      <c r="H32" s="325"/>
      <c r="I32" s="325"/>
      <c r="J32" s="326"/>
      <c r="K32" s="41">
        <f>K30+K31</f>
        <v>0</v>
      </c>
      <c r="L32" s="42">
        <f>L30+L31</f>
        <v>0</v>
      </c>
      <c r="M32" s="42">
        <f>M30+M31</f>
        <v>0</v>
      </c>
      <c r="N32" s="50">
        <f>N30+N31</f>
        <v>0</v>
      </c>
      <c r="O32" s="51">
        <f>O30+O31</f>
        <v>0</v>
      </c>
      <c r="P32" s="57"/>
    </row>
    <row r="33" spans="1:16" ht="29.25" customHeight="1" thickBot="1">
      <c r="A33" s="334" t="s">
        <v>145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6"/>
    </row>
    <row r="34" spans="1:16" ht="54.75" customHeight="1">
      <c r="A34" s="318" t="s">
        <v>146</v>
      </c>
      <c r="B34" s="319"/>
      <c r="C34" s="319"/>
      <c r="D34" s="319"/>
      <c r="E34" s="319"/>
      <c r="F34" s="319"/>
      <c r="G34" s="319"/>
      <c r="H34" s="319"/>
      <c r="I34" s="319"/>
      <c r="J34" s="52" t="s">
        <v>130</v>
      </c>
      <c r="K34" s="53" t="s">
        <v>169</v>
      </c>
      <c r="L34" s="54" t="s">
        <v>170</v>
      </c>
      <c r="M34" s="54" t="s">
        <v>171</v>
      </c>
      <c r="N34" s="55" t="s">
        <v>172</v>
      </c>
      <c r="O34" s="187" t="s">
        <v>173</v>
      </c>
      <c r="P34" s="56"/>
    </row>
    <row r="35" spans="1:16" ht="49.5" customHeight="1" thickBot="1">
      <c r="A35" s="321"/>
      <c r="B35" s="322"/>
      <c r="C35" s="322"/>
      <c r="D35" s="322"/>
      <c r="E35" s="322"/>
      <c r="F35" s="322"/>
      <c r="G35" s="322"/>
      <c r="H35" s="322"/>
      <c r="I35" s="322"/>
      <c r="J35" s="135"/>
      <c r="K35" s="128">
        <f>J35</f>
        <v>0</v>
      </c>
      <c r="L35" s="125">
        <f>J35</f>
        <v>0</v>
      </c>
      <c r="M35" s="125">
        <f>J35</f>
        <v>0</v>
      </c>
      <c r="N35" s="129"/>
      <c r="O35" s="130">
        <f>K35+L35+M35</f>
        <v>0</v>
      </c>
      <c r="P35" s="57" t="s">
        <v>266</v>
      </c>
    </row>
    <row r="36" spans="6:9" s="40" customFormat="1" ht="12.75">
      <c r="F36" s="196"/>
      <c r="G36" s="196"/>
      <c r="I36" s="196"/>
    </row>
    <row r="37" spans="6:9" s="40" customFormat="1" ht="12.75">
      <c r="F37" s="196"/>
      <c r="G37" s="196"/>
      <c r="I37" s="196"/>
    </row>
    <row r="38" spans="6:9" s="40" customFormat="1" ht="12.75">
      <c r="F38" s="196"/>
      <c r="G38" s="196"/>
      <c r="I38" s="196"/>
    </row>
    <row r="39" spans="6:9" s="40" customFormat="1" ht="12.75">
      <c r="F39" s="196"/>
      <c r="G39" s="196"/>
      <c r="I39" s="196"/>
    </row>
    <row r="40" spans="6:9" s="40" customFormat="1" ht="12.75">
      <c r="F40" s="196"/>
      <c r="G40" s="196"/>
      <c r="I40" s="196"/>
    </row>
    <row r="41" spans="6:9" s="40" customFormat="1" ht="12.75">
      <c r="F41" s="196"/>
      <c r="G41" s="196"/>
      <c r="I41" s="196"/>
    </row>
    <row r="42" spans="6:9" s="40" customFormat="1" ht="12.75">
      <c r="F42" s="196"/>
      <c r="G42" s="196"/>
      <c r="I42" s="196"/>
    </row>
  </sheetData>
  <sheetProtection algorithmName="SHA-512" hashValue="K086rm6oT/owNazYdNCPxexMcjbulJKnoMmIqJQ/y6T9WbykaaQ5+jB4dCUauAjcOHvr0e2GULEtdQjDtUFV0g==" saltValue="WG3p9mC4er9TF2Wnpw0BeQ==" spinCount="100000" sheet="1" selectLockedCells="1"/>
  <mergeCells count="40">
    <mergeCell ref="A1:P1"/>
    <mergeCell ref="A3:P3"/>
    <mergeCell ref="A4:A13"/>
    <mergeCell ref="B4:B6"/>
    <mergeCell ref="C4:C6"/>
    <mergeCell ref="D4:D6"/>
    <mergeCell ref="E4:E6"/>
    <mergeCell ref="F4:F6"/>
    <mergeCell ref="G4:G6"/>
    <mergeCell ref="B7:B9"/>
    <mergeCell ref="C7:C9"/>
    <mergeCell ref="D7:D9"/>
    <mergeCell ref="E7:E9"/>
    <mergeCell ref="F7:F9"/>
    <mergeCell ref="G7:G9"/>
    <mergeCell ref="B10:B11"/>
    <mergeCell ref="C10:C11"/>
    <mergeCell ref="D10:D11"/>
    <mergeCell ref="E10:E11"/>
    <mergeCell ref="F10:F11"/>
    <mergeCell ref="G10:G11"/>
    <mergeCell ref="A14:P14"/>
    <mergeCell ref="A16:A19"/>
    <mergeCell ref="B16:B17"/>
    <mergeCell ref="C16:C17"/>
    <mergeCell ref="D16:D17"/>
    <mergeCell ref="E16:E17"/>
    <mergeCell ref="F16:F17"/>
    <mergeCell ref="G16:G17"/>
    <mergeCell ref="A34:I35"/>
    <mergeCell ref="A20:P20"/>
    <mergeCell ref="B21:C21"/>
    <mergeCell ref="A22:P22"/>
    <mergeCell ref="A24:P24"/>
    <mergeCell ref="A32:J32"/>
    <mergeCell ref="A26:P26"/>
    <mergeCell ref="A27:J27"/>
    <mergeCell ref="A28:P28"/>
    <mergeCell ref="A29:I31"/>
    <mergeCell ref="A33:P33"/>
  </mergeCells>
  <printOptions/>
  <pageMargins left="0.31496062992125984" right="0.31496062992125984" top="0.7874015748031497" bottom="0.5905511811023623" header="0.31496062992125984" footer="0.31496062992125984"/>
  <pageSetup fitToHeight="0" fitToWidth="1" horizontalDpi="600" verticalDpi="600" orientation="landscape" paperSize="9" scale="42" r:id="rId1"/>
  <headerFooter>
    <oddHeader>&amp;RPříloha č. 3a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0EC6-2945-4BBD-BDF0-33DD37DF9D8E}">
  <sheetPr>
    <pageSetUpPr fitToPage="1"/>
  </sheetPr>
  <dimension ref="A1:C14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9.75390625" style="137" customWidth="1"/>
    <col min="2" max="2" width="125.75390625" style="137" customWidth="1"/>
    <col min="3" max="3" width="37.625" style="137" customWidth="1"/>
    <col min="4" max="257" width="9.125" style="137" customWidth="1"/>
    <col min="258" max="258" width="75.75390625" style="137" customWidth="1"/>
    <col min="259" max="259" width="17.00390625" style="137" customWidth="1"/>
    <col min="260" max="513" width="9.125" style="137" customWidth="1"/>
    <col min="514" max="514" width="75.75390625" style="137" customWidth="1"/>
    <col min="515" max="515" width="17.00390625" style="137" customWidth="1"/>
    <col min="516" max="769" width="9.125" style="137" customWidth="1"/>
    <col min="770" max="770" width="75.75390625" style="137" customWidth="1"/>
    <col min="771" max="771" width="17.00390625" style="137" customWidth="1"/>
    <col min="772" max="1025" width="9.125" style="137" customWidth="1"/>
    <col min="1026" max="1026" width="75.75390625" style="137" customWidth="1"/>
    <col min="1027" max="1027" width="17.00390625" style="137" customWidth="1"/>
    <col min="1028" max="1281" width="9.125" style="137" customWidth="1"/>
    <col min="1282" max="1282" width="75.75390625" style="137" customWidth="1"/>
    <col min="1283" max="1283" width="17.00390625" style="137" customWidth="1"/>
    <col min="1284" max="1537" width="9.125" style="137" customWidth="1"/>
    <col min="1538" max="1538" width="75.75390625" style="137" customWidth="1"/>
    <col min="1539" max="1539" width="17.00390625" style="137" customWidth="1"/>
    <col min="1540" max="1793" width="9.125" style="137" customWidth="1"/>
    <col min="1794" max="1794" width="75.75390625" style="137" customWidth="1"/>
    <col min="1795" max="1795" width="17.00390625" style="137" customWidth="1"/>
    <col min="1796" max="2049" width="9.125" style="137" customWidth="1"/>
    <col min="2050" max="2050" width="75.75390625" style="137" customWidth="1"/>
    <col min="2051" max="2051" width="17.00390625" style="137" customWidth="1"/>
    <col min="2052" max="2305" width="9.125" style="137" customWidth="1"/>
    <col min="2306" max="2306" width="75.75390625" style="137" customWidth="1"/>
    <col min="2307" max="2307" width="17.00390625" style="137" customWidth="1"/>
    <col min="2308" max="2561" width="9.125" style="137" customWidth="1"/>
    <col min="2562" max="2562" width="75.75390625" style="137" customWidth="1"/>
    <col min="2563" max="2563" width="17.00390625" style="137" customWidth="1"/>
    <col min="2564" max="2817" width="9.125" style="137" customWidth="1"/>
    <col min="2818" max="2818" width="75.75390625" style="137" customWidth="1"/>
    <col min="2819" max="2819" width="17.00390625" style="137" customWidth="1"/>
    <col min="2820" max="3073" width="9.125" style="137" customWidth="1"/>
    <col min="3074" max="3074" width="75.75390625" style="137" customWidth="1"/>
    <col min="3075" max="3075" width="17.00390625" style="137" customWidth="1"/>
    <col min="3076" max="3329" width="9.125" style="137" customWidth="1"/>
    <col min="3330" max="3330" width="75.75390625" style="137" customWidth="1"/>
    <col min="3331" max="3331" width="17.00390625" style="137" customWidth="1"/>
    <col min="3332" max="3585" width="9.125" style="137" customWidth="1"/>
    <col min="3586" max="3586" width="75.75390625" style="137" customWidth="1"/>
    <col min="3587" max="3587" width="17.00390625" style="137" customWidth="1"/>
    <col min="3588" max="3841" width="9.125" style="137" customWidth="1"/>
    <col min="3842" max="3842" width="75.75390625" style="137" customWidth="1"/>
    <col min="3843" max="3843" width="17.00390625" style="137" customWidth="1"/>
    <col min="3844" max="4097" width="9.125" style="137" customWidth="1"/>
    <col min="4098" max="4098" width="75.75390625" style="137" customWidth="1"/>
    <col min="4099" max="4099" width="17.00390625" style="137" customWidth="1"/>
    <col min="4100" max="4353" width="9.125" style="137" customWidth="1"/>
    <col min="4354" max="4354" width="75.75390625" style="137" customWidth="1"/>
    <col min="4355" max="4355" width="17.00390625" style="137" customWidth="1"/>
    <col min="4356" max="4609" width="9.125" style="137" customWidth="1"/>
    <col min="4610" max="4610" width="75.75390625" style="137" customWidth="1"/>
    <col min="4611" max="4611" width="17.00390625" style="137" customWidth="1"/>
    <col min="4612" max="4865" width="9.125" style="137" customWidth="1"/>
    <col min="4866" max="4866" width="75.75390625" style="137" customWidth="1"/>
    <col min="4867" max="4867" width="17.00390625" style="137" customWidth="1"/>
    <col min="4868" max="5121" width="9.125" style="137" customWidth="1"/>
    <col min="5122" max="5122" width="75.75390625" style="137" customWidth="1"/>
    <col min="5123" max="5123" width="17.00390625" style="137" customWidth="1"/>
    <col min="5124" max="5377" width="9.125" style="137" customWidth="1"/>
    <col min="5378" max="5378" width="75.75390625" style="137" customWidth="1"/>
    <col min="5379" max="5379" width="17.00390625" style="137" customWidth="1"/>
    <col min="5380" max="5633" width="9.125" style="137" customWidth="1"/>
    <col min="5634" max="5634" width="75.75390625" style="137" customWidth="1"/>
    <col min="5635" max="5635" width="17.00390625" style="137" customWidth="1"/>
    <col min="5636" max="5889" width="9.125" style="137" customWidth="1"/>
    <col min="5890" max="5890" width="75.75390625" style="137" customWidth="1"/>
    <col min="5891" max="5891" width="17.00390625" style="137" customWidth="1"/>
    <col min="5892" max="6145" width="9.125" style="137" customWidth="1"/>
    <col min="6146" max="6146" width="75.75390625" style="137" customWidth="1"/>
    <col min="6147" max="6147" width="17.00390625" style="137" customWidth="1"/>
    <col min="6148" max="6401" width="9.125" style="137" customWidth="1"/>
    <col min="6402" max="6402" width="75.75390625" style="137" customWidth="1"/>
    <col min="6403" max="6403" width="17.00390625" style="137" customWidth="1"/>
    <col min="6404" max="6657" width="9.125" style="137" customWidth="1"/>
    <col min="6658" max="6658" width="75.75390625" style="137" customWidth="1"/>
    <col min="6659" max="6659" width="17.00390625" style="137" customWidth="1"/>
    <col min="6660" max="6913" width="9.125" style="137" customWidth="1"/>
    <col min="6914" max="6914" width="75.75390625" style="137" customWidth="1"/>
    <col min="6915" max="6915" width="17.00390625" style="137" customWidth="1"/>
    <col min="6916" max="7169" width="9.125" style="137" customWidth="1"/>
    <col min="7170" max="7170" width="75.75390625" style="137" customWidth="1"/>
    <col min="7171" max="7171" width="17.00390625" style="137" customWidth="1"/>
    <col min="7172" max="7425" width="9.125" style="137" customWidth="1"/>
    <col min="7426" max="7426" width="75.75390625" style="137" customWidth="1"/>
    <col min="7427" max="7427" width="17.00390625" style="137" customWidth="1"/>
    <col min="7428" max="7681" width="9.125" style="137" customWidth="1"/>
    <col min="7682" max="7682" width="75.75390625" style="137" customWidth="1"/>
    <col min="7683" max="7683" width="17.00390625" style="137" customWidth="1"/>
    <col min="7684" max="7937" width="9.125" style="137" customWidth="1"/>
    <col min="7938" max="7938" width="75.75390625" style="137" customWidth="1"/>
    <col min="7939" max="7939" width="17.00390625" style="137" customWidth="1"/>
    <col min="7940" max="8193" width="9.125" style="137" customWidth="1"/>
    <col min="8194" max="8194" width="75.75390625" style="137" customWidth="1"/>
    <col min="8195" max="8195" width="17.00390625" style="137" customWidth="1"/>
    <col min="8196" max="8449" width="9.125" style="137" customWidth="1"/>
    <col min="8450" max="8450" width="75.75390625" style="137" customWidth="1"/>
    <col min="8451" max="8451" width="17.00390625" style="137" customWidth="1"/>
    <col min="8452" max="8705" width="9.125" style="137" customWidth="1"/>
    <col min="8706" max="8706" width="75.75390625" style="137" customWidth="1"/>
    <col min="8707" max="8707" width="17.00390625" style="137" customWidth="1"/>
    <col min="8708" max="8961" width="9.125" style="137" customWidth="1"/>
    <col min="8962" max="8962" width="75.75390625" style="137" customWidth="1"/>
    <col min="8963" max="8963" width="17.00390625" style="137" customWidth="1"/>
    <col min="8964" max="9217" width="9.125" style="137" customWidth="1"/>
    <col min="9218" max="9218" width="75.75390625" style="137" customWidth="1"/>
    <col min="9219" max="9219" width="17.00390625" style="137" customWidth="1"/>
    <col min="9220" max="9473" width="9.125" style="137" customWidth="1"/>
    <col min="9474" max="9474" width="75.75390625" style="137" customWidth="1"/>
    <col min="9475" max="9475" width="17.00390625" style="137" customWidth="1"/>
    <col min="9476" max="9729" width="9.125" style="137" customWidth="1"/>
    <col min="9730" max="9730" width="75.75390625" style="137" customWidth="1"/>
    <col min="9731" max="9731" width="17.00390625" style="137" customWidth="1"/>
    <col min="9732" max="9985" width="9.125" style="137" customWidth="1"/>
    <col min="9986" max="9986" width="75.75390625" style="137" customWidth="1"/>
    <col min="9987" max="9987" width="17.00390625" style="137" customWidth="1"/>
    <col min="9988" max="10241" width="9.125" style="137" customWidth="1"/>
    <col min="10242" max="10242" width="75.75390625" style="137" customWidth="1"/>
    <col min="10243" max="10243" width="17.00390625" style="137" customWidth="1"/>
    <col min="10244" max="10497" width="9.125" style="137" customWidth="1"/>
    <col min="10498" max="10498" width="75.75390625" style="137" customWidth="1"/>
    <col min="10499" max="10499" width="17.00390625" style="137" customWidth="1"/>
    <col min="10500" max="10753" width="9.125" style="137" customWidth="1"/>
    <col min="10754" max="10754" width="75.75390625" style="137" customWidth="1"/>
    <col min="10755" max="10755" width="17.00390625" style="137" customWidth="1"/>
    <col min="10756" max="11009" width="9.125" style="137" customWidth="1"/>
    <col min="11010" max="11010" width="75.75390625" style="137" customWidth="1"/>
    <col min="11011" max="11011" width="17.00390625" style="137" customWidth="1"/>
    <col min="11012" max="11265" width="9.125" style="137" customWidth="1"/>
    <col min="11266" max="11266" width="75.75390625" style="137" customWidth="1"/>
    <col min="11267" max="11267" width="17.00390625" style="137" customWidth="1"/>
    <col min="11268" max="11521" width="9.125" style="137" customWidth="1"/>
    <col min="11522" max="11522" width="75.75390625" style="137" customWidth="1"/>
    <col min="11523" max="11523" width="17.00390625" style="137" customWidth="1"/>
    <col min="11524" max="11777" width="9.125" style="137" customWidth="1"/>
    <col min="11778" max="11778" width="75.75390625" style="137" customWidth="1"/>
    <col min="11779" max="11779" width="17.00390625" style="137" customWidth="1"/>
    <col min="11780" max="12033" width="9.125" style="137" customWidth="1"/>
    <col min="12034" max="12034" width="75.75390625" style="137" customWidth="1"/>
    <col min="12035" max="12035" width="17.00390625" style="137" customWidth="1"/>
    <col min="12036" max="12289" width="9.125" style="137" customWidth="1"/>
    <col min="12290" max="12290" width="75.75390625" style="137" customWidth="1"/>
    <col min="12291" max="12291" width="17.00390625" style="137" customWidth="1"/>
    <col min="12292" max="12545" width="9.125" style="137" customWidth="1"/>
    <col min="12546" max="12546" width="75.75390625" style="137" customWidth="1"/>
    <col min="12547" max="12547" width="17.00390625" style="137" customWidth="1"/>
    <col min="12548" max="12801" width="9.125" style="137" customWidth="1"/>
    <col min="12802" max="12802" width="75.75390625" style="137" customWidth="1"/>
    <col min="12803" max="12803" width="17.00390625" style="137" customWidth="1"/>
    <col min="12804" max="13057" width="9.125" style="137" customWidth="1"/>
    <col min="13058" max="13058" width="75.75390625" style="137" customWidth="1"/>
    <col min="13059" max="13059" width="17.00390625" style="137" customWidth="1"/>
    <col min="13060" max="13313" width="9.125" style="137" customWidth="1"/>
    <col min="13314" max="13314" width="75.75390625" style="137" customWidth="1"/>
    <col min="13315" max="13315" width="17.00390625" style="137" customWidth="1"/>
    <col min="13316" max="13569" width="9.125" style="137" customWidth="1"/>
    <col min="13570" max="13570" width="75.75390625" style="137" customWidth="1"/>
    <col min="13571" max="13571" width="17.00390625" style="137" customWidth="1"/>
    <col min="13572" max="13825" width="9.125" style="137" customWidth="1"/>
    <col min="13826" max="13826" width="75.75390625" style="137" customWidth="1"/>
    <col min="13827" max="13827" width="17.00390625" style="137" customWidth="1"/>
    <col min="13828" max="14081" width="9.125" style="137" customWidth="1"/>
    <col min="14082" max="14082" width="75.75390625" style="137" customWidth="1"/>
    <col min="14083" max="14083" width="17.00390625" style="137" customWidth="1"/>
    <col min="14084" max="14337" width="9.125" style="137" customWidth="1"/>
    <col min="14338" max="14338" width="75.75390625" style="137" customWidth="1"/>
    <col min="14339" max="14339" width="17.00390625" style="137" customWidth="1"/>
    <col min="14340" max="14593" width="9.125" style="137" customWidth="1"/>
    <col min="14594" max="14594" width="75.75390625" style="137" customWidth="1"/>
    <col min="14595" max="14595" width="17.00390625" style="137" customWidth="1"/>
    <col min="14596" max="14849" width="9.125" style="137" customWidth="1"/>
    <col min="14850" max="14850" width="75.75390625" style="137" customWidth="1"/>
    <col min="14851" max="14851" width="17.00390625" style="137" customWidth="1"/>
    <col min="14852" max="15105" width="9.125" style="137" customWidth="1"/>
    <col min="15106" max="15106" width="75.75390625" style="137" customWidth="1"/>
    <col min="15107" max="15107" width="17.00390625" style="137" customWidth="1"/>
    <col min="15108" max="15361" width="9.125" style="137" customWidth="1"/>
    <col min="15362" max="15362" width="75.75390625" style="137" customWidth="1"/>
    <col min="15363" max="15363" width="17.00390625" style="137" customWidth="1"/>
    <col min="15364" max="15617" width="9.125" style="137" customWidth="1"/>
    <col min="15618" max="15618" width="75.75390625" style="137" customWidth="1"/>
    <col min="15619" max="15619" width="17.00390625" style="137" customWidth="1"/>
    <col min="15620" max="15873" width="9.125" style="137" customWidth="1"/>
    <col min="15874" max="15874" width="75.75390625" style="137" customWidth="1"/>
    <col min="15875" max="15875" width="17.00390625" style="137" customWidth="1"/>
    <col min="15876" max="16129" width="9.125" style="137" customWidth="1"/>
    <col min="16130" max="16130" width="75.75390625" style="137" customWidth="1"/>
    <col min="16131" max="16131" width="17.00390625" style="137" customWidth="1"/>
    <col min="16132" max="16384" width="9.125" style="137" customWidth="1"/>
  </cols>
  <sheetData>
    <row r="1" spans="1:3" ht="46.5">
      <c r="A1" s="392" t="s">
        <v>251</v>
      </c>
      <c r="B1" s="392"/>
      <c r="C1" s="392"/>
    </row>
    <row r="2" spans="1:3" ht="23.25" customHeight="1" thickBot="1">
      <c r="A2" s="230"/>
      <c r="B2" s="230"/>
      <c r="C2" s="230"/>
    </row>
    <row r="3" spans="1:3" ht="27" customHeight="1" thickBot="1">
      <c r="A3" s="231" t="s">
        <v>196</v>
      </c>
      <c r="B3" s="232" t="s">
        <v>252</v>
      </c>
      <c r="C3" s="231" t="s">
        <v>185</v>
      </c>
    </row>
    <row r="4" spans="1:3" ht="21" customHeight="1">
      <c r="A4" s="233" t="s">
        <v>197</v>
      </c>
      <c r="B4" s="234" t="s">
        <v>254</v>
      </c>
      <c r="C4" s="393" t="s">
        <v>198</v>
      </c>
    </row>
    <row r="5" spans="1:3" ht="21" customHeight="1">
      <c r="A5" s="235" t="s">
        <v>199</v>
      </c>
      <c r="B5" s="236" t="s">
        <v>200</v>
      </c>
      <c r="C5" s="393"/>
    </row>
    <row r="6" spans="1:3" ht="21" customHeight="1">
      <c r="A6" s="235" t="s">
        <v>201</v>
      </c>
      <c r="B6" s="236" t="s">
        <v>202</v>
      </c>
      <c r="C6" s="393"/>
    </row>
    <row r="7" spans="1:3" ht="21" customHeight="1">
      <c r="A7" s="235" t="s">
        <v>203</v>
      </c>
      <c r="B7" s="236" t="s">
        <v>204</v>
      </c>
      <c r="C7" s="393"/>
    </row>
    <row r="8" spans="1:3" ht="21" customHeight="1">
      <c r="A8" s="235" t="s">
        <v>205</v>
      </c>
      <c r="B8" s="236" t="s">
        <v>255</v>
      </c>
      <c r="C8" s="393"/>
    </row>
    <row r="9" spans="1:3" ht="21" customHeight="1">
      <c r="A9" s="235" t="s">
        <v>206</v>
      </c>
      <c r="B9" s="236" t="s">
        <v>207</v>
      </c>
      <c r="C9" s="393"/>
    </row>
    <row r="10" spans="1:3" ht="21" customHeight="1">
      <c r="A10" s="235" t="s">
        <v>208</v>
      </c>
      <c r="B10" s="236" t="s">
        <v>209</v>
      </c>
      <c r="C10" s="393"/>
    </row>
    <row r="11" spans="1:3" ht="21" customHeight="1">
      <c r="A11" s="235" t="s">
        <v>210</v>
      </c>
      <c r="B11" s="236" t="s">
        <v>211</v>
      </c>
      <c r="C11" s="393"/>
    </row>
    <row r="12" spans="1:3" ht="21" customHeight="1">
      <c r="A12" s="235" t="s">
        <v>212</v>
      </c>
      <c r="B12" s="236" t="s">
        <v>256</v>
      </c>
      <c r="C12" s="393"/>
    </row>
    <row r="13" spans="1:3" ht="21" customHeight="1">
      <c r="A13" s="235" t="s">
        <v>213</v>
      </c>
      <c r="B13" s="236" t="s">
        <v>253</v>
      </c>
      <c r="C13" s="393"/>
    </row>
    <row r="14" spans="1:3" ht="21" customHeight="1" thickBot="1">
      <c r="A14" s="237" t="s">
        <v>214</v>
      </c>
      <c r="B14" s="238" t="s">
        <v>215</v>
      </c>
      <c r="C14" s="394"/>
    </row>
  </sheetData>
  <sheetProtection algorithmName="SHA-512" hashValue="88vKNv6F2Vg0aV6w1m8y7vf0MvNfTSKvGDig6v6xr0etftmeIs/eCasSKsv11zucHX+y+vcVYTCOy48M+lu7bA==" saltValue="hO0h4KUcA5rk5dLcqZjmYw==" spinCount="100000" sheet="1" selectLockedCells="1" selectUnlockedCells="1"/>
  <mergeCells count="2">
    <mergeCell ref="A1:C1"/>
    <mergeCell ref="C4:C14"/>
  </mergeCells>
  <printOptions horizontalCentered="1"/>
  <pageMargins left="0" right="0" top="0.7874015748031497" bottom="0.5905511811023623" header="0" footer="0"/>
  <pageSetup fitToHeight="1" fitToWidth="1" horizontalDpi="600" verticalDpi="600" orientation="landscape" paperSize="9" scale="85" r:id="rId1"/>
  <headerFooter>
    <oddHeader>&amp;RPříloha č. 3a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4" ma:contentTypeDescription="Vytvoří nový dokument" ma:contentTypeScope="" ma:versionID="daa59fcfdcebe8fff9bf3027fc850d0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52f020af83fe949d45b992c8ae17fe3b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59bf33-e038-4c9d-af93-de97854f36e6}" ma:internalName="TaxCatchAll" ma:showField="CatchAllData" ma:web="87a5cc53-d505-4d0b-a39f-e3b8401ee5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9fa61e-0bc8-43e4-a071-f8e327014709">
      <Terms xmlns="http://schemas.microsoft.com/office/infopath/2007/PartnerControls"/>
    </lcf76f155ced4ddcb4097134ff3c332f>
    <TaxCatchAll xmlns="87a5cc53-d505-4d0b-a39f-e3b8401ee5c0" xsi:nil="true"/>
  </documentManagement>
</p:properties>
</file>

<file path=customXml/itemProps1.xml><?xml version="1.0" encoding="utf-8"?>
<ds:datastoreItem xmlns:ds="http://schemas.openxmlformats.org/officeDocument/2006/customXml" ds:itemID="{C92BF53B-B054-4555-AE46-B03AB6C2E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FD1203-F1F4-4B07-B9B2-953C85ADE3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FAE8B-4BF9-4C83-9DF9-834CAAB68D9F}">
  <ds:schemaRefs>
    <ds:schemaRef ds:uri="http://schemas.microsoft.com/office/2006/documentManagement/types"/>
    <ds:schemaRef ds:uri="cc32c2e7-9e7c-4680-8c69-6dd918bab9b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d2bb386-bd3e-4a63-8dcb-c19f3d33562a"/>
    <ds:schemaRef ds:uri="http://www.w3.org/XML/1998/namespace"/>
    <ds:schemaRef ds:uri="http://purl.org/dc/dcmitype/"/>
    <ds:schemaRef ds:uri="679fa61e-0bc8-43e4-a071-f8e327014709"/>
    <ds:schemaRef ds:uri="87a5cc53-d505-4d0b-a39f-e3b8401ee5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Urbášek</dc:creator>
  <cp:keywords/>
  <dc:description/>
  <cp:lastModifiedBy>Košťálová Petra</cp:lastModifiedBy>
  <cp:lastPrinted>2023-06-29T06:52:59Z</cp:lastPrinted>
  <dcterms:created xsi:type="dcterms:W3CDTF">2002-01-08T17:44:45Z</dcterms:created>
  <dcterms:modified xsi:type="dcterms:W3CDTF">2023-06-29T06:54:40Z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SetDate">
    <vt:lpwstr>2019-10-03T05:57:09.0472516Z</vt:lpwstr>
  </property>
  <property fmtid="{D5CDD505-2E9C-101B-9397-08002B2CF9AE}" pid="5" name="MSIP_Label_690ebb53-23a2-471a-9c6e-17bd0d11311e_Name">
    <vt:lpwstr>Verejne</vt:lpwstr>
  </property>
  <property fmtid="{D5CDD505-2E9C-101B-9397-08002B2CF9AE}" pid="6" name="MSIP_Label_690ebb53-23a2-471a-9c6e-17bd0d11311e_Extended_MSFT_Method">
    <vt:lpwstr>Automatic</vt:lpwstr>
  </property>
  <property fmtid="{D5CDD505-2E9C-101B-9397-08002B2CF9AE}" pid="7" name="Sensitivity">
    <vt:lpwstr>Verejne</vt:lpwstr>
  </property>
  <property fmtid="{D5CDD505-2E9C-101B-9397-08002B2CF9AE}" pid="8" name="ContentTypeId">
    <vt:lpwstr>0x01010018B19B14ACF7B14FBB92C8E65CCDD25D</vt:lpwstr>
  </property>
</Properties>
</file>