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tivlhkostní opatření objektu\EZAK\Výzva\"/>
    </mc:Choice>
  </mc:AlternateContent>
  <xr:revisionPtr revIDLastSave="0" documentId="8_{986C552B-6DF3-427A-834A-AB04BF161F53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2.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2.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2. Pol'!$A$1:$Y$206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03" i="12" l="1"/>
  <c r="BA201" i="12"/>
  <c r="BA198" i="12"/>
  <c r="BA194" i="12"/>
  <c r="BA190" i="12"/>
  <c r="BA163" i="12"/>
  <c r="BA122" i="12"/>
  <c r="BA118" i="12"/>
  <c r="BA108" i="12"/>
  <c r="BA88" i="12"/>
  <c r="BA82" i="12"/>
  <c r="BA64" i="12"/>
  <c r="BA61" i="12"/>
  <c r="BA48" i="12"/>
  <c r="BA34" i="12"/>
  <c r="BA30" i="12"/>
  <c r="BA12" i="12"/>
  <c r="BA10" i="12"/>
  <c r="G9" i="12"/>
  <c r="M9" i="12" s="1"/>
  <c r="I9" i="12"/>
  <c r="I8" i="12" s="1"/>
  <c r="K9" i="12"/>
  <c r="O9" i="12"/>
  <c r="O8" i="12" s="1"/>
  <c r="Q9" i="12"/>
  <c r="Q8" i="12" s="1"/>
  <c r="V9" i="12"/>
  <c r="G11" i="12"/>
  <c r="G8" i="12" s="1"/>
  <c r="I11" i="12"/>
  <c r="K11" i="12"/>
  <c r="O11" i="12"/>
  <c r="Q11" i="12"/>
  <c r="V11" i="12"/>
  <c r="G15" i="12"/>
  <c r="M15" i="12" s="1"/>
  <c r="M14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G29" i="12"/>
  <c r="I29" i="12"/>
  <c r="K29" i="12"/>
  <c r="O29" i="12"/>
  <c r="O28" i="12" s="1"/>
  <c r="Q29" i="12"/>
  <c r="V29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7" i="12"/>
  <c r="M47" i="12" s="1"/>
  <c r="I47" i="12"/>
  <c r="I46" i="12" s="1"/>
  <c r="K47" i="12"/>
  <c r="O47" i="12"/>
  <c r="Q47" i="12"/>
  <c r="Q46" i="12" s="1"/>
  <c r="V47" i="12"/>
  <c r="V46" i="12" s="1"/>
  <c r="G51" i="12"/>
  <c r="M51" i="12" s="1"/>
  <c r="I51" i="12"/>
  <c r="K51" i="12"/>
  <c r="K46" i="12" s="1"/>
  <c r="O51" i="12"/>
  <c r="O46" i="12" s="1"/>
  <c r="Q51" i="12"/>
  <c r="V51" i="12"/>
  <c r="G55" i="12"/>
  <c r="G54" i="12" s="1"/>
  <c r="I57" i="1" s="1"/>
  <c r="I55" i="12"/>
  <c r="I54" i="12" s="1"/>
  <c r="K55" i="12"/>
  <c r="O55" i="12"/>
  <c r="Q55" i="12"/>
  <c r="V55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O66" i="12"/>
  <c r="G67" i="12"/>
  <c r="M67" i="12" s="1"/>
  <c r="I67" i="12"/>
  <c r="I66" i="12" s="1"/>
  <c r="K67" i="12"/>
  <c r="O67" i="12"/>
  <c r="Q67" i="12"/>
  <c r="Q66" i="12" s="1"/>
  <c r="V67" i="12"/>
  <c r="G70" i="12"/>
  <c r="G66" i="12" s="1"/>
  <c r="I58" i="1" s="1"/>
  <c r="I70" i="12"/>
  <c r="K70" i="12"/>
  <c r="K66" i="12" s="1"/>
  <c r="O70" i="12"/>
  <c r="Q70" i="12"/>
  <c r="V70" i="12"/>
  <c r="K72" i="12"/>
  <c r="G73" i="12"/>
  <c r="I73" i="12"/>
  <c r="K73" i="12"/>
  <c r="O73" i="12"/>
  <c r="Q73" i="12"/>
  <c r="V73" i="12"/>
  <c r="V72" i="12" s="1"/>
  <c r="G76" i="12"/>
  <c r="M76" i="12" s="1"/>
  <c r="I76" i="12"/>
  <c r="K76" i="12"/>
  <c r="O76" i="12"/>
  <c r="Q76" i="12"/>
  <c r="Q72" i="12" s="1"/>
  <c r="V76" i="12"/>
  <c r="V79" i="12"/>
  <c r="G80" i="12"/>
  <c r="M80" i="12" s="1"/>
  <c r="I80" i="12"/>
  <c r="I79" i="12" s="1"/>
  <c r="K80" i="12"/>
  <c r="K79" i="12" s="1"/>
  <c r="O80" i="12"/>
  <c r="Q80" i="12"/>
  <c r="V80" i="12"/>
  <c r="G81" i="12"/>
  <c r="G79" i="12" s="1"/>
  <c r="I60" i="1" s="1"/>
  <c r="I81" i="12"/>
  <c r="K81" i="12"/>
  <c r="O81" i="12"/>
  <c r="Q81" i="12"/>
  <c r="V81" i="12"/>
  <c r="G83" i="12"/>
  <c r="M83" i="12" s="1"/>
  <c r="I83" i="12"/>
  <c r="K83" i="12"/>
  <c r="O83" i="12"/>
  <c r="Q83" i="12"/>
  <c r="Q79" i="12" s="1"/>
  <c r="V83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K106" i="12"/>
  <c r="Q106" i="12"/>
  <c r="G107" i="12"/>
  <c r="G106" i="12" s="1"/>
  <c r="I62" i="1" s="1"/>
  <c r="I107" i="12"/>
  <c r="I106" i="12" s="1"/>
  <c r="K107" i="12"/>
  <c r="O107" i="12"/>
  <c r="O106" i="12" s="1"/>
  <c r="Q107" i="12"/>
  <c r="V107" i="12"/>
  <c r="V106" i="12" s="1"/>
  <c r="G111" i="12"/>
  <c r="M111" i="12" s="1"/>
  <c r="I111" i="12"/>
  <c r="K111" i="12"/>
  <c r="O111" i="12"/>
  <c r="Q111" i="12"/>
  <c r="V111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1" i="12"/>
  <c r="M121" i="12" s="1"/>
  <c r="I121" i="12"/>
  <c r="K121" i="12"/>
  <c r="O121" i="12"/>
  <c r="Q121" i="12"/>
  <c r="V121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I64" i="1" s="1"/>
  <c r="K135" i="12"/>
  <c r="G136" i="12"/>
  <c r="M136" i="12" s="1"/>
  <c r="M135" i="12" s="1"/>
  <c r="I136" i="12"/>
  <c r="I135" i="12" s="1"/>
  <c r="K136" i="12"/>
  <c r="O136" i="12"/>
  <c r="O135" i="12" s="1"/>
  <c r="Q136" i="12"/>
  <c r="Q135" i="12" s="1"/>
  <c r="V136" i="12"/>
  <c r="V135" i="12" s="1"/>
  <c r="K138" i="12"/>
  <c r="G139" i="12"/>
  <c r="I139" i="12"/>
  <c r="K139" i="12"/>
  <c r="O139" i="12"/>
  <c r="Q139" i="12"/>
  <c r="Q138" i="12" s="1"/>
  <c r="V139" i="12"/>
  <c r="V138" i="12" s="1"/>
  <c r="G140" i="12"/>
  <c r="M140" i="12" s="1"/>
  <c r="I140" i="12"/>
  <c r="K140" i="12"/>
  <c r="O140" i="12"/>
  <c r="Q140" i="12"/>
  <c r="V140" i="12"/>
  <c r="G142" i="12"/>
  <c r="M142" i="12" s="1"/>
  <c r="I142" i="12"/>
  <c r="I138" i="12" s="1"/>
  <c r="K142" i="12"/>
  <c r="O142" i="12"/>
  <c r="Q142" i="12"/>
  <c r="V142" i="12"/>
  <c r="G145" i="12"/>
  <c r="I145" i="12"/>
  <c r="K145" i="12"/>
  <c r="M145" i="12"/>
  <c r="O145" i="12"/>
  <c r="Q145" i="12"/>
  <c r="V145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Q168" i="12" s="1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G179" i="12" s="1"/>
  <c r="I68" i="1" s="1"/>
  <c r="I180" i="12"/>
  <c r="K180" i="12"/>
  <c r="O180" i="12"/>
  <c r="Q180" i="12"/>
  <c r="V180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Q179" i="12" s="1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9" i="12"/>
  <c r="I189" i="12"/>
  <c r="I188" i="12" s="1"/>
  <c r="K189" i="12"/>
  <c r="M189" i="12"/>
  <c r="O189" i="12"/>
  <c r="Q189" i="12"/>
  <c r="V189" i="12"/>
  <c r="G191" i="12"/>
  <c r="G188" i="12" s="1"/>
  <c r="I69" i="1" s="1"/>
  <c r="I19" i="1" s="1"/>
  <c r="I191" i="12"/>
  <c r="K191" i="12"/>
  <c r="M191" i="12"/>
  <c r="O191" i="12"/>
  <c r="O188" i="12" s="1"/>
  <c r="Q191" i="12"/>
  <c r="V191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V199" i="12"/>
  <c r="G200" i="12"/>
  <c r="G199" i="12" s="1"/>
  <c r="I70" i="1" s="1"/>
  <c r="I20" i="1" s="1"/>
  <c r="I200" i="12"/>
  <c r="I199" i="12" s="1"/>
  <c r="K200" i="12"/>
  <c r="O200" i="12"/>
  <c r="Q200" i="12"/>
  <c r="V200" i="12"/>
  <c r="G202" i="12"/>
  <c r="M202" i="12" s="1"/>
  <c r="I202" i="12"/>
  <c r="K202" i="12"/>
  <c r="K199" i="12" s="1"/>
  <c r="O202" i="12"/>
  <c r="Q202" i="12"/>
  <c r="V202" i="12"/>
  <c r="AE205" i="12"/>
  <c r="F42" i="1" s="1"/>
  <c r="H40" i="1"/>
  <c r="J28" i="1"/>
  <c r="J26" i="1"/>
  <c r="G38" i="1"/>
  <c r="F38" i="1"/>
  <c r="J23" i="1"/>
  <c r="J24" i="1"/>
  <c r="J25" i="1"/>
  <c r="J27" i="1"/>
  <c r="E24" i="1"/>
  <c r="E26" i="1"/>
  <c r="I53" i="1" l="1"/>
  <c r="V188" i="12"/>
  <c r="I144" i="12"/>
  <c r="O79" i="12"/>
  <c r="M70" i="12"/>
  <c r="K28" i="12"/>
  <c r="G28" i="12"/>
  <c r="I55" i="1" s="1"/>
  <c r="Q14" i="12"/>
  <c r="K8" i="12"/>
  <c r="F39" i="1"/>
  <c r="F43" i="1" s="1"/>
  <c r="G23" i="1" s="1"/>
  <c r="O199" i="12"/>
  <c r="K168" i="12"/>
  <c r="G138" i="12"/>
  <c r="I65" i="1" s="1"/>
  <c r="G84" i="12"/>
  <c r="I61" i="1" s="1"/>
  <c r="I72" i="12"/>
  <c r="M66" i="12"/>
  <c r="M46" i="12"/>
  <c r="V14" i="12"/>
  <c r="O14" i="12"/>
  <c r="M11" i="12"/>
  <c r="Q199" i="12"/>
  <c r="O179" i="12"/>
  <c r="M180" i="12"/>
  <c r="O168" i="12"/>
  <c r="I168" i="12"/>
  <c r="O144" i="12"/>
  <c r="O110" i="12"/>
  <c r="G72" i="12"/>
  <c r="I59" i="1" s="1"/>
  <c r="O54" i="12"/>
  <c r="K14" i="12"/>
  <c r="M8" i="12"/>
  <c r="F41" i="1"/>
  <c r="K84" i="12"/>
  <c r="I84" i="12"/>
  <c r="V54" i="12"/>
  <c r="Q54" i="12"/>
  <c r="G46" i="12"/>
  <c r="I56" i="1" s="1"/>
  <c r="V28" i="12"/>
  <c r="I14" i="12"/>
  <c r="K188" i="12"/>
  <c r="I179" i="12"/>
  <c r="G168" i="12"/>
  <c r="I67" i="1" s="1"/>
  <c r="I18" i="1" s="1"/>
  <c r="Q144" i="12"/>
  <c r="K144" i="12"/>
  <c r="Q110" i="12"/>
  <c r="I110" i="12"/>
  <c r="Q84" i="12"/>
  <c r="V66" i="12"/>
  <c r="Q28" i="12"/>
  <c r="G14" i="12"/>
  <c r="I54" i="1" s="1"/>
  <c r="I16" i="1" s="1"/>
  <c r="V8" i="12"/>
  <c r="K110" i="12"/>
  <c r="Q188" i="12"/>
  <c r="V144" i="12"/>
  <c r="V168" i="12"/>
  <c r="M139" i="12"/>
  <c r="V84" i="12"/>
  <c r="K179" i="12"/>
  <c r="AF205" i="12"/>
  <c r="V179" i="12"/>
  <c r="G144" i="12"/>
  <c r="I66" i="1" s="1"/>
  <c r="O138" i="12"/>
  <c r="V110" i="12"/>
  <c r="O84" i="12"/>
  <c r="O72" i="12"/>
  <c r="K54" i="12"/>
  <c r="I28" i="12"/>
  <c r="A23" i="1"/>
  <c r="A24" i="1" s="1"/>
  <c r="G24" i="1" s="1"/>
  <c r="M179" i="12"/>
  <c r="M110" i="12"/>
  <c r="M188" i="12"/>
  <c r="M168" i="12"/>
  <c r="M144" i="12"/>
  <c r="M138" i="12"/>
  <c r="M84" i="12"/>
  <c r="G110" i="12"/>
  <c r="I63" i="1" s="1"/>
  <c r="M81" i="12"/>
  <c r="M79" i="12" s="1"/>
  <c r="M29" i="12"/>
  <c r="M28" i="12" s="1"/>
  <c r="M200" i="12"/>
  <c r="M199" i="12" s="1"/>
  <c r="M107" i="12"/>
  <c r="M106" i="12" s="1"/>
  <c r="M73" i="12"/>
  <c r="M72" i="12" s="1"/>
  <c r="M55" i="12"/>
  <c r="M54" i="12" s="1"/>
  <c r="I17" i="1" l="1"/>
  <c r="I21" i="1" s="1"/>
  <c r="I71" i="1"/>
  <c r="J70" i="1" s="1"/>
  <c r="G42" i="1"/>
  <c r="H42" i="1" s="1"/>
  <c r="I42" i="1" s="1"/>
  <c r="G41" i="1"/>
  <c r="H41" i="1" s="1"/>
  <c r="I41" i="1" s="1"/>
  <c r="G39" i="1"/>
  <c r="G205" i="12"/>
  <c r="J68" i="1"/>
  <c r="J61" i="1"/>
  <c r="J57" i="1"/>
  <c r="J53" i="1"/>
  <c r="J67" i="1"/>
  <c r="J66" i="1"/>
  <c r="J59" i="1"/>
  <c r="J60" i="1"/>
  <c r="J56" i="1"/>
  <c r="J63" i="1"/>
  <c r="J55" i="1"/>
  <c r="J62" i="1"/>
  <c r="J69" i="1"/>
  <c r="J58" i="1"/>
  <c r="J65" i="1"/>
  <c r="J39" i="1"/>
  <c r="J43" i="1" s="1"/>
  <c r="J42" i="1"/>
  <c r="J41" i="1"/>
  <c r="H39" i="1" l="1"/>
  <c r="H43" i="1" s="1"/>
  <c r="G43" i="1"/>
  <c r="J64" i="1"/>
  <c r="J54" i="1"/>
  <c r="J71" i="1"/>
  <c r="I39" i="1" l="1"/>
  <c r="I43" i="1" s="1"/>
  <c r="G25" i="1"/>
  <c r="G28" i="1"/>
  <c r="A25" i="1" l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E34DD9D-7B67-43E4-B87C-B5A639B0F0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43677F-707B-4E5A-85E5-FBA5EEA24D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<sst xmlns="http://schemas.openxmlformats.org/spreadsheetml/2006/main" count="1183" uniqueCount="433">
  <si>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</si>
  <si>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</si>
  <si>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</si>
  <si>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</si>
  <si>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</si>
  <si>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</si>
  <si>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</si>
  <si>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</si>
  <si>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</si>
  <si>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</si>
  <si>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</si>
  <si>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</si>
  <si>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</si>
  <si>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</si>
  <si>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</si>
  <si>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</si>
  <si>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</si>
  <si>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</si>
  <si>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</si>
  <si>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</si>
  <si>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</si>
  <si>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</si>
  <si>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</si>
  <si>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</si>
  <si>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</si>
  <si>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</si>
  <si>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</si>
  <si>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</si>
  <si>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</si>
  <si>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</si>
  <si>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</si>
  <si>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</si>
  <si>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</si>
  <si>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</si>
  <si>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</si>
  <si>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</si>
  <si>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</si>
  <si>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</si>
  <si>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</si>
  <si>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</si>
  <si>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</si>
  <si>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</si>
  <si>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</si>
  <si>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2.</t>
  </si>
  <si>
    <t>Stavební řešení</t>
  </si>
  <si>
    <t>SO</t>
  </si>
  <si>
    <t>dvorek</t>
  </si>
  <si>
    <t>Objekt:</t>
  </si>
  <si>
    <t>Rozpočet:</t>
  </si>
  <si>
    <t>MúVe23/01</t>
  </si>
  <si>
    <t>Protivlhkostní opatření objektu - terénní úprava dvora</t>
  </si>
  <si>
    <t>Kotlářská 263/9</t>
  </si>
  <si>
    <t>Brno-Veveří</t>
  </si>
  <si>
    <t>60200</t>
  </si>
  <si>
    <t>00566381</t>
  </si>
  <si>
    <t>CZ00566381</t>
  </si>
  <si>
    <t>Stavba</t>
  </si>
  <si>
    <t>Stavební objekt</t>
  </si>
  <si>
    <t>Celkem za stavbu</t>
  </si>
  <si>
    <t>CZK</t>
  </si>
  <si>
    <t>#POPS</t>
  </si>
  <si>
    <t>Popis stavby: MúVe23/01 - Protivlhkostní opatření objektu - terénní úprava dvora</t>
  </si>
  <si>
    <t>#POPO</t>
  </si>
  <si>
    <t>Popis objektu: SO - dvorek</t>
  </si>
  <si>
    <t>#POPR</t>
  </si>
  <si>
    <t>Popis rozpočtu: 2. - Stavební řešení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</si>
  <si>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</si>
  <si>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</si>
  <si>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</si>
  <si>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</si>
  <si>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</si>
  <si>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</si>
  <si>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</si>
  <si>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</si>
  <si>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</si>
  <si>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</si>
  <si>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</si>
  <si>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</si>
  <si>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</si>
  <si>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</si>
  <si>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</si>
  <si>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</si>
  <si>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43</t>
  </si>
  <si>
    <t>Schodiště</t>
  </si>
  <si>
    <t>59</t>
  </si>
  <si>
    <t>Dlažby a předlažby komunikací</t>
  </si>
  <si>
    <t>62</t>
  </si>
  <si>
    <t>Úpravy povrchů vnější</t>
  </si>
  <si>
    <t>9</t>
  </si>
  <si>
    <t>Ostatní konstrukce, bourání</t>
  </si>
  <si>
    <t>99</t>
  </si>
  <si>
    <t>Staveništní přesun hmot</t>
  </si>
  <si>
    <t>711</t>
  </si>
  <si>
    <t>Izolace proti vodě</t>
  </si>
  <si>
    <t>721D</t>
  </si>
  <si>
    <t>Dešťová kanalizace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</si>
  <si>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</si>
  <si>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</si>
  <si>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</si>
  <si>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</si>
  <si>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</si>
  <si>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</si>
  <si>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</si>
  <si>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</si>
  <si>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</si>
  <si>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Obchodní akademie - terénní úpravy dvoru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</si>
  <si>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</si>
  <si>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</si>
  <si>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</si>
  <si>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</si>
  <si>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</si>
  <si>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</si>
  <si>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</si>
  <si>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</si>
  <si>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</si>
  <si>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</si>
  <si>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</si>
  <si>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</si>
  <si>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</si>
  <si>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</si>
  <si>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</si>
  <si>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</si>
  <si>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</si>
  <si>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</si>
  <si>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</si>
  <si>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</si>
  <si>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</si>
  <si>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</si>
  <si>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</si>
  <si>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</si>
  <si>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</si>
  <si>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</si>
  <si>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</si>
  <si>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</si>
  <si>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</si>
  <si>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</si>
  <si>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</si>
  <si>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23/ I</t>
  </si>
  <si>
    <t>Práce</t>
  </si>
  <si>
    <t>Běžná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</si>
  <si>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</si>
  <si>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</si>
  <si>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</si>
  <si>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113201111R00</t>
  </si>
  <si>
    <t>Vytrhání obrub chodníkových ležatých</t>
  </si>
  <si>
    <t>m</t>
  </si>
  <si>
    <t>822-1</t>
  </si>
  <si>
    <t>s vybouráním lože, s přemístěním hmot na skládku na vzdálenost do 3 m nebo naložením na dopravní prostředek</t>
  </si>
  <si>
    <t>8,0+5,0+4,5</t>
  </si>
  <si>
    <t>VV</t>
  </si>
  <si>
    <t>122201102R00</t>
  </si>
  <si>
    <t>Odkopávky a  prokopávky nezapažené v hornině 3  přes 100 do 1 000 m3</t>
  </si>
  <si>
    <t>m3</t>
  </si>
  <si>
    <t>s přehozením výkopku na vzdálenost do 3 m nebo s naložením na dopravní prostředek,</t>
  </si>
  <si>
    <t>dvorek : (9,7*10,3+2,8*5,9+1,0*4,1)*1,7</t>
  </si>
  <si>
    <t>zahrada : (2,5*10,0+7,0*2,8)*0,2</t>
  </si>
  <si>
    <t>122201109R00</t>
  </si>
  <si>
    <t>Odkopávky a  prokopávky nezapažené v hornině 3  příplatek k cenám za lepivost horniny</t>
  </si>
  <si>
    <t xml:space="preserve">předpoklad 50% : </t>
  </si>
  <si>
    <t>Odkaz na mn. položky pořadí 3 : 213,82100*0,5</t>
  </si>
  <si>
    <t>139601102R00</t>
  </si>
  <si>
    <t>Ruční výkop jam, rýh a šachet v hornině 3</t>
  </si>
  <si>
    <t>s přehozením na vzdálenost do 5 m nebo s naložením na ruční dopravní prostředek</t>
  </si>
  <si>
    <t>odkop podél stěny : 0,7*14,0*1,4</t>
  </si>
  <si>
    <t>základ pro opěrnou stěnu-podchycení rež.cihl.zdiva : 0,8*11,08*0,6</t>
  </si>
  <si>
    <t>zákl.patky pro schodiště : 0,4*0,4*0,8*4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</si>
  <si>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</si>
  <si>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</si>
  <si>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</si>
  <si>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8% : </t>
  </si>
  <si>
    <t>Odkaz na mn. položky pořadí 3 : 213,82100*0,08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</si>
  <si>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</si>
  <si>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</si>
  <si>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</si>
  <si>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</si>
  <si>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</si>
  <si>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</si>
  <si>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3 : 213,82100</t>
  </si>
  <si>
    <t>Odkaz na mn. položky pořadí 5 : 19,55040</t>
  </si>
  <si>
    <t>162701109R00</t>
  </si>
  <si>
    <t>Vodorovné přemístění výkopku příplatek k ceně za každých dalších i započatých 1 000 m přes 10 000 m  z horniny 1 až 4</t>
  </si>
  <si>
    <t xml:space="preserve">+5 km : </t>
  </si>
  <si>
    <t>Odkaz na mn. položky pořadí 8 : 233,37140*5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</si>
  <si>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</si>
  <si>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</si>
  <si>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</si>
  <si>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</si>
  <si>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</si>
  <si>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</si>
  <si>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</si>
  <si>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</si>
  <si>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</si>
  <si>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podél stěny : 0,7*14,0*1,3</t>
  </si>
  <si>
    <t>-3,14*0,16*0,16/4*14,0</t>
  </si>
  <si>
    <t>58344154R</t>
  </si>
  <si>
    <t>štěrkodrť frakce 0,0 až 22,0 mm; třída A</t>
  </si>
  <si>
    <t>t</t>
  </si>
  <si>
    <t>SPCM</t>
  </si>
  <si>
    <t>Specifikace</t>
  </si>
  <si>
    <t>POL3_</t>
  </si>
  <si>
    <t xml:space="preserve">1,7 t/m3 : </t>
  </si>
  <si>
    <t>Odkaz na mn. položky pořadí 13 : 12,45866*1,7</t>
  </si>
  <si>
    <t>181101102R00</t>
  </si>
  <si>
    <t>Úprava pláně v zářezech v hornině 1 až 4, se zhutněním</t>
  </si>
  <si>
    <t>Zelená</t>
  </si>
  <si>
    <t>vyrovnáním výškových rozdílů, ploch vodorovných a ploch do sklonu 1 : 5.</t>
  </si>
  <si>
    <t>nový chodník : (10,445+0,75+2,7+0,3)*1,8</t>
  </si>
  <si>
    <t>182201101R00</t>
  </si>
  <si>
    <t>Svahování násypů bez rozlišení horniny</t>
  </si>
  <si>
    <t>trvalých svahů do projektovaných profilů s potřebným přemístěním výkopku při svahování v násypech,</t>
  </si>
  <si>
    <t>181050010RA0</t>
  </si>
  <si>
    <t>Terénní modelace při sejmutí ornice v  tloušťce 150 mm</t>
  </si>
  <si>
    <t>AP-HSV</t>
  </si>
  <si>
    <t>Agregovaná položka</t>
  </si>
  <si>
    <t>POL2_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</si>
  <si>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</si>
  <si>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zahrada-zasažené plochy - předpoklad : 150</t>
  </si>
  <si>
    <t>181300012RAE</t>
  </si>
  <si>
    <t>Rozprostření ornice v rovině nebo svahu do 1 : 5 a osetí travou při tloušťce 200 mm, dovoz ornice ze vzdálenosti 15 000 m</t>
  </si>
  <si>
    <t>vč. urovnání ornice, naložení na skládce, vodorovným přemístěním ornice na místo rozprostření, založení trávníku osetím a dodávky travního semene.</t>
  </si>
  <si>
    <t>Včetně přesunu hmot.</t>
  </si>
  <si>
    <t>POP</t>
  </si>
  <si>
    <t>274313611R00</t>
  </si>
  <si>
    <t>Beton základových pasů prostý třídy C 16/20</t>
  </si>
  <si>
    <t>801-1</t>
  </si>
  <si>
    <t>Včetně dodávky a uložení betonu a kamene.</t>
  </si>
  <si>
    <t>275313621R00</t>
  </si>
  <si>
    <t>Beton základových patek prostý třídy C 20/25</t>
  </si>
  <si>
    <t>311112130RT3</t>
  </si>
  <si>
    <t>Stěny z betonových bednicích tvárnic a betonu šířky 300 mm, zálivka betonem C20/25</t>
  </si>
  <si>
    <t>(ztracené bednění) z betonových tvárnic a zálivka betonem,</t>
  </si>
  <si>
    <t>základ pro opěrnou stěnu-podchycení rež.cihl.zdiva : 11,08*2,3</t>
  </si>
  <si>
    <t>311361821R00</t>
  </si>
  <si>
    <t>Výztuž nadzákladových zdí z betonářské oceli 10 505(R)</t>
  </si>
  <si>
    <t>včetně distančních prvků</t>
  </si>
  <si>
    <t>ZB 30cm - 12kg/m2 : 25,484*12,0*0,001</t>
  </si>
  <si>
    <t>767211112R00</t>
  </si>
  <si>
    <t>Montáž schodů ocelových rovných a podest  osazených na ocelovou konstrukci svařováním</t>
  </si>
  <si>
    <t>kg</t>
  </si>
  <si>
    <t>800-767</t>
  </si>
  <si>
    <t>434200001RA0</t>
  </si>
  <si>
    <t>Kompletní konstrukce schodišť ocelových schodiště z oceli včetně zábradlí a nátěrů</t>
  </si>
  <si>
    <t>m DVČ</t>
  </si>
  <si>
    <t>Výroba a osazení podesty a schodišťového ramene se stupni svařováním, výroba a osazení ocelového zábradlí z trubek, nátěr ocelové konstrukce základní + 2x email.</t>
  </si>
  <si>
    <t>5534733150</t>
  </si>
  <si>
    <t>Stupeň schodišťový 40/3 svařovaný "SP" 305 x 1500 mm</t>
  </si>
  <si>
    <t>kus</t>
  </si>
  <si>
    <t>Vlastní</t>
  </si>
  <si>
    <t>Indiv</t>
  </si>
  <si>
    <t>564841112R00</t>
  </si>
  <si>
    <t>Podklad ze štěrkodrti s rozprostřením a zhutněním frakce 0-63 mm, tloušťka po zhutnění 130 mm</t>
  </si>
  <si>
    <t>nový chodník : (10,445+0,75+2,7)*1,5+0,7*0,7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</si>
  <si>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</si>
  <si>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</si>
  <si>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</si>
  <si>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</si>
  <si>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</si>
  <si>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</si>
  <si>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10,445+0,75+2,7+0,3+5,25+11,5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</si>
  <si>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</si>
  <si>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</si>
  <si>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</si>
  <si>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3,75+0,68+0,7</t>
  </si>
  <si>
    <t>596291111R40</t>
  </si>
  <si>
    <t>Řezání zámkové dlažby tl. 40 mm</t>
  </si>
  <si>
    <t>59217335R</t>
  </si>
  <si>
    <t>obrubník zahradní materiál beton; l = 1000,0 mm; š = 50,0 mm; h = 250,0 mm; barva šedá</t>
  </si>
  <si>
    <t xml:space="preserve">+1% : </t>
  </si>
  <si>
    <t>Odkaz na mn. položky pořadí 28 : 30,94500*1,01</t>
  </si>
  <si>
    <t>59217487R</t>
  </si>
  <si>
    <t>obrubník silniční materiál beton; l = 1000,0 mm; š = 150,0 mm; h = 300,0 mm; barva šedá</t>
  </si>
  <si>
    <t>Odkaz na mn. položky pořadí 29 : 5,13000*1,01</t>
  </si>
  <si>
    <t>592453090R</t>
  </si>
  <si>
    <t>Dlažba betonová typ: zámkový, dvouvrstvý, s fazetou; tl. = 40,00 mm; délka = 200,0 mm; šířka = 100,0 mm; povrch: impregnace, hladký; zátěž: pochozí</t>
  </si>
  <si>
    <t>Odkaz na mn. položky pořadí 27 : 21,33250*1,01</t>
  </si>
  <si>
    <t>622100020RAA</t>
  </si>
  <si>
    <t>Oprava vnějších omítek vápenocementových štukových složitost 3, otlučení a zřízení, ze 100 %, nátěr silikonovou fasádní barvou</t>
  </si>
  <si>
    <t>otlučení vnějších omítek stěn, s vyškrabáním spár a s očištěním zdiva, provedení omítek stěn vápenných nebo vápenocementových v rozsahu stejném jako otlučení, s nástřikem silikonovou fasádní barvou nebo bez (podle popisu), s penetrací. Včetně montáže, demontáže a jednoměsíčního nájmu lešení. Bez zakrývání otvorů.</t>
  </si>
  <si>
    <t>úprava soklu-doplnění omítky po odkop.terasy : 1,8*13,5</t>
  </si>
  <si>
    <t>919735123R00</t>
  </si>
  <si>
    <t>Řezání stávajících krytů nebo podkladů betonových, hloubky přes 100 do 150 mm</t>
  </si>
  <si>
    <t>včetně spotřeby vody</t>
  </si>
  <si>
    <t>8,5+7,5+5,0+5,5+4,5+14,0</t>
  </si>
  <si>
    <t>961044111R00</t>
  </si>
  <si>
    <t>Bourání základů z betonu prostého</t>
  </si>
  <si>
    <t>801-3</t>
  </si>
  <si>
    <t>nebo vybourání otvorů průřezové plochy přes 4 m2 v základech,</t>
  </si>
  <si>
    <t>předpoklad : 0,8*10,0*0,25+0,6*(4,4+2,8+2,0)*0,25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</si>
  <si>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</si>
  <si>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</si>
  <si>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</si>
  <si>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0,6*10,5*3,2</t>
  </si>
  <si>
    <t>0,4*(4,4+2,8+1,8+0,3)*2,9</t>
  </si>
  <si>
    <t>962032314R00</t>
  </si>
  <si>
    <t>Bourání zdiva nadzákladového pilířů cihelných , na maltu vápenou nebo vápenocementovou</t>
  </si>
  <si>
    <t>0,4*0,6*3,5</t>
  </si>
  <si>
    <t>0,3*0,4*1,1</t>
  </si>
  <si>
    <t>965043441RT4</t>
  </si>
  <si>
    <t>Bourání podkladů pod dlažby nebo litých celistvých dlažeb a mazanin  betonových s potěrem nebo teracem, tloušťky do 150 mm, plochy přes 4 m2</t>
  </si>
  <si>
    <t>dvorek : (8,5*7,7+4,0*5,5+1,0*4,5)*0,15</t>
  </si>
  <si>
    <t>stáv.okap.chodník : 0,9*(10,5+0,9+4,6)*0,1</t>
  </si>
  <si>
    <t>976011211R00</t>
  </si>
  <si>
    <t>Demontáž prefabrikovaných plotových desek betonových</t>
  </si>
  <si>
    <t>721210831R00</t>
  </si>
  <si>
    <t xml:space="preserve">Demontáž vpusti dvorní s obetonávkou,  </t>
  </si>
  <si>
    <t>800-721</t>
  </si>
  <si>
    <t>762961820R00</t>
  </si>
  <si>
    <t>Rozebrání oplocení s příčníky a dřevěnými sloupky, z tyčoviny půlené</t>
  </si>
  <si>
    <t>800-762</t>
  </si>
  <si>
    <t>se sloupky osové vzdálenosti do 4 m, výšky do 2,5 m osazených do hloubky 1 m</t>
  </si>
  <si>
    <t>764430840R00</t>
  </si>
  <si>
    <t>Demontáž oplechování zdí a nadezdívek rš od 330 do 500 mm</t>
  </si>
  <si>
    <t>800-764</t>
  </si>
  <si>
    <t>4,4+2,8+1,8+0,5</t>
  </si>
  <si>
    <t>764430850R00</t>
  </si>
  <si>
    <t>Demontáž oplechování zdí a nadezdívek rš 600 mm</t>
  </si>
  <si>
    <t>999281105R00</t>
  </si>
  <si>
    <t xml:space="preserve">Přesun hmot pro opravy a údržbu objektů pro opravy a údržbu dosavadních objektů včetně vnějších plášťů  výšky do 6 m,  </t>
  </si>
  <si>
    <t>801-4</t>
  </si>
  <si>
    <t>Přesun hmot</t>
  </si>
  <si>
    <t>POL7_</t>
  </si>
  <si>
    <t>oborů 801, 803, 811 a 812</t>
  </si>
  <si>
    <t>711191272RT2</t>
  </si>
  <si>
    <t>Provedení izolace proti zemní vlhkosti ostatní svislé uložení, ochranná textilie, 300 g/m2</t>
  </si>
  <si>
    <t>800-711</t>
  </si>
  <si>
    <t>711823121RT2</t>
  </si>
  <si>
    <t>Ochrana konstrukcí nopovou fólií svisle, výška nopu 4 mm, včetně dodávky fólie</t>
  </si>
  <si>
    <t>odkop podél stěny : 14,0*1,5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</si>
  <si>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</si>
  <si>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</si>
  <si>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</si>
  <si>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721110802R00</t>
  </si>
  <si>
    <t>Demontáž potrubí z kameninových trub do DN 100</t>
  </si>
  <si>
    <t>normálních a kyselinovzdorných,</t>
  </si>
  <si>
    <t>721110806R00</t>
  </si>
  <si>
    <t>Demontáž potrubí z kameninových trub přes DN 100 do DN 200</t>
  </si>
  <si>
    <t>721110916R00</t>
  </si>
  <si>
    <t>Opravy odpadního potrubí kameninového propojení dosavadního potrubí , DN 125</t>
  </si>
  <si>
    <t>721176223R00</t>
  </si>
  <si>
    <t>Potrubí KG svodné (ležaté) v zemi vnější průměr D 125 mm, tloušťka stěny 3,2 mm, DN 125</t>
  </si>
  <si>
    <t>včetně tvarovek, objímek. Bez zednických výpomocí.</t>
  </si>
  <si>
    <t>721176224R00</t>
  </si>
  <si>
    <t>Potrubí KG svodné (ležaté) v zemi vnější průměr D 160 mm, tloušťka stěny 4,0 mm, DN 150</t>
  </si>
  <si>
    <t>721194109R00</t>
  </si>
  <si>
    <t>Zřízení přípojek na potrubí D 110  mm, materiál ve specifikaci</t>
  </si>
  <si>
    <t>vyvedení a upevnění odpadních výpustek,</t>
  </si>
  <si>
    <t>721242112R00</t>
  </si>
  <si>
    <t>Lapač střešních splavenin D 110 mm, plast; napojení horizontální, světlost přítoku 110 mm, odtok 110/125 mm, kulový kloub, protizápachová klapka, koš, včetně dodávky materiálu</t>
  </si>
  <si>
    <t>721290111R00</t>
  </si>
  <si>
    <t>Zkouška těsnosti kanalizace v objektech vodou, DN 125</t>
  </si>
  <si>
    <t>721290112R00</t>
  </si>
  <si>
    <t>Zkouška těsnosti kanalizace v objektech vodou, DN 200</t>
  </si>
  <si>
    <t>764819213R00</t>
  </si>
  <si>
    <t>Odpadní trouby kruhové, průměr 120 mm, z lakovaného pozinkovaného plechu,  , dodávka a montáž</t>
  </si>
  <si>
    <t>včetně kolena, objímky, spojovacího materiálu a zednické výpomoci.</t>
  </si>
  <si>
    <t>721      T00</t>
  </si>
  <si>
    <t>Hzs-nezměřitelné práce a přípomoci při výměně kanalizace</t>
  </si>
  <si>
    <t>h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</si>
  <si>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</si>
  <si>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</si>
  <si>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</si>
  <si>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28656130R</t>
  </si>
  <si>
    <t>Spojka plastová pro venkovní kanalizaci typ: přechodová; spoj: hrdlový; potrubí: jednovrstvé; materiál: PP; povrch: hladký; DN/OD2 = 160; SN 16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</si>
  <si>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</si>
  <si>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</si>
  <si>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</si>
  <si>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</si>
  <si>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na vzdálenost 15 m od hrany výkopu nebo od okraje šachty</t>
  </si>
  <si>
    <t>210220021RT1</t>
  </si>
  <si>
    <t>Montáž uzemňovacího vedení v zemi, včetně svorek, propojení a izolace spojů, z profilů ocelových pozinkovaných  (FeZn),  , včetně dodávky pásku 30 x 4 mm, bez nátěru</t>
  </si>
  <si>
    <t>POL1_7</t>
  </si>
  <si>
    <t>včetně montáže svorek spojovacích, odbočných, upevňovacích a spojovacího materiálu.</t>
  </si>
  <si>
    <t>210220022RT1</t>
  </si>
  <si>
    <t>Montáž uzemňovacího vedení v zemi, včetně svorek, propojení a izolace spojů, z drátů ocelových pozinkovaných  (FeZn),  , včetně dodávky drátu průměru 10 mm</t>
  </si>
  <si>
    <t>210220302RT7</t>
  </si>
  <si>
    <t>Montáž svorky hromosvodové včetně dodávky svorky ST 02 na vodovodní potrubí</t>
  </si>
  <si>
    <t>210220361RT1</t>
  </si>
  <si>
    <t>Montáž tyčového zemniče zaražením do země, včetně připojení vedení,  , včetně dodávky tyče ZT 2,0 dl. 2000 mm, provedení FeZn</t>
  </si>
  <si>
    <t>460200103RT2</t>
  </si>
  <si>
    <t>Výkop kabelové rýhy 35/20 cm, hornina 3, ruční výkop rýhy</t>
  </si>
  <si>
    <t>741820001</t>
  </si>
  <si>
    <t>Měření zemních odporů zemniče</t>
  </si>
  <si>
    <t>https://podminky.urs.cz/item/CS_URS_2023_01/741820001</t>
  </si>
  <si>
    <t>M21-T00</t>
  </si>
  <si>
    <t>Hzs-nezměřitelné práce a přípomoci při dopojování hromosvodu</t>
  </si>
  <si>
    <t>979094211R00</t>
  </si>
  <si>
    <t>Nakládání nebo překládání vybourané suti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</si>
  <si>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</si>
  <si>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</si>
  <si>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</si>
  <si>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</si>
  <si>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</si>
  <si>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</si>
  <si>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</si>
  <si>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</si>
  <si>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</si>
  <si>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</si>
  <si>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</si>
  <si>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za uložení, směsi betonu a cihel,  , skupina 17 01 01 a 17 01 02 z Katalogu odpadů</t>
  </si>
  <si>
    <t>979093111R00</t>
  </si>
  <si>
    <t>Uložení suti na skládku bez zhutnění</t>
  </si>
  <si>
    <t>800-6</t>
  </si>
  <si>
    <t>s hrubým urovnáním,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</si>
  <si>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</si>
  <si>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</si>
  <si>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</si>
  <si>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</si>
  <si>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</si>
  <si>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</si>
  <si>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</si>
  <si>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</si>
  <si>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POL99_0</t>
  </si>
  <si>
    <t>Veškeré náklady spojené s vybudováním, provozem a odstraněním zařízení staveniště.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</si>
  <si>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</si>
  <si>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</si>
  <si>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</si>
  <si>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</si>
  <si>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</si>
  <si>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</si>
  <si>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</si>
  <si>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</si>
  <si>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</si>
  <si>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</si>
  <si>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</si>
  <si>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</si>
  <si>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</si>
  <si>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</si>
  <si>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</si>
  <si>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</si>
  <si>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</si>
  <si>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</si>
  <si>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Obchodní akademie a vyšší odborná škola Brno, příspěvková organizace</t>
  </si>
  <si>
    <t>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</si>
</sst>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Z%20-%20AKCE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fErm8zua4ZDtGYGw45v3DRLrEd++UVLibSMIW1JRppn87WRqsuZsikdiSV7/pt5y+JAJ0cBagNSOMn9NOP5YuQ==" saltValue="vHpz1ZUGdnmnmuWauhr4i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22</v>
      </c>
      <c r="C2" s="79"/>
      <c r="D2" s="80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6">
        <v>18500</v>
      </c>
      <c r="B4" s="83" t="s">
        <v>48</v>
      </c>
      <c r="C4" s="84"/>
      <c r="D4" s="85" t="s">
        <v>432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431</v>
      </c>
      <c r="E5" s="224"/>
      <c r="F5" s="224"/>
      <c r="G5" s="224"/>
      <c r="H5" s="18" t="s">
        <v>40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5" t="s">
        <v>51</v>
      </c>
      <c r="E6" s="226"/>
      <c r="F6" s="226"/>
      <c r="G6" s="226"/>
      <c r="H6" s="18" t="s">
        <v>34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27" t="s">
        <v>52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SUMIF(F53:F70,A16,I53:I70)+SUMIF(F53:F70,"PSU",I53:I70)</f>
        <v>0</v>
      </c>
      <c r="J16" s="208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SUMIF(F53:F70,A17,I53:I70)</f>
        <v>0</v>
      </c>
      <c r="J17" s="208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SUMIF(F53:F70,A18,I53:I70)</f>
        <v>0</v>
      </c>
      <c r="J18" s="208"/>
    </row>
    <row r="19" spans="1:10" ht="23.25" customHeight="1" x14ac:dyDescent="0.2">
      <c r="A19" s="141" t="s">
        <v>101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SUMIF(F53:F70,A19,I53:I70)</f>
        <v>0</v>
      </c>
      <c r="J19" s="208"/>
    </row>
    <row r="20" spans="1:10" ht="23.25" customHeight="1" x14ac:dyDescent="0.2">
      <c r="A20" s="141" t="s">
        <v>102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SUMIF(F53:F70,A20,I53:I70)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IF(A24&gt;50, ROUNDUP(A23, 0), ROUNDDOWN(A23, 0))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IF(A26&gt;50, ROUNDUP(A25, 0), ROUNDDOWN(A25, 0))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2">
        <f>ZakladDPHSniVypocet+ZakladDPHZaklVypocet</f>
        <v>0</v>
      </c>
      <c r="H28" s="212"/>
      <c r="I28" s="21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1">
        <f>IF(A29&gt;50, ROUNDUP(A27, 0), ROUNDDOWN(A27, 0))</f>
        <v>0</v>
      </c>
      <c r="H29" s="211"/>
      <c r="I29" s="211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56</v>
      </c>
      <c r="C39" s="196"/>
      <c r="D39" s="196"/>
      <c r="E39" s="196"/>
      <c r="F39" s="101">
        <f>'SO 2. Pol'!AE205</f>
        <v>0</v>
      </c>
      <c r="G39" s="102">
        <f>'SO 2. Pol'!AF205</f>
        <v>0</v>
      </c>
      <c r="H39" s="103">
        <f>(F39*SazbaDPH1/100)+(G39*SazbaDPH2/100)</f>
        <v>0</v>
      </c>
      <c r="I39" s="103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">
      <c r="A40" s="90">
        <v>2</v>
      </c>
      <c r="B40" s="105"/>
      <c r="C40" s="197" t="s">
        <v>57</v>
      </c>
      <c r="D40" s="197"/>
      <c r="E40" s="197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197" t="s">
        <v>46</v>
      </c>
      <c r="D41" s="197"/>
      <c r="E41" s="197"/>
      <c r="F41" s="106">
        <f>'SO 2. Pol'!AE205</f>
        <v>0</v>
      </c>
      <c r="G41" s="107">
        <f>'SO 2. Pol'!AF205</f>
        <v>0</v>
      </c>
      <c r="H41" s="107">
        <f>(F41*SazbaDPH1/100)+(G41*SazbaDPH2/100)</f>
        <v>0</v>
      </c>
      <c r="I41" s="107">
        <f>F41+G41+H41</f>
        <v>0</v>
      </c>
      <c r="J41" s="108" t="e">
        <f ca="1">IF(_xlfn.SINGLE(CenaCelkemVypocet)=0,"",I41/_xlfn.SINGLE(CenaCelkemVypocet)*100)</f>
        <v>#NAME?</v>
      </c>
    </row>
    <row r="42" spans="1:10" ht="25.5" hidden="1" customHeight="1" x14ac:dyDescent="0.2">
      <c r="A42" s="90">
        <v>3</v>
      </c>
      <c r="B42" s="109" t="s">
        <v>43</v>
      </c>
      <c r="C42" s="196" t="s">
        <v>44</v>
      </c>
      <c r="D42" s="196"/>
      <c r="E42" s="196"/>
      <c r="F42" s="110">
        <f>'SO 2. Pol'!AE205</f>
        <v>0</v>
      </c>
      <c r="G42" s="103">
        <f>'SO 2. Pol'!AF205</f>
        <v>0</v>
      </c>
      <c r="H42" s="103">
        <f>(F42*SazbaDPH1/100)+(G42*SazbaDPH2/100)</f>
        <v>0</v>
      </c>
      <c r="I42" s="103">
        <f>F42+G42+H42</f>
        <v>0</v>
      </c>
      <c r="J42" s="104" t="e">
        <f ca="1">IF(_xlfn.SINGLE(CenaCelkemVypocet)=0,"",I42/_xlfn.SINGLE(CenaCelkemVypocet)*100)</f>
        <v>#NAME?</v>
      </c>
    </row>
    <row r="43" spans="1:10" ht="25.5" hidden="1" customHeight="1" x14ac:dyDescent="0.2">
      <c r="A43" s="90"/>
      <c r="B43" s="198" t="s">
        <v>58</v>
      </c>
      <c r="C43" s="199"/>
      <c r="D43" s="199"/>
      <c r="E43" s="200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 t="e">
        <f ca="1">SUMIF(A39:A42,"=1",J39:J42)</f>
        <v>#NAME?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7" spans="1:10" x14ac:dyDescent="0.2">
      <c r="A47" t="s">
        <v>64</v>
      </c>
      <c r="B47" t="s">
        <v>65</v>
      </c>
    </row>
    <row r="50" spans="1:10" ht="15.75" x14ac:dyDescent="0.25">
      <c r="B50" s="122" t="s">
        <v>66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67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68</v>
      </c>
      <c r="C53" s="194" t="s">
        <v>69</v>
      </c>
      <c r="D53" s="195"/>
      <c r="E53" s="195"/>
      <c r="F53" s="137" t="s">
        <v>24</v>
      </c>
      <c r="G53" s="138"/>
      <c r="H53" s="138"/>
      <c r="I53" s="138">
        <f>'SO 2. Pol'!G8</f>
        <v>0</v>
      </c>
      <c r="J53" s="134" t="str">
        <f>IF(I71=0,"",I53/I71*100)</f>
        <v/>
      </c>
    </row>
    <row r="54" spans="1:10" ht="36.75" customHeight="1" x14ac:dyDescent="0.2">
      <c r="A54" s="125"/>
      <c r="B54" s="130" t="s">
        <v>70</v>
      </c>
      <c r="C54" s="194" t="s">
        <v>71</v>
      </c>
      <c r="D54" s="195"/>
      <c r="E54" s="195"/>
      <c r="F54" s="137" t="s">
        <v>24</v>
      </c>
      <c r="G54" s="138"/>
      <c r="H54" s="138"/>
      <c r="I54" s="138">
        <f>'SO 2. Pol'!G14</f>
        <v>0</v>
      </c>
      <c r="J54" s="134" t="str">
        <f>IF(I71=0,"",I54/I71*100)</f>
        <v/>
      </c>
    </row>
    <row r="55" spans="1:10" ht="36.75" customHeight="1" x14ac:dyDescent="0.2">
      <c r="A55" s="125"/>
      <c r="B55" s="130" t="s">
        <v>72</v>
      </c>
      <c r="C55" s="194" t="s">
        <v>73</v>
      </c>
      <c r="D55" s="195"/>
      <c r="E55" s="195"/>
      <c r="F55" s="137" t="s">
        <v>24</v>
      </c>
      <c r="G55" s="138"/>
      <c r="H55" s="138"/>
      <c r="I55" s="138">
        <f>'SO 2. Pol'!G28</f>
        <v>0</v>
      </c>
      <c r="J55" s="134" t="str">
        <f>IF(I71=0,"",I55/I71*100)</f>
        <v/>
      </c>
    </row>
    <row r="56" spans="1:10" ht="36.75" customHeight="1" x14ac:dyDescent="0.2">
      <c r="A56" s="125"/>
      <c r="B56" s="130" t="s">
        <v>74</v>
      </c>
      <c r="C56" s="194" t="s">
        <v>75</v>
      </c>
      <c r="D56" s="195"/>
      <c r="E56" s="195"/>
      <c r="F56" s="137" t="s">
        <v>24</v>
      </c>
      <c r="G56" s="138"/>
      <c r="H56" s="138"/>
      <c r="I56" s="138">
        <f>'SO 2. Pol'!G46</f>
        <v>0</v>
      </c>
      <c r="J56" s="134" t="str">
        <f>IF(I71=0,"",I56/I71*100)</f>
        <v/>
      </c>
    </row>
    <row r="57" spans="1:10" ht="36.75" customHeight="1" x14ac:dyDescent="0.2">
      <c r="A57" s="125"/>
      <c r="B57" s="130" t="s">
        <v>76</v>
      </c>
      <c r="C57" s="194" t="s">
        <v>77</v>
      </c>
      <c r="D57" s="195"/>
      <c r="E57" s="195"/>
      <c r="F57" s="137" t="s">
        <v>24</v>
      </c>
      <c r="G57" s="138"/>
      <c r="H57" s="138"/>
      <c r="I57" s="138">
        <f>'SO 2. Pol'!G54</f>
        <v>0</v>
      </c>
      <c r="J57" s="134" t="str">
        <f>IF(I71=0,"",I57/I71*100)</f>
        <v/>
      </c>
    </row>
    <row r="58" spans="1:10" ht="36.75" customHeight="1" x14ac:dyDescent="0.2">
      <c r="A58" s="125"/>
      <c r="B58" s="130" t="s">
        <v>78</v>
      </c>
      <c r="C58" s="194" t="s">
        <v>79</v>
      </c>
      <c r="D58" s="195"/>
      <c r="E58" s="195"/>
      <c r="F58" s="137" t="s">
        <v>24</v>
      </c>
      <c r="G58" s="138"/>
      <c r="H58" s="138"/>
      <c r="I58" s="138">
        <f>'SO 2. Pol'!G66</f>
        <v>0</v>
      </c>
      <c r="J58" s="134" t="str">
        <f>IF(I71=0,"",I58/I71*100)</f>
        <v/>
      </c>
    </row>
    <row r="59" spans="1:10" ht="36.75" customHeight="1" x14ac:dyDescent="0.2">
      <c r="A59" s="125"/>
      <c r="B59" s="130" t="s">
        <v>80</v>
      </c>
      <c r="C59" s="194" t="s">
        <v>81</v>
      </c>
      <c r="D59" s="195"/>
      <c r="E59" s="195"/>
      <c r="F59" s="137" t="s">
        <v>24</v>
      </c>
      <c r="G59" s="138"/>
      <c r="H59" s="138"/>
      <c r="I59" s="138">
        <f>'SO 2. Pol'!G72</f>
        <v>0</v>
      </c>
      <c r="J59" s="134" t="str">
        <f>IF(I71=0,"",I59/I71*100)</f>
        <v/>
      </c>
    </row>
    <row r="60" spans="1:10" ht="36.75" customHeight="1" x14ac:dyDescent="0.2">
      <c r="A60" s="125"/>
      <c r="B60" s="130" t="s">
        <v>82</v>
      </c>
      <c r="C60" s="194" t="s">
        <v>83</v>
      </c>
      <c r="D60" s="195"/>
      <c r="E60" s="195"/>
      <c r="F60" s="137" t="s">
        <v>24</v>
      </c>
      <c r="G60" s="138"/>
      <c r="H60" s="138"/>
      <c r="I60" s="138">
        <f>'SO 2. Pol'!G79</f>
        <v>0</v>
      </c>
      <c r="J60" s="134" t="str">
        <f>IF(I71=0,"",I60/I71*100)</f>
        <v/>
      </c>
    </row>
    <row r="61" spans="1:10" ht="36.75" customHeight="1" x14ac:dyDescent="0.2">
      <c r="A61" s="125"/>
      <c r="B61" s="130" t="s">
        <v>84</v>
      </c>
      <c r="C61" s="194" t="s">
        <v>85</v>
      </c>
      <c r="D61" s="195"/>
      <c r="E61" s="195"/>
      <c r="F61" s="137" t="s">
        <v>24</v>
      </c>
      <c r="G61" s="138"/>
      <c r="H61" s="138"/>
      <c r="I61" s="138">
        <f>'SO 2. Pol'!G84</f>
        <v>0</v>
      </c>
      <c r="J61" s="134" t="str">
        <f>IF(I71=0,"",I61/I71*100)</f>
        <v/>
      </c>
    </row>
    <row r="62" spans="1:10" ht="36.75" customHeight="1" x14ac:dyDescent="0.2">
      <c r="A62" s="125"/>
      <c r="B62" s="130" t="s">
        <v>86</v>
      </c>
      <c r="C62" s="194" t="s">
        <v>87</v>
      </c>
      <c r="D62" s="195"/>
      <c r="E62" s="195"/>
      <c r="F62" s="137" t="s">
        <v>24</v>
      </c>
      <c r="G62" s="138"/>
      <c r="H62" s="138"/>
      <c r="I62" s="138">
        <f>'SO 2. Pol'!G106</f>
        <v>0</v>
      </c>
      <c r="J62" s="134" t="str">
        <f>IF(I71=0,"",I62/I71*100)</f>
        <v/>
      </c>
    </row>
    <row r="63" spans="1:10" ht="36.75" customHeight="1" x14ac:dyDescent="0.2">
      <c r="A63" s="125"/>
      <c r="B63" s="130" t="s">
        <v>88</v>
      </c>
      <c r="C63" s="194" t="s">
        <v>89</v>
      </c>
      <c r="D63" s="195"/>
      <c r="E63" s="195"/>
      <c r="F63" s="137" t="s">
        <v>24</v>
      </c>
      <c r="G63" s="138"/>
      <c r="H63" s="138"/>
      <c r="I63" s="138">
        <f>'SO 2. Pol'!G110</f>
        <v>0</v>
      </c>
      <c r="J63" s="134" t="str">
        <f>IF(I71=0,"",I63/I71*100)</f>
        <v/>
      </c>
    </row>
    <row r="64" spans="1:10" ht="36.75" customHeight="1" x14ac:dyDescent="0.2">
      <c r="A64" s="125"/>
      <c r="B64" s="130" t="s">
        <v>90</v>
      </c>
      <c r="C64" s="194" t="s">
        <v>91</v>
      </c>
      <c r="D64" s="195"/>
      <c r="E64" s="195"/>
      <c r="F64" s="137" t="s">
        <v>24</v>
      </c>
      <c r="G64" s="138"/>
      <c r="H64" s="138"/>
      <c r="I64" s="138">
        <f>'SO 2. Pol'!G135</f>
        <v>0</v>
      </c>
      <c r="J64" s="134" t="str">
        <f>IF(I71=0,"",I64/I71*100)</f>
        <v/>
      </c>
    </row>
    <row r="65" spans="1:10" ht="36.75" customHeight="1" x14ac:dyDescent="0.2">
      <c r="A65" s="125"/>
      <c r="B65" s="130" t="s">
        <v>92</v>
      </c>
      <c r="C65" s="194" t="s">
        <v>93</v>
      </c>
      <c r="D65" s="195"/>
      <c r="E65" s="195"/>
      <c r="F65" s="137" t="s">
        <v>25</v>
      </c>
      <c r="G65" s="138"/>
      <c r="H65" s="138"/>
      <c r="I65" s="138">
        <f>'SO 2. Pol'!G138</f>
        <v>0</v>
      </c>
      <c r="J65" s="134" t="str">
        <f>IF(I71=0,"",I65/I71*100)</f>
        <v/>
      </c>
    </row>
    <row r="66" spans="1:10" ht="36.75" customHeight="1" x14ac:dyDescent="0.2">
      <c r="A66" s="125"/>
      <c r="B66" s="130" t="s">
        <v>94</v>
      </c>
      <c r="C66" s="194" t="s">
        <v>95</v>
      </c>
      <c r="D66" s="195"/>
      <c r="E66" s="195"/>
      <c r="F66" s="137" t="s">
        <v>25</v>
      </c>
      <c r="G66" s="138"/>
      <c r="H66" s="138"/>
      <c r="I66" s="138">
        <f>'SO 2. Pol'!G144</f>
        <v>0</v>
      </c>
      <c r="J66" s="134" t="str">
        <f>IF(I71=0,"",I66/I71*100)</f>
        <v/>
      </c>
    </row>
    <row r="67" spans="1:10" ht="36.75" customHeight="1" x14ac:dyDescent="0.2">
      <c r="A67" s="125"/>
      <c r="B67" s="130" t="s">
        <v>96</v>
      </c>
      <c r="C67" s="194" t="s">
        <v>97</v>
      </c>
      <c r="D67" s="195"/>
      <c r="E67" s="195"/>
      <c r="F67" s="137" t="s">
        <v>26</v>
      </c>
      <c r="G67" s="138"/>
      <c r="H67" s="138"/>
      <c r="I67" s="138">
        <f>'SO 2. Pol'!G168</f>
        <v>0</v>
      </c>
      <c r="J67" s="134" t="str">
        <f>IF(I71=0,"",I67/I71*100)</f>
        <v/>
      </c>
    </row>
    <row r="68" spans="1:10" ht="36.75" customHeight="1" x14ac:dyDescent="0.2">
      <c r="A68" s="125"/>
      <c r="B68" s="130" t="s">
        <v>98</v>
      </c>
      <c r="C68" s="194" t="s">
        <v>99</v>
      </c>
      <c r="D68" s="195"/>
      <c r="E68" s="195"/>
      <c r="F68" s="137" t="s">
        <v>100</v>
      </c>
      <c r="G68" s="138"/>
      <c r="H68" s="138"/>
      <c r="I68" s="138">
        <f>'SO 2. Pol'!G179</f>
        <v>0</v>
      </c>
      <c r="J68" s="134" t="str">
        <f>IF(I71=0,"",I68/I71*100)</f>
        <v/>
      </c>
    </row>
    <row r="69" spans="1:10" ht="36.75" customHeight="1" x14ac:dyDescent="0.2">
      <c r="A69" s="125"/>
      <c r="B69" s="130" t="s">
        <v>101</v>
      </c>
      <c r="C69" s="194" t="s">
        <v>27</v>
      </c>
      <c r="D69" s="195"/>
      <c r="E69" s="195"/>
      <c r="F69" s="137" t="s">
        <v>101</v>
      </c>
      <c r="G69" s="138"/>
      <c r="H69" s="138"/>
      <c r="I69" s="138">
        <f>'SO 2. Pol'!G188</f>
        <v>0</v>
      </c>
      <c r="J69" s="134" t="str">
        <f>IF(I71=0,"",I69/I71*100)</f>
        <v/>
      </c>
    </row>
    <row r="70" spans="1:10" ht="36.75" customHeight="1" x14ac:dyDescent="0.2">
      <c r="A70" s="125"/>
      <c r="B70" s="130" t="s">
        <v>102</v>
      </c>
      <c r="C70" s="194" t="s">
        <v>28</v>
      </c>
      <c r="D70" s="195"/>
      <c r="E70" s="195"/>
      <c r="F70" s="137" t="s">
        <v>102</v>
      </c>
      <c r="G70" s="138"/>
      <c r="H70" s="138"/>
      <c r="I70" s="138">
        <f>'SO 2. Pol'!G199</f>
        <v>0</v>
      </c>
      <c r="J70" s="134" t="str">
        <f>IF(I71=0,"",I70/I71*100)</f>
        <v/>
      </c>
    </row>
    <row r="71" spans="1:10" ht="25.5" customHeight="1" x14ac:dyDescent="0.2">
      <c r="A71" s="126"/>
      <c r="B71" s="131" t="s">
        <v>1</v>
      </c>
      <c r="C71" s="132"/>
      <c r="D71" s="133"/>
      <c r="E71" s="133"/>
      <c r="F71" s="139"/>
      <c r="G71" s="140"/>
      <c r="H71" s="140"/>
      <c r="I71" s="140">
        <f>SUM(I53:I70)</f>
        <v>0</v>
      </c>
      <c r="J71" s="135">
        <f>SUM(J53:J70)</f>
        <v>0</v>
      </c>
    </row>
    <row r="72" spans="1:10" x14ac:dyDescent="0.2">
      <c r="F72" s="89"/>
      <c r="G72" s="89"/>
      <c r="H72" s="89"/>
      <c r="I72" s="89"/>
      <c r="J72" s="136"/>
    </row>
    <row r="73" spans="1:10" x14ac:dyDescent="0.2">
      <c r="F73" s="89"/>
      <c r="G73" s="89"/>
      <c r="H73" s="89"/>
      <c r="I73" s="89"/>
      <c r="J73" s="136"/>
    </row>
    <row r="74" spans="1:10" x14ac:dyDescent="0.2">
      <c r="F74" s="89"/>
      <c r="G74" s="89"/>
      <c r="H74" s="89"/>
      <c r="I74" s="89"/>
      <c r="J74" s="136"/>
    </row>
  </sheetData>
  <sheetProtection algorithmName="SHA-512" hashValue="UdQ9PeVTWt8dLgAM43cElSbmIwpFTzs4Fc64ZYr3NFtKQaKnDRf8m+nFBqJeUFK5vD+BYLOIFNkj/T83eMNsNg==" saltValue="BXiBRBNRQRv/veFNXrEO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nT//kW8Tl2lwfozGHDZtfwxqSEtSwm6KqBlFDqeAv6nwbKb9oVB+OFw64bhVh/QWPlSoqFCPTDrJY5Bosekzdw==" saltValue="pRUOoJrA4muUj/3Iq1YJM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2C93-17ED-4035-A391-088B65923026}">
  <sheetPr codeName="List2">
    <outlinePr summaryBelow="0"/>
  </sheetPr>
  <dimension ref="A1:BH5000"/>
  <sheetViews>
    <sheetView zoomScaleNormal="100" workbookViewId="0">
      <pane ySplit="7" topLeftCell="A15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103</v>
      </c>
      <c r="B1" s="256"/>
      <c r="C1" s="256"/>
      <c r="D1" s="256"/>
      <c r="E1" s="256"/>
      <c r="F1" s="256"/>
      <c r="G1" s="256"/>
      <c r="AG1" t="s">
        <v>104</v>
      </c>
    </row>
    <row r="2" spans="1:60" ht="24.95" customHeight="1" x14ac:dyDescent="0.2">
      <c r="A2" s="142" t="s">
        <v>7</v>
      </c>
      <c r="B2" s="49" t="s">
        <v>49</v>
      </c>
      <c r="C2" s="257" t="s">
        <v>105</v>
      </c>
      <c r="D2" s="258"/>
      <c r="E2" s="258"/>
      <c r="F2" s="258"/>
      <c r="G2" s="259"/>
      <c r="AG2" t="s">
        <v>106</v>
      </c>
    </row>
    <row r="3" spans="1:60" ht="24.95" customHeight="1" x14ac:dyDescent="0.2">
      <c r="A3" s="142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3" t="s">
        <v>106</v>
      </c>
      <c r="AG3" t="s">
        <v>107</v>
      </c>
    </row>
    <row r="4" spans="1:60" ht="24.95" customHeight="1" x14ac:dyDescent="0.2">
      <c r="A4" s="143" t="s">
        <v>9</v>
      </c>
      <c r="B4" s="144" t="s">
        <v>432</v>
      </c>
      <c r="C4" s="260" t="s">
        <v>44</v>
      </c>
      <c r="D4" s="261"/>
      <c r="E4" s="261"/>
      <c r="F4" s="261"/>
      <c r="G4" s="262"/>
      <c r="AG4" t="s">
        <v>108</v>
      </c>
    </row>
    <row r="5" spans="1:60" x14ac:dyDescent="0.2">
      <c r="D5" s="10"/>
    </row>
    <row r="6" spans="1:60" ht="38.25" x14ac:dyDescent="0.2">
      <c r="A6" s="146" t="s">
        <v>109</v>
      </c>
      <c r="B6" s="148" t="s">
        <v>110</v>
      </c>
      <c r="C6" s="148" t="s">
        <v>111</v>
      </c>
      <c r="D6" s="147" t="s">
        <v>112</v>
      </c>
      <c r="E6" s="146" t="s">
        <v>113</v>
      </c>
      <c r="F6" s="145" t="s">
        <v>114</v>
      </c>
      <c r="G6" s="146" t="s">
        <v>29</v>
      </c>
      <c r="H6" s="149" t="s">
        <v>30</v>
      </c>
      <c r="I6" s="149" t="s">
        <v>115</v>
      </c>
      <c r="J6" s="149" t="s">
        <v>31</v>
      </c>
      <c r="K6" s="149" t="s">
        <v>116</v>
      </c>
      <c r="L6" s="149" t="s">
        <v>117</v>
      </c>
      <c r="M6" s="149" t="s">
        <v>118</v>
      </c>
      <c r="N6" s="149" t="s">
        <v>119</v>
      </c>
      <c r="O6" s="149" t="s">
        <v>120</v>
      </c>
      <c r="P6" s="149" t="s">
        <v>121</v>
      </c>
      <c r="Q6" s="149" t="s">
        <v>122</v>
      </c>
      <c r="R6" s="149" t="s">
        <v>123</v>
      </c>
      <c r="S6" s="149" t="s">
        <v>124</v>
      </c>
      <c r="T6" s="149" t="s">
        <v>125</v>
      </c>
      <c r="U6" s="149" t="s">
        <v>126</v>
      </c>
      <c r="V6" s="149" t="s">
        <v>127</v>
      </c>
      <c r="W6" s="149" t="s">
        <v>128</v>
      </c>
      <c r="X6" s="149" t="s">
        <v>129</v>
      </c>
      <c r="Y6" s="149" t="s">
        <v>130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131</v>
      </c>
      <c r="B8" s="165" t="s">
        <v>68</v>
      </c>
      <c r="C8" s="186" t="s">
        <v>69</v>
      </c>
      <c r="D8" s="166"/>
      <c r="E8" s="167"/>
      <c r="F8" s="168"/>
      <c r="G8" s="168">
        <f>SUMIF(AG9:AG13,"&lt;&gt;NOR",G9:G13)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7"/>
      <c r="O8" s="167">
        <f>SUM(O9:O13)</f>
        <v>0</v>
      </c>
      <c r="P8" s="167"/>
      <c r="Q8" s="167">
        <f>SUM(Q9:Q13)</f>
        <v>3.85</v>
      </c>
      <c r="R8" s="168"/>
      <c r="S8" s="168"/>
      <c r="T8" s="169"/>
      <c r="U8" s="163"/>
      <c r="V8" s="163">
        <f>SUM(V9:V13)</f>
        <v>7.66</v>
      </c>
      <c r="W8" s="163"/>
      <c r="X8" s="163"/>
      <c r="Y8" s="163"/>
      <c r="AG8" t="s">
        <v>132</v>
      </c>
    </row>
    <row r="9" spans="1:60" outlineLevel="1" x14ac:dyDescent="0.2">
      <c r="A9" s="171">
        <v>1</v>
      </c>
      <c r="B9" s="172" t="s">
        <v>133</v>
      </c>
      <c r="C9" s="187" t="s">
        <v>134</v>
      </c>
      <c r="D9" s="173" t="s">
        <v>135</v>
      </c>
      <c r="E9" s="174">
        <v>30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136</v>
      </c>
      <c r="S9" s="176" t="s">
        <v>137</v>
      </c>
      <c r="T9" s="177" t="s">
        <v>137</v>
      </c>
      <c r="U9" s="160">
        <v>0.17199999999999999</v>
      </c>
      <c r="V9" s="160">
        <f>ROUND(E9*U9,2)</f>
        <v>5.16</v>
      </c>
      <c r="W9" s="160"/>
      <c r="X9" s="160" t="s">
        <v>138</v>
      </c>
      <c r="Y9" s="160" t="s">
        <v>139</v>
      </c>
      <c r="Z9" s="150"/>
      <c r="AA9" s="150"/>
      <c r="AB9" s="150"/>
      <c r="AC9" s="150"/>
      <c r="AD9" s="150"/>
      <c r="AE9" s="150"/>
      <c r="AF9" s="150"/>
      <c r="AG9" s="150" t="s">
        <v>140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2" x14ac:dyDescent="0.2">
      <c r="A10" s="157"/>
      <c r="B10" s="158"/>
      <c r="C10" s="254" t="s">
        <v>141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142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8" t="str">
        <f>C10</f>
        <v>s odstraněním kořenů a s případným nutným odklizením křovin a stromů na hromady na vzdálenost do 50 m nebo s naložením na dopravní prostředek, do sklonu terénu 1 : 5,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1">
        <v>2</v>
      </c>
      <c r="B11" s="172" t="s">
        <v>143</v>
      </c>
      <c r="C11" s="187" t="s">
        <v>144</v>
      </c>
      <c r="D11" s="173" t="s">
        <v>145</v>
      </c>
      <c r="E11" s="174">
        <v>17.5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0.22</v>
      </c>
      <c r="Q11" s="174">
        <f>ROUND(E11*P11,2)</f>
        <v>3.85</v>
      </c>
      <c r="R11" s="176" t="s">
        <v>146</v>
      </c>
      <c r="S11" s="176" t="s">
        <v>137</v>
      </c>
      <c r="T11" s="177" t="s">
        <v>137</v>
      </c>
      <c r="U11" s="160">
        <v>0.14299999999999999</v>
      </c>
      <c r="V11" s="160">
        <f>ROUND(E11*U11,2)</f>
        <v>2.5</v>
      </c>
      <c r="W11" s="160"/>
      <c r="X11" s="160" t="s">
        <v>138</v>
      </c>
      <c r="Y11" s="160" t="s">
        <v>139</v>
      </c>
      <c r="Z11" s="150"/>
      <c r="AA11" s="150"/>
      <c r="AB11" s="150"/>
      <c r="AC11" s="150"/>
      <c r="AD11" s="150"/>
      <c r="AE11" s="150"/>
      <c r="AF11" s="150"/>
      <c r="AG11" s="150" t="s">
        <v>140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4" t="s">
        <v>147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142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8" t="str">
        <f>C12</f>
        <v>s vybouráním lože, s přemístěním hmot na skládku na vzdálenost do 3 m nebo naložením na dopravní prostředek</v>
      </c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188" t="s">
        <v>148</v>
      </c>
      <c r="D13" s="161"/>
      <c r="E13" s="162">
        <v>17.5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149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164" t="s">
        <v>131</v>
      </c>
      <c r="B14" s="165" t="s">
        <v>70</v>
      </c>
      <c r="C14" s="186" t="s">
        <v>71</v>
      </c>
      <c r="D14" s="166"/>
      <c r="E14" s="167"/>
      <c r="F14" s="168"/>
      <c r="G14" s="168">
        <f>SUMIF(AG15:AG27,"&lt;&gt;NOR",G15:G27)</f>
        <v>0</v>
      </c>
      <c r="H14" s="168"/>
      <c r="I14" s="168">
        <f>SUM(I15:I27)</f>
        <v>0</v>
      </c>
      <c r="J14" s="168"/>
      <c r="K14" s="168">
        <f>SUM(K15:K27)</f>
        <v>0</v>
      </c>
      <c r="L14" s="168"/>
      <c r="M14" s="168">
        <f>SUM(M15:M27)</f>
        <v>0</v>
      </c>
      <c r="N14" s="167"/>
      <c r="O14" s="167">
        <f>SUM(O15:O27)</f>
        <v>0</v>
      </c>
      <c r="P14" s="167"/>
      <c r="Q14" s="167">
        <f>SUM(Q15:Q27)</f>
        <v>0</v>
      </c>
      <c r="R14" s="168"/>
      <c r="S14" s="168"/>
      <c r="T14" s="169"/>
      <c r="U14" s="163"/>
      <c r="V14" s="163">
        <f>SUM(V15:V27)</f>
        <v>115.25</v>
      </c>
      <c r="W14" s="163"/>
      <c r="X14" s="163"/>
      <c r="Y14" s="163"/>
      <c r="AG14" t="s">
        <v>132</v>
      </c>
    </row>
    <row r="15" spans="1:60" outlineLevel="1" x14ac:dyDescent="0.2">
      <c r="A15" s="171">
        <v>3</v>
      </c>
      <c r="B15" s="172" t="s">
        <v>150</v>
      </c>
      <c r="C15" s="187" t="s">
        <v>151</v>
      </c>
      <c r="D15" s="173" t="s">
        <v>152</v>
      </c>
      <c r="E15" s="174">
        <v>213.821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 t="s">
        <v>136</v>
      </c>
      <c r="S15" s="176" t="s">
        <v>137</v>
      </c>
      <c r="T15" s="177" t="s">
        <v>137</v>
      </c>
      <c r="U15" s="160">
        <v>0.187</v>
      </c>
      <c r="V15" s="160">
        <f>ROUND(E15*U15,2)</f>
        <v>39.979999999999997</v>
      </c>
      <c r="W15" s="160"/>
      <c r="X15" s="160" t="s">
        <v>138</v>
      </c>
      <c r="Y15" s="160" t="s">
        <v>139</v>
      </c>
      <c r="Z15" s="150"/>
      <c r="AA15" s="150"/>
      <c r="AB15" s="150"/>
      <c r="AC15" s="150"/>
      <c r="AD15" s="150"/>
      <c r="AE15" s="150"/>
      <c r="AF15" s="150"/>
      <c r="AG15" s="150" t="s">
        <v>140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4" t="s">
        <v>153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142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">
      <c r="A17" s="157"/>
      <c r="B17" s="158"/>
      <c r="C17" s="188" t="s">
        <v>154</v>
      </c>
      <c r="D17" s="161"/>
      <c r="E17" s="162">
        <v>204.90100000000001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149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57"/>
      <c r="B18" s="158"/>
      <c r="C18" s="188" t="s">
        <v>155</v>
      </c>
      <c r="D18" s="161"/>
      <c r="E18" s="162">
        <v>8.92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149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1">
        <v>4</v>
      </c>
      <c r="B19" s="172" t="s">
        <v>156</v>
      </c>
      <c r="C19" s="187" t="s">
        <v>157</v>
      </c>
      <c r="D19" s="173" t="s">
        <v>152</v>
      </c>
      <c r="E19" s="174">
        <v>106.9105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 t="s">
        <v>136</v>
      </c>
      <c r="S19" s="176" t="s">
        <v>137</v>
      </c>
      <c r="T19" s="177" t="s">
        <v>137</v>
      </c>
      <c r="U19" s="160">
        <v>5.8000000000000003E-2</v>
      </c>
      <c r="V19" s="160">
        <f>ROUND(E19*U19,2)</f>
        <v>6.2</v>
      </c>
      <c r="W19" s="160"/>
      <c r="X19" s="160" t="s">
        <v>138</v>
      </c>
      <c r="Y19" s="160" t="s">
        <v>139</v>
      </c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4" t="s">
        <v>153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142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88" t="s">
        <v>158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149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88" t="s">
        <v>159</v>
      </c>
      <c r="D22" s="161"/>
      <c r="E22" s="162">
        <v>106.9105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149</v>
      </c>
      <c r="AH22" s="150">
        <v>5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1">
        <v>5</v>
      </c>
      <c r="B23" s="172" t="s">
        <v>160</v>
      </c>
      <c r="C23" s="187" t="s">
        <v>161</v>
      </c>
      <c r="D23" s="173" t="s">
        <v>152</v>
      </c>
      <c r="E23" s="174">
        <v>19.5504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 t="s">
        <v>136</v>
      </c>
      <c r="S23" s="176" t="s">
        <v>137</v>
      </c>
      <c r="T23" s="177" t="s">
        <v>137</v>
      </c>
      <c r="U23" s="160">
        <v>3.5329999999999999</v>
      </c>
      <c r="V23" s="160">
        <f>ROUND(E23*U23,2)</f>
        <v>69.069999999999993</v>
      </c>
      <c r="W23" s="160"/>
      <c r="X23" s="160" t="s">
        <v>138</v>
      </c>
      <c r="Y23" s="160" t="s">
        <v>139</v>
      </c>
      <c r="Z23" s="150"/>
      <c r="AA23" s="150"/>
      <c r="AB23" s="150"/>
      <c r="AC23" s="150"/>
      <c r="AD23" s="150"/>
      <c r="AE23" s="150"/>
      <c r="AF23" s="150"/>
      <c r="AG23" s="150" t="s">
        <v>140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4" t="s">
        <v>162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142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188" t="s">
        <v>163</v>
      </c>
      <c r="D25" s="161"/>
      <c r="E25" s="162">
        <v>13.72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149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88" t="s">
        <v>164</v>
      </c>
      <c r="D26" s="161"/>
      <c r="E26" s="162">
        <v>5.3183999999999996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149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88" t="s">
        <v>165</v>
      </c>
      <c r="D27" s="161"/>
      <c r="E27" s="162">
        <v>0.51200000000000001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149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4" t="s">
        <v>131</v>
      </c>
      <c r="B28" s="165" t="s">
        <v>72</v>
      </c>
      <c r="C28" s="186" t="s">
        <v>73</v>
      </c>
      <c r="D28" s="166"/>
      <c r="E28" s="167"/>
      <c r="F28" s="168"/>
      <c r="G28" s="168">
        <f>SUMIF(AG29:AG45,"&lt;&gt;NOR",G29:G45)</f>
        <v>0</v>
      </c>
      <c r="H28" s="168"/>
      <c r="I28" s="168">
        <f>SUM(I29:I45)</f>
        <v>0</v>
      </c>
      <c r="J28" s="168"/>
      <c r="K28" s="168">
        <f>SUM(K29:K45)</f>
        <v>0</v>
      </c>
      <c r="L28" s="168"/>
      <c r="M28" s="168">
        <f>SUM(M29:M45)</f>
        <v>0</v>
      </c>
      <c r="N28" s="167"/>
      <c r="O28" s="167">
        <f>SUM(O29:O45)</f>
        <v>0</v>
      </c>
      <c r="P28" s="167"/>
      <c r="Q28" s="167">
        <f>SUM(Q29:Q45)</f>
        <v>0</v>
      </c>
      <c r="R28" s="168"/>
      <c r="S28" s="168"/>
      <c r="T28" s="169"/>
      <c r="U28" s="163"/>
      <c r="V28" s="163">
        <f>SUM(V29:V45)</f>
        <v>97.429999999999993</v>
      </c>
      <c r="W28" s="163"/>
      <c r="X28" s="163"/>
      <c r="Y28" s="163"/>
      <c r="AG28" t="s">
        <v>132</v>
      </c>
    </row>
    <row r="29" spans="1:60" outlineLevel="1" x14ac:dyDescent="0.2">
      <c r="A29" s="171">
        <v>6</v>
      </c>
      <c r="B29" s="172" t="s">
        <v>166</v>
      </c>
      <c r="C29" s="187" t="s">
        <v>167</v>
      </c>
      <c r="D29" s="173" t="s">
        <v>152</v>
      </c>
      <c r="E29" s="174">
        <v>17.10568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136</v>
      </c>
      <c r="S29" s="176" t="s">
        <v>137</v>
      </c>
      <c r="T29" s="177" t="s">
        <v>137</v>
      </c>
      <c r="U29" s="160">
        <v>0.34499999999999997</v>
      </c>
      <c r="V29" s="160">
        <f>ROUND(E29*U29,2)</f>
        <v>5.9</v>
      </c>
      <c r="W29" s="160"/>
      <c r="X29" s="160" t="s">
        <v>138</v>
      </c>
      <c r="Y29" s="160" t="s">
        <v>139</v>
      </c>
      <c r="Z29" s="150"/>
      <c r="AA29" s="150"/>
      <c r="AB29" s="150"/>
      <c r="AC29" s="150"/>
      <c r="AD29" s="150"/>
      <c r="AE29" s="150"/>
      <c r="AF29" s="150"/>
      <c r="AG29" s="150" t="s">
        <v>140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254" t="s">
        <v>168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142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78" t="str">
        <f>C30</f>
        <v>bez naložení do dopravní nádoby, ale s vyprázdněním dopravní nádoby na hromadu nebo na dopravní prostředek,</v>
      </c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88" t="s">
        <v>169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149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88" t="s">
        <v>170</v>
      </c>
      <c r="D32" s="161"/>
      <c r="E32" s="162">
        <v>17.10568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149</v>
      </c>
      <c r="AH32" s="150">
        <v>5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1">
        <v>7</v>
      </c>
      <c r="B33" s="172" t="s">
        <v>171</v>
      </c>
      <c r="C33" s="187" t="s">
        <v>172</v>
      </c>
      <c r="D33" s="173" t="s">
        <v>152</v>
      </c>
      <c r="E33" s="174">
        <v>19.5504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 t="s">
        <v>136</v>
      </c>
      <c r="S33" s="176" t="s">
        <v>137</v>
      </c>
      <c r="T33" s="177" t="s">
        <v>137</v>
      </c>
      <c r="U33" s="160">
        <v>3.81</v>
      </c>
      <c r="V33" s="160">
        <f>ROUND(E33*U33,2)</f>
        <v>74.489999999999995</v>
      </c>
      <c r="W33" s="160"/>
      <c r="X33" s="160" t="s">
        <v>138</v>
      </c>
      <c r="Y33" s="160" t="s">
        <v>139</v>
      </c>
      <c r="Z33" s="150"/>
      <c r="AA33" s="150"/>
      <c r="AB33" s="150"/>
      <c r="AC33" s="150"/>
      <c r="AD33" s="150"/>
      <c r="AE33" s="150"/>
      <c r="AF33" s="150"/>
      <c r="AG33" s="150" t="s">
        <v>140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254" t="s">
        <v>173</v>
      </c>
      <c r="D34" s="255"/>
      <c r="E34" s="255"/>
      <c r="F34" s="255"/>
      <c r="G34" s="255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142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78" t="str">
        <f>C34</f>
        <v xml:space="preserve"> bez naložení, avšak s vyprázdněním nádoby na hromady nebo do dopravního prostředku, na každých třeba i započatých 3 m výšky,</v>
      </c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1">
        <v>8</v>
      </c>
      <c r="B35" s="172" t="s">
        <v>174</v>
      </c>
      <c r="C35" s="187" t="s">
        <v>175</v>
      </c>
      <c r="D35" s="173" t="s">
        <v>152</v>
      </c>
      <c r="E35" s="174">
        <v>233.37139999999999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136</v>
      </c>
      <c r="S35" s="176" t="s">
        <v>137</v>
      </c>
      <c r="T35" s="177" t="s">
        <v>137</v>
      </c>
      <c r="U35" s="160">
        <v>1.0999999999999999E-2</v>
      </c>
      <c r="V35" s="160">
        <f>ROUND(E35*U35,2)</f>
        <v>2.57</v>
      </c>
      <c r="W35" s="160"/>
      <c r="X35" s="160" t="s">
        <v>138</v>
      </c>
      <c r="Y35" s="160" t="s">
        <v>139</v>
      </c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254" t="s">
        <v>176</v>
      </c>
      <c r="D36" s="255"/>
      <c r="E36" s="255"/>
      <c r="F36" s="255"/>
      <c r="G36" s="255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142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88" t="s">
        <v>177</v>
      </c>
      <c r="D37" s="161"/>
      <c r="E37" s="162">
        <v>213.821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149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88" t="s">
        <v>178</v>
      </c>
      <c r="D38" s="161"/>
      <c r="E38" s="162">
        <v>19.5504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149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1">
        <v>9</v>
      </c>
      <c r="B39" s="172" t="s">
        <v>179</v>
      </c>
      <c r="C39" s="187" t="s">
        <v>180</v>
      </c>
      <c r="D39" s="173" t="s">
        <v>152</v>
      </c>
      <c r="E39" s="174">
        <v>1166.857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 t="s">
        <v>136</v>
      </c>
      <c r="S39" s="176" t="s">
        <v>137</v>
      </c>
      <c r="T39" s="177" t="s">
        <v>137</v>
      </c>
      <c r="U39" s="160">
        <v>0</v>
      </c>
      <c r="V39" s="160">
        <f>ROUND(E39*U39,2)</f>
        <v>0</v>
      </c>
      <c r="W39" s="160"/>
      <c r="X39" s="160" t="s">
        <v>138</v>
      </c>
      <c r="Y39" s="160" t="s">
        <v>139</v>
      </c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54" t="s">
        <v>176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142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88" t="s">
        <v>181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149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88" t="s">
        <v>182</v>
      </c>
      <c r="D42" s="161"/>
      <c r="E42" s="162">
        <v>1166.857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149</v>
      </c>
      <c r="AH42" s="150">
        <v>5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79">
        <v>10</v>
      </c>
      <c r="B43" s="180" t="s">
        <v>183</v>
      </c>
      <c r="C43" s="189" t="s">
        <v>184</v>
      </c>
      <c r="D43" s="181" t="s">
        <v>152</v>
      </c>
      <c r="E43" s="182">
        <v>233.37139999999999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2">
        <v>0</v>
      </c>
      <c r="O43" s="182">
        <f>ROUND(E43*N43,2)</f>
        <v>0</v>
      </c>
      <c r="P43" s="182">
        <v>0</v>
      </c>
      <c r="Q43" s="182">
        <f>ROUND(E43*P43,2)</f>
        <v>0</v>
      </c>
      <c r="R43" s="184" t="s">
        <v>136</v>
      </c>
      <c r="S43" s="184" t="s">
        <v>137</v>
      </c>
      <c r="T43" s="185" t="s">
        <v>137</v>
      </c>
      <c r="U43" s="160">
        <v>5.2999999999999999E-2</v>
      </c>
      <c r="V43" s="160">
        <f>ROUND(E43*U43,2)</f>
        <v>12.37</v>
      </c>
      <c r="W43" s="160"/>
      <c r="X43" s="160" t="s">
        <v>138</v>
      </c>
      <c r="Y43" s="160" t="s">
        <v>139</v>
      </c>
      <c r="Z43" s="150"/>
      <c r="AA43" s="150"/>
      <c r="AB43" s="150"/>
      <c r="AC43" s="150"/>
      <c r="AD43" s="150"/>
      <c r="AE43" s="150"/>
      <c r="AF43" s="150"/>
      <c r="AG43" s="150" t="s">
        <v>140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79">
        <v>11</v>
      </c>
      <c r="B44" s="180" t="s">
        <v>185</v>
      </c>
      <c r="C44" s="189" t="s">
        <v>186</v>
      </c>
      <c r="D44" s="181" t="s">
        <v>152</v>
      </c>
      <c r="E44" s="182">
        <v>233.37139999999999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2">
        <v>0</v>
      </c>
      <c r="O44" s="182">
        <f>ROUND(E44*N44,2)</f>
        <v>0</v>
      </c>
      <c r="P44" s="182">
        <v>0</v>
      </c>
      <c r="Q44" s="182">
        <f>ROUND(E44*P44,2)</f>
        <v>0</v>
      </c>
      <c r="R44" s="184" t="s">
        <v>136</v>
      </c>
      <c r="S44" s="184" t="s">
        <v>137</v>
      </c>
      <c r="T44" s="185" t="s">
        <v>137</v>
      </c>
      <c r="U44" s="160">
        <v>8.9999999999999993E-3</v>
      </c>
      <c r="V44" s="160">
        <f>ROUND(E44*U44,2)</f>
        <v>2.1</v>
      </c>
      <c r="W44" s="160"/>
      <c r="X44" s="160" t="s">
        <v>138</v>
      </c>
      <c r="Y44" s="160" t="s">
        <v>139</v>
      </c>
      <c r="Z44" s="150"/>
      <c r="AA44" s="150"/>
      <c r="AB44" s="150"/>
      <c r="AC44" s="150"/>
      <c r="AD44" s="150"/>
      <c r="AE44" s="150"/>
      <c r="AF44" s="150"/>
      <c r="AG44" s="150" t="s">
        <v>140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9">
        <v>12</v>
      </c>
      <c r="B45" s="180" t="s">
        <v>187</v>
      </c>
      <c r="C45" s="189" t="s">
        <v>188</v>
      </c>
      <c r="D45" s="181" t="s">
        <v>152</v>
      </c>
      <c r="E45" s="182">
        <v>233.37139999999999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4" t="s">
        <v>136</v>
      </c>
      <c r="S45" s="184" t="s">
        <v>137</v>
      </c>
      <c r="T45" s="185" t="s">
        <v>137</v>
      </c>
      <c r="U45" s="160">
        <v>0</v>
      </c>
      <c r="V45" s="160">
        <f>ROUND(E45*U45,2)</f>
        <v>0</v>
      </c>
      <c r="W45" s="160"/>
      <c r="X45" s="160" t="s">
        <v>138</v>
      </c>
      <c r="Y45" s="160" t="s">
        <v>139</v>
      </c>
      <c r="Z45" s="150"/>
      <c r="AA45" s="150"/>
      <c r="AB45" s="150"/>
      <c r="AC45" s="150"/>
      <c r="AD45" s="150"/>
      <c r="AE45" s="150"/>
      <c r="AF45" s="150"/>
      <c r="AG45" s="150" t="s">
        <v>140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x14ac:dyDescent="0.2">
      <c r="A46" s="164" t="s">
        <v>131</v>
      </c>
      <c r="B46" s="165" t="s">
        <v>74</v>
      </c>
      <c r="C46" s="186" t="s">
        <v>75</v>
      </c>
      <c r="D46" s="166"/>
      <c r="E46" s="167"/>
      <c r="F46" s="168"/>
      <c r="G46" s="168">
        <f>SUMIF(AG47:AG53,"&lt;&gt;NOR",G47:G53)</f>
        <v>0</v>
      </c>
      <c r="H46" s="168"/>
      <c r="I46" s="168">
        <f>SUM(I47:I53)</f>
        <v>0</v>
      </c>
      <c r="J46" s="168"/>
      <c r="K46" s="168">
        <f>SUM(K47:K53)</f>
        <v>0</v>
      </c>
      <c r="L46" s="168"/>
      <c r="M46" s="168">
        <f>SUM(M47:M53)</f>
        <v>0</v>
      </c>
      <c r="N46" s="167"/>
      <c r="O46" s="167">
        <f>SUM(O47:O53)</f>
        <v>21.18</v>
      </c>
      <c r="P46" s="167"/>
      <c r="Q46" s="167">
        <f>SUM(Q47:Q53)</f>
        <v>0</v>
      </c>
      <c r="R46" s="168"/>
      <c r="S46" s="168"/>
      <c r="T46" s="169"/>
      <c r="U46" s="163"/>
      <c r="V46" s="163">
        <f>SUM(V47:V53)</f>
        <v>27.35</v>
      </c>
      <c r="W46" s="163"/>
      <c r="X46" s="163"/>
      <c r="Y46" s="163"/>
      <c r="AG46" t="s">
        <v>132</v>
      </c>
    </row>
    <row r="47" spans="1:60" outlineLevel="1" x14ac:dyDescent="0.2">
      <c r="A47" s="171">
        <v>13</v>
      </c>
      <c r="B47" s="172" t="s">
        <v>189</v>
      </c>
      <c r="C47" s="187" t="s">
        <v>190</v>
      </c>
      <c r="D47" s="173" t="s">
        <v>152</v>
      </c>
      <c r="E47" s="174">
        <v>12.45866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 t="s">
        <v>136</v>
      </c>
      <c r="S47" s="176" t="s">
        <v>137</v>
      </c>
      <c r="T47" s="177" t="s">
        <v>137</v>
      </c>
      <c r="U47" s="160">
        <v>2.1949999999999998</v>
      </c>
      <c r="V47" s="160">
        <f>ROUND(E47*U47,2)</f>
        <v>27.35</v>
      </c>
      <c r="W47" s="160"/>
      <c r="X47" s="160" t="s">
        <v>138</v>
      </c>
      <c r="Y47" s="160" t="s">
        <v>139</v>
      </c>
      <c r="Z47" s="150"/>
      <c r="AA47" s="150"/>
      <c r="AB47" s="150"/>
      <c r="AC47" s="150"/>
      <c r="AD47" s="150"/>
      <c r="AE47" s="150"/>
      <c r="AF47" s="150"/>
      <c r="AG47" s="150" t="s">
        <v>140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2" x14ac:dyDescent="0.2">
      <c r="A48" s="157"/>
      <c r="B48" s="158"/>
      <c r="C48" s="254" t="s">
        <v>191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142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78" t="str">
        <f>C48</f>
        <v>sypaninou z vhodných hornin tř. 1 - 4 nebo materiálem, uloženým ve vzdálenosti do 30 m od vnějšího kraje objektu, pro jakoukoliv míru zhutnění,</v>
      </c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188" t="s">
        <v>192</v>
      </c>
      <c r="D49" s="161"/>
      <c r="E49" s="162">
        <v>12.74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149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188" t="s">
        <v>193</v>
      </c>
      <c r="D50" s="161"/>
      <c r="E50" s="162">
        <v>-0.28133999999999998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149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1">
        <v>14</v>
      </c>
      <c r="B51" s="172" t="s">
        <v>194</v>
      </c>
      <c r="C51" s="187" t="s">
        <v>195</v>
      </c>
      <c r="D51" s="173" t="s">
        <v>196</v>
      </c>
      <c r="E51" s="174">
        <v>21.17972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1</v>
      </c>
      <c r="O51" s="174">
        <f>ROUND(E51*N51,2)</f>
        <v>21.18</v>
      </c>
      <c r="P51" s="174">
        <v>0</v>
      </c>
      <c r="Q51" s="174">
        <f>ROUND(E51*P51,2)</f>
        <v>0</v>
      </c>
      <c r="R51" s="176" t="s">
        <v>197</v>
      </c>
      <c r="S51" s="176" t="s">
        <v>137</v>
      </c>
      <c r="T51" s="177" t="s">
        <v>137</v>
      </c>
      <c r="U51" s="160">
        <v>0</v>
      </c>
      <c r="V51" s="160">
        <f>ROUND(E51*U51,2)</f>
        <v>0</v>
      </c>
      <c r="W51" s="160"/>
      <c r="X51" s="160" t="s">
        <v>198</v>
      </c>
      <c r="Y51" s="160" t="s">
        <v>139</v>
      </c>
      <c r="Z51" s="150"/>
      <c r="AA51" s="150"/>
      <c r="AB51" s="150"/>
      <c r="AC51" s="150"/>
      <c r="AD51" s="150"/>
      <c r="AE51" s="150"/>
      <c r="AF51" s="150"/>
      <c r="AG51" s="150" t="s">
        <v>199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88" t="s">
        <v>200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149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88" t="s">
        <v>201</v>
      </c>
      <c r="D53" s="161"/>
      <c r="E53" s="162">
        <v>21.17972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149</v>
      </c>
      <c r="AH53" s="150">
        <v>5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64" t="s">
        <v>131</v>
      </c>
      <c r="B54" s="165" t="s">
        <v>76</v>
      </c>
      <c r="C54" s="186" t="s">
        <v>77</v>
      </c>
      <c r="D54" s="166"/>
      <c r="E54" s="167"/>
      <c r="F54" s="168"/>
      <c r="G54" s="168">
        <f>SUMIF(AG55:AG65,"&lt;&gt;NOR",G55:G65)</f>
        <v>0</v>
      </c>
      <c r="H54" s="168"/>
      <c r="I54" s="168">
        <f>SUM(I55:I65)</f>
        <v>0</v>
      </c>
      <c r="J54" s="168"/>
      <c r="K54" s="168">
        <f>SUM(K55:K65)</f>
        <v>0</v>
      </c>
      <c r="L54" s="168"/>
      <c r="M54" s="168">
        <f>SUM(M55:M65)</f>
        <v>0</v>
      </c>
      <c r="N54" s="167"/>
      <c r="O54" s="167">
        <f>SUM(O55:O65)</f>
        <v>0</v>
      </c>
      <c r="P54" s="167"/>
      <c r="Q54" s="167">
        <f>SUM(Q55:Q65)</f>
        <v>0</v>
      </c>
      <c r="R54" s="168"/>
      <c r="S54" s="168"/>
      <c r="T54" s="169"/>
      <c r="U54" s="163"/>
      <c r="V54" s="163">
        <f>SUM(V55:V65)</f>
        <v>102.28</v>
      </c>
      <c r="W54" s="163"/>
      <c r="X54" s="163"/>
      <c r="Y54" s="163"/>
      <c r="AG54" t="s">
        <v>132</v>
      </c>
    </row>
    <row r="55" spans="1:60" outlineLevel="1" x14ac:dyDescent="0.2">
      <c r="A55" s="171">
        <v>15</v>
      </c>
      <c r="B55" s="172" t="s">
        <v>202</v>
      </c>
      <c r="C55" s="187" t="s">
        <v>203</v>
      </c>
      <c r="D55" s="173" t="s">
        <v>135</v>
      </c>
      <c r="E55" s="174">
        <v>25.550999999999998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136</v>
      </c>
      <c r="S55" s="176" t="s">
        <v>137</v>
      </c>
      <c r="T55" s="177" t="s">
        <v>137</v>
      </c>
      <c r="U55" s="160">
        <v>1.7999999999999999E-2</v>
      </c>
      <c r="V55" s="160">
        <f>ROUND(E55*U55,2)</f>
        <v>0.46</v>
      </c>
      <c r="W55" s="160"/>
      <c r="X55" s="160" t="s">
        <v>138</v>
      </c>
      <c r="Y55" s="160" t="s">
        <v>204</v>
      </c>
      <c r="Z55" s="150"/>
      <c r="AA55" s="150"/>
      <c r="AB55" s="150"/>
      <c r="AC55" s="150"/>
      <c r="AD55" s="150"/>
      <c r="AE55" s="150"/>
      <c r="AF55" s="150"/>
      <c r="AG55" s="150" t="s">
        <v>140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4" t="s">
        <v>205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142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88" t="s">
        <v>206</v>
      </c>
      <c r="D57" s="161"/>
      <c r="E57" s="162">
        <v>25.550999999999998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149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1">
        <v>16</v>
      </c>
      <c r="B58" s="172" t="s">
        <v>207</v>
      </c>
      <c r="C58" s="187" t="s">
        <v>208</v>
      </c>
      <c r="D58" s="173" t="s">
        <v>135</v>
      </c>
      <c r="E58" s="174">
        <v>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136</v>
      </c>
      <c r="S58" s="176" t="s">
        <v>137</v>
      </c>
      <c r="T58" s="177" t="s">
        <v>137</v>
      </c>
      <c r="U58" s="160">
        <v>0.107</v>
      </c>
      <c r="V58" s="160">
        <f>ROUND(E58*U58,2)</f>
        <v>0.54</v>
      </c>
      <c r="W58" s="160"/>
      <c r="X58" s="160" t="s">
        <v>138</v>
      </c>
      <c r="Y58" s="160" t="s">
        <v>139</v>
      </c>
      <c r="Z58" s="150"/>
      <c r="AA58" s="150"/>
      <c r="AB58" s="150"/>
      <c r="AC58" s="150"/>
      <c r="AD58" s="150"/>
      <c r="AE58" s="150"/>
      <c r="AF58" s="150"/>
      <c r="AG58" s="150" t="s">
        <v>140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54" t="s">
        <v>209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142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1">
        <v>17</v>
      </c>
      <c r="B60" s="172" t="s">
        <v>210</v>
      </c>
      <c r="C60" s="187" t="s">
        <v>211</v>
      </c>
      <c r="D60" s="173" t="s">
        <v>135</v>
      </c>
      <c r="E60" s="174">
        <v>150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212</v>
      </c>
      <c r="S60" s="176" t="s">
        <v>137</v>
      </c>
      <c r="T60" s="177" t="s">
        <v>137</v>
      </c>
      <c r="U60" s="160">
        <v>0.34155000000000002</v>
      </c>
      <c r="V60" s="160">
        <f>ROUND(E60*U60,2)</f>
        <v>51.23</v>
      </c>
      <c r="W60" s="160"/>
      <c r="X60" s="160" t="s">
        <v>213</v>
      </c>
      <c r="Y60" s="160" t="s">
        <v>139</v>
      </c>
      <c r="Z60" s="150"/>
      <c r="AA60" s="150"/>
      <c r="AB60" s="150"/>
      <c r="AC60" s="150"/>
      <c r="AD60" s="150"/>
      <c r="AE60" s="150"/>
      <c r="AF60" s="150"/>
      <c r="AG60" s="150" t="s">
        <v>214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45" outlineLevel="2" x14ac:dyDescent="0.2">
      <c r="A61" s="157"/>
      <c r="B61" s="158"/>
      <c r="C61" s="254" t="s">
        <v>215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142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78" t="str">
        <f>C61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188" t="s">
        <v>216</v>
      </c>
      <c r="D62" s="161"/>
      <c r="E62" s="162">
        <v>150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149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1">
        <v>18</v>
      </c>
      <c r="B63" s="172" t="s">
        <v>217</v>
      </c>
      <c r="C63" s="187" t="s">
        <v>218</v>
      </c>
      <c r="D63" s="173" t="s">
        <v>135</v>
      </c>
      <c r="E63" s="174">
        <v>150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3.0000000000000001E-5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212</v>
      </c>
      <c r="S63" s="176" t="s">
        <v>137</v>
      </c>
      <c r="T63" s="177" t="s">
        <v>137</v>
      </c>
      <c r="U63" s="160">
        <v>0.33367000000000002</v>
      </c>
      <c r="V63" s="160">
        <f>ROUND(E63*U63,2)</f>
        <v>50.05</v>
      </c>
      <c r="W63" s="160"/>
      <c r="X63" s="160" t="s">
        <v>213</v>
      </c>
      <c r="Y63" s="160" t="s">
        <v>139</v>
      </c>
      <c r="Z63" s="150"/>
      <c r="AA63" s="150"/>
      <c r="AB63" s="150"/>
      <c r="AC63" s="150"/>
      <c r="AD63" s="150"/>
      <c r="AE63" s="150"/>
      <c r="AF63" s="150"/>
      <c r="AG63" s="150" t="s">
        <v>214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2" x14ac:dyDescent="0.2">
      <c r="A64" s="157"/>
      <c r="B64" s="158"/>
      <c r="C64" s="254" t="s">
        <v>219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142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78" t="str">
        <f>C64</f>
        <v>vč. urovnání ornice, naložení na skládce, vodorovným přemístěním ornice na místo rozprostření, založení trávníku osetím a dodávky travního semene.</v>
      </c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252" t="s">
        <v>220</v>
      </c>
      <c r="D65" s="253"/>
      <c r="E65" s="253"/>
      <c r="F65" s="253"/>
      <c r="G65" s="253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221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64" t="s">
        <v>131</v>
      </c>
      <c r="B66" s="165" t="s">
        <v>78</v>
      </c>
      <c r="C66" s="186" t="s">
        <v>79</v>
      </c>
      <c r="D66" s="166"/>
      <c r="E66" s="167"/>
      <c r="F66" s="168"/>
      <c r="G66" s="168">
        <f>SUMIF(AG67:AG71,"&lt;&gt;NOR",G67:G71)</f>
        <v>0</v>
      </c>
      <c r="H66" s="168"/>
      <c r="I66" s="168">
        <f>SUM(I67:I71)</f>
        <v>0</v>
      </c>
      <c r="J66" s="168"/>
      <c r="K66" s="168">
        <f>SUM(K67:K71)</f>
        <v>0</v>
      </c>
      <c r="L66" s="168"/>
      <c r="M66" s="168">
        <f>SUM(M67:M71)</f>
        <v>0</v>
      </c>
      <c r="N66" s="167"/>
      <c r="O66" s="167">
        <f>SUM(O67:O71)</f>
        <v>14.719999999999999</v>
      </c>
      <c r="P66" s="167"/>
      <c r="Q66" s="167">
        <f>SUM(Q67:Q71)</f>
        <v>0</v>
      </c>
      <c r="R66" s="168"/>
      <c r="S66" s="168"/>
      <c r="T66" s="169"/>
      <c r="U66" s="163"/>
      <c r="V66" s="163">
        <f>SUM(V67:V71)</f>
        <v>2.7800000000000002</v>
      </c>
      <c r="W66" s="163"/>
      <c r="X66" s="163"/>
      <c r="Y66" s="163"/>
      <c r="AG66" t="s">
        <v>132</v>
      </c>
    </row>
    <row r="67" spans="1:60" outlineLevel="1" x14ac:dyDescent="0.2">
      <c r="A67" s="171">
        <v>19</v>
      </c>
      <c r="B67" s="172" t="s">
        <v>222</v>
      </c>
      <c r="C67" s="187" t="s">
        <v>223</v>
      </c>
      <c r="D67" s="173" t="s">
        <v>152</v>
      </c>
      <c r="E67" s="174">
        <v>5.3183999999999996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2.5249999999999999</v>
      </c>
      <c r="O67" s="174">
        <f>ROUND(E67*N67,2)</f>
        <v>13.43</v>
      </c>
      <c r="P67" s="174">
        <v>0</v>
      </c>
      <c r="Q67" s="174">
        <f>ROUND(E67*P67,2)</f>
        <v>0</v>
      </c>
      <c r="R67" s="176" t="s">
        <v>224</v>
      </c>
      <c r="S67" s="176" t="s">
        <v>137</v>
      </c>
      <c r="T67" s="177" t="s">
        <v>137</v>
      </c>
      <c r="U67" s="160">
        <v>0.47699999999999998</v>
      </c>
      <c r="V67" s="160">
        <f>ROUND(E67*U67,2)</f>
        <v>2.54</v>
      </c>
      <c r="W67" s="160"/>
      <c r="X67" s="160" t="s">
        <v>138</v>
      </c>
      <c r="Y67" s="160" t="s">
        <v>139</v>
      </c>
      <c r="Z67" s="150"/>
      <c r="AA67" s="150"/>
      <c r="AB67" s="150"/>
      <c r="AC67" s="150"/>
      <c r="AD67" s="150"/>
      <c r="AE67" s="150"/>
      <c r="AF67" s="150"/>
      <c r="AG67" s="150" t="s">
        <v>140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250" t="s">
        <v>225</v>
      </c>
      <c r="D68" s="251"/>
      <c r="E68" s="251"/>
      <c r="F68" s="251"/>
      <c r="G68" s="251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221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188" t="s">
        <v>164</v>
      </c>
      <c r="D69" s="161"/>
      <c r="E69" s="162">
        <v>5.3183999999999996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149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1">
        <v>20</v>
      </c>
      <c r="B70" s="172" t="s">
        <v>226</v>
      </c>
      <c r="C70" s="187" t="s">
        <v>227</v>
      </c>
      <c r="D70" s="173" t="s">
        <v>152</v>
      </c>
      <c r="E70" s="174">
        <v>0.51200000000000001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2.5249999999999999</v>
      </c>
      <c r="O70" s="174">
        <f>ROUND(E70*N70,2)</f>
        <v>1.29</v>
      </c>
      <c r="P70" s="174">
        <v>0</v>
      </c>
      <c r="Q70" s="174">
        <f>ROUND(E70*P70,2)</f>
        <v>0</v>
      </c>
      <c r="R70" s="176" t="s">
        <v>224</v>
      </c>
      <c r="S70" s="176" t="s">
        <v>137</v>
      </c>
      <c r="T70" s="177" t="s">
        <v>137</v>
      </c>
      <c r="U70" s="160">
        <v>0.47699999999999998</v>
      </c>
      <c r="V70" s="160">
        <f>ROUND(E70*U70,2)</f>
        <v>0.24</v>
      </c>
      <c r="W70" s="160"/>
      <c r="X70" s="160" t="s">
        <v>138</v>
      </c>
      <c r="Y70" s="160" t="s">
        <v>139</v>
      </c>
      <c r="Z70" s="150"/>
      <c r="AA70" s="150"/>
      <c r="AB70" s="150"/>
      <c r="AC70" s="150"/>
      <c r="AD70" s="150"/>
      <c r="AE70" s="150"/>
      <c r="AF70" s="150"/>
      <c r="AG70" s="150" t="s">
        <v>140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188" t="s">
        <v>165</v>
      </c>
      <c r="D71" s="161"/>
      <c r="E71" s="162">
        <v>0.51200000000000001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149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">
      <c r="A72" s="164" t="s">
        <v>131</v>
      </c>
      <c r="B72" s="165" t="s">
        <v>80</v>
      </c>
      <c r="C72" s="186" t="s">
        <v>81</v>
      </c>
      <c r="D72" s="166"/>
      <c r="E72" s="167"/>
      <c r="F72" s="168"/>
      <c r="G72" s="168">
        <f>SUMIF(AG73:AG78,"&lt;&gt;NOR",G73:G78)</f>
        <v>0</v>
      </c>
      <c r="H72" s="168"/>
      <c r="I72" s="168">
        <f>SUM(I73:I78)</f>
        <v>0</v>
      </c>
      <c r="J72" s="168"/>
      <c r="K72" s="168">
        <f>SUM(K73:K78)</f>
        <v>0</v>
      </c>
      <c r="L72" s="168"/>
      <c r="M72" s="168">
        <f>SUM(M73:M78)</f>
        <v>0</v>
      </c>
      <c r="N72" s="167"/>
      <c r="O72" s="167">
        <f>SUM(O73:O78)</f>
        <v>19.959999999999997</v>
      </c>
      <c r="P72" s="167"/>
      <c r="Q72" s="167">
        <f>SUM(Q73:Q78)</f>
        <v>0</v>
      </c>
      <c r="R72" s="168"/>
      <c r="S72" s="168"/>
      <c r="T72" s="169"/>
      <c r="U72" s="163"/>
      <c r="V72" s="163">
        <f>SUM(V73:V78)</f>
        <v>31.53</v>
      </c>
      <c r="W72" s="163"/>
      <c r="X72" s="163"/>
      <c r="Y72" s="163"/>
      <c r="AG72" t="s">
        <v>132</v>
      </c>
    </row>
    <row r="73" spans="1:60" outlineLevel="1" x14ac:dyDescent="0.2">
      <c r="A73" s="171">
        <v>21</v>
      </c>
      <c r="B73" s="172" t="s">
        <v>228</v>
      </c>
      <c r="C73" s="187" t="s">
        <v>229</v>
      </c>
      <c r="D73" s="173" t="s">
        <v>135</v>
      </c>
      <c r="E73" s="174">
        <v>25.484000000000002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0.77122999999999997</v>
      </c>
      <c r="O73" s="174">
        <f>ROUND(E73*N73,2)</f>
        <v>19.649999999999999</v>
      </c>
      <c r="P73" s="174">
        <v>0</v>
      </c>
      <c r="Q73" s="174">
        <f>ROUND(E73*P73,2)</f>
        <v>0</v>
      </c>
      <c r="R73" s="176" t="s">
        <v>224</v>
      </c>
      <c r="S73" s="176" t="s">
        <v>137</v>
      </c>
      <c r="T73" s="177" t="s">
        <v>137</v>
      </c>
      <c r="U73" s="160">
        <v>0.93400000000000005</v>
      </c>
      <c r="V73" s="160">
        <f>ROUND(E73*U73,2)</f>
        <v>23.8</v>
      </c>
      <c r="W73" s="160"/>
      <c r="X73" s="160" t="s">
        <v>138</v>
      </c>
      <c r="Y73" s="160" t="s">
        <v>139</v>
      </c>
      <c r="Z73" s="150"/>
      <c r="AA73" s="150"/>
      <c r="AB73" s="150"/>
      <c r="AC73" s="150"/>
      <c r="AD73" s="150"/>
      <c r="AE73" s="150"/>
      <c r="AF73" s="150"/>
      <c r="AG73" s="150" t="s">
        <v>140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4" t="s">
        <v>230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142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">
      <c r="A75" s="157"/>
      <c r="B75" s="158"/>
      <c r="C75" s="188" t="s">
        <v>231</v>
      </c>
      <c r="D75" s="161"/>
      <c r="E75" s="162">
        <v>25.484000000000002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149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1">
        <v>22</v>
      </c>
      <c r="B76" s="172" t="s">
        <v>232</v>
      </c>
      <c r="C76" s="187" t="s">
        <v>233</v>
      </c>
      <c r="D76" s="173" t="s">
        <v>196</v>
      </c>
      <c r="E76" s="174">
        <v>0.30581000000000003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1.0202899999999999</v>
      </c>
      <c r="O76" s="174">
        <f>ROUND(E76*N76,2)</f>
        <v>0.31</v>
      </c>
      <c r="P76" s="174">
        <v>0</v>
      </c>
      <c r="Q76" s="174">
        <f>ROUND(E76*P76,2)</f>
        <v>0</v>
      </c>
      <c r="R76" s="176" t="s">
        <v>224</v>
      </c>
      <c r="S76" s="176" t="s">
        <v>137</v>
      </c>
      <c r="T76" s="177" t="s">
        <v>137</v>
      </c>
      <c r="U76" s="160">
        <v>25.271000000000001</v>
      </c>
      <c r="V76" s="160">
        <f>ROUND(E76*U76,2)</f>
        <v>7.73</v>
      </c>
      <c r="W76" s="160"/>
      <c r="X76" s="160" t="s">
        <v>138</v>
      </c>
      <c r="Y76" s="160" t="s">
        <v>139</v>
      </c>
      <c r="Z76" s="150"/>
      <c r="AA76" s="150"/>
      <c r="AB76" s="150"/>
      <c r="AC76" s="150"/>
      <c r="AD76" s="150"/>
      <c r="AE76" s="150"/>
      <c r="AF76" s="150"/>
      <c r="AG76" s="150" t="s">
        <v>140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54" t="s">
        <v>234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142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188" t="s">
        <v>235</v>
      </c>
      <c r="D78" s="161"/>
      <c r="E78" s="162">
        <v>0.30581000000000003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149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4" t="s">
        <v>131</v>
      </c>
      <c r="B79" s="165" t="s">
        <v>82</v>
      </c>
      <c r="C79" s="186" t="s">
        <v>83</v>
      </c>
      <c r="D79" s="166"/>
      <c r="E79" s="167"/>
      <c r="F79" s="168"/>
      <c r="G79" s="168">
        <f>SUMIF(AG80:AG83,"&lt;&gt;NOR",G80:G83)</f>
        <v>0</v>
      </c>
      <c r="H79" s="168"/>
      <c r="I79" s="168">
        <f>SUM(I80:I83)</f>
        <v>0</v>
      </c>
      <c r="J79" s="168"/>
      <c r="K79" s="168">
        <f>SUM(K80:K83)</f>
        <v>0</v>
      </c>
      <c r="L79" s="168"/>
      <c r="M79" s="168">
        <f>SUM(M80:M83)</f>
        <v>0</v>
      </c>
      <c r="N79" s="167"/>
      <c r="O79" s="167">
        <f>SUM(O80:O83)</f>
        <v>0.6</v>
      </c>
      <c r="P79" s="167"/>
      <c r="Q79" s="167">
        <f>SUM(Q80:Q83)</f>
        <v>0</v>
      </c>
      <c r="R79" s="168"/>
      <c r="S79" s="168"/>
      <c r="T79" s="169"/>
      <c r="U79" s="163"/>
      <c r="V79" s="163">
        <f>SUM(V80:V83)</f>
        <v>18.21</v>
      </c>
      <c r="W79" s="163"/>
      <c r="X79" s="163"/>
      <c r="Y79" s="163"/>
      <c r="AG79" t="s">
        <v>132</v>
      </c>
    </row>
    <row r="80" spans="1:60" ht="22.5" outlineLevel="1" x14ac:dyDescent="0.2">
      <c r="A80" s="179">
        <v>23</v>
      </c>
      <c r="B80" s="180" t="s">
        <v>236</v>
      </c>
      <c r="C80" s="189" t="s">
        <v>237</v>
      </c>
      <c r="D80" s="181" t="s">
        <v>238</v>
      </c>
      <c r="E80" s="182">
        <v>170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2">
        <v>6.0000000000000002E-5</v>
      </c>
      <c r="O80" s="182">
        <f>ROUND(E80*N80,2)</f>
        <v>0.01</v>
      </c>
      <c r="P80" s="182">
        <v>0</v>
      </c>
      <c r="Q80" s="182">
        <f>ROUND(E80*P80,2)</f>
        <v>0</v>
      </c>
      <c r="R80" s="184" t="s">
        <v>239</v>
      </c>
      <c r="S80" s="184" t="s">
        <v>137</v>
      </c>
      <c r="T80" s="185" t="s">
        <v>137</v>
      </c>
      <c r="U80" s="160">
        <v>1.4999999999999999E-2</v>
      </c>
      <c r="V80" s="160">
        <f>ROUND(E80*U80,2)</f>
        <v>2.5499999999999998</v>
      </c>
      <c r="W80" s="160"/>
      <c r="X80" s="160" t="s">
        <v>138</v>
      </c>
      <c r="Y80" s="160" t="s">
        <v>139</v>
      </c>
      <c r="Z80" s="150"/>
      <c r="AA80" s="150"/>
      <c r="AB80" s="150"/>
      <c r="AC80" s="150"/>
      <c r="AD80" s="150"/>
      <c r="AE80" s="150"/>
      <c r="AF80" s="150"/>
      <c r="AG80" s="150" t="s">
        <v>140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1">
        <v>24</v>
      </c>
      <c r="B81" s="172" t="s">
        <v>240</v>
      </c>
      <c r="C81" s="187" t="s">
        <v>241</v>
      </c>
      <c r="D81" s="173" t="s">
        <v>242</v>
      </c>
      <c r="E81" s="174">
        <v>3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0.13963999999999999</v>
      </c>
      <c r="O81" s="174">
        <f>ROUND(E81*N81,2)</f>
        <v>0.42</v>
      </c>
      <c r="P81" s="174">
        <v>0</v>
      </c>
      <c r="Q81" s="174">
        <f>ROUND(E81*P81,2)</f>
        <v>0</v>
      </c>
      <c r="R81" s="176" t="s">
        <v>212</v>
      </c>
      <c r="S81" s="176" t="s">
        <v>137</v>
      </c>
      <c r="T81" s="177" t="s">
        <v>137</v>
      </c>
      <c r="U81" s="160">
        <v>5.2212500000000004</v>
      </c>
      <c r="V81" s="160">
        <f>ROUND(E81*U81,2)</f>
        <v>15.66</v>
      </c>
      <c r="W81" s="160"/>
      <c r="X81" s="160" t="s">
        <v>213</v>
      </c>
      <c r="Y81" s="160" t="s">
        <v>139</v>
      </c>
      <c r="Z81" s="150"/>
      <c r="AA81" s="150"/>
      <c r="AB81" s="150"/>
      <c r="AC81" s="150"/>
      <c r="AD81" s="150"/>
      <c r="AE81" s="150"/>
      <c r="AF81" s="150"/>
      <c r="AG81" s="150" t="s">
        <v>214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2" x14ac:dyDescent="0.2">
      <c r="A82" s="157"/>
      <c r="B82" s="158"/>
      <c r="C82" s="250" t="s">
        <v>243</v>
      </c>
      <c r="D82" s="251"/>
      <c r="E82" s="251"/>
      <c r="F82" s="251"/>
      <c r="G82" s="251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221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78" t="str">
        <f>C82</f>
        <v>Výroba a osazení podesty a schodišťového ramene se stupni svařováním, výroba a osazení ocelového zábradlí z trubek, nátěr ocelové konstrukce základní + 2x email.</v>
      </c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9">
        <v>25</v>
      </c>
      <c r="B83" s="180" t="s">
        <v>244</v>
      </c>
      <c r="C83" s="189" t="s">
        <v>245</v>
      </c>
      <c r="D83" s="181" t="s">
        <v>246</v>
      </c>
      <c r="E83" s="182">
        <v>10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2">
        <v>1.66E-2</v>
      </c>
      <c r="O83" s="182">
        <f>ROUND(E83*N83,2)</f>
        <v>0.17</v>
      </c>
      <c r="P83" s="182">
        <v>0</v>
      </c>
      <c r="Q83" s="182">
        <f>ROUND(E83*P83,2)</f>
        <v>0</v>
      </c>
      <c r="R83" s="184"/>
      <c r="S83" s="184" t="s">
        <v>247</v>
      </c>
      <c r="T83" s="185" t="s">
        <v>248</v>
      </c>
      <c r="U83" s="160">
        <v>0</v>
      </c>
      <c r="V83" s="160">
        <f>ROUND(E83*U83,2)</f>
        <v>0</v>
      </c>
      <c r="W83" s="160"/>
      <c r="X83" s="160" t="s">
        <v>198</v>
      </c>
      <c r="Y83" s="160" t="s">
        <v>139</v>
      </c>
      <c r="Z83" s="150"/>
      <c r="AA83" s="150"/>
      <c r="AB83" s="150"/>
      <c r="AC83" s="150"/>
      <c r="AD83" s="150"/>
      <c r="AE83" s="150"/>
      <c r="AF83" s="150"/>
      <c r="AG83" s="150" t="s">
        <v>199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64" t="s">
        <v>131</v>
      </c>
      <c r="B84" s="165" t="s">
        <v>84</v>
      </c>
      <c r="C84" s="186" t="s">
        <v>85</v>
      </c>
      <c r="D84" s="166"/>
      <c r="E84" s="167"/>
      <c r="F84" s="168"/>
      <c r="G84" s="168">
        <f>SUMIF(AG85:AG105,"&lt;&gt;NOR",G85:G105)</f>
        <v>0</v>
      </c>
      <c r="H84" s="168"/>
      <c r="I84" s="168">
        <f>SUM(I85:I105)</f>
        <v>0</v>
      </c>
      <c r="J84" s="168"/>
      <c r="K84" s="168">
        <f>SUM(K85:K105)</f>
        <v>0</v>
      </c>
      <c r="L84" s="168"/>
      <c r="M84" s="168">
        <f>SUM(M85:M105)</f>
        <v>0</v>
      </c>
      <c r="N84" s="167"/>
      <c r="O84" s="167">
        <f>SUM(O85:O105)</f>
        <v>15.52</v>
      </c>
      <c r="P84" s="167"/>
      <c r="Q84" s="167">
        <f>SUM(Q85:Q105)</f>
        <v>0</v>
      </c>
      <c r="R84" s="168"/>
      <c r="S84" s="168"/>
      <c r="T84" s="169"/>
      <c r="U84" s="163"/>
      <c r="V84" s="163">
        <f>SUM(V85:V105)</f>
        <v>23.91</v>
      </c>
      <c r="W84" s="163"/>
      <c r="X84" s="163"/>
      <c r="Y84" s="163"/>
      <c r="AG84" t="s">
        <v>132</v>
      </c>
    </row>
    <row r="85" spans="1:60" ht="22.5" outlineLevel="1" x14ac:dyDescent="0.2">
      <c r="A85" s="171">
        <v>26</v>
      </c>
      <c r="B85" s="172" t="s">
        <v>249</v>
      </c>
      <c r="C85" s="187" t="s">
        <v>250</v>
      </c>
      <c r="D85" s="173" t="s">
        <v>135</v>
      </c>
      <c r="E85" s="174">
        <v>21.3325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0.3276</v>
      </c>
      <c r="O85" s="174">
        <f>ROUND(E85*N85,2)</f>
        <v>6.99</v>
      </c>
      <c r="P85" s="174">
        <v>0</v>
      </c>
      <c r="Q85" s="174">
        <f>ROUND(E85*P85,2)</f>
        <v>0</v>
      </c>
      <c r="R85" s="176" t="s">
        <v>146</v>
      </c>
      <c r="S85" s="176" t="s">
        <v>137</v>
      </c>
      <c r="T85" s="177" t="s">
        <v>137</v>
      </c>
      <c r="U85" s="160">
        <v>2.5999999999999999E-2</v>
      </c>
      <c r="V85" s="160">
        <f>ROUND(E85*U85,2)</f>
        <v>0.55000000000000004</v>
      </c>
      <c r="W85" s="160"/>
      <c r="X85" s="160" t="s">
        <v>138</v>
      </c>
      <c r="Y85" s="160" t="s">
        <v>139</v>
      </c>
      <c r="Z85" s="150"/>
      <c r="AA85" s="150"/>
      <c r="AB85" s="150"/>
      <c r="AC85" s="150"/>
      <c r="AD85" s="150"/>
      <c r="AE85" s="150"/>
      <c r="AF85" s="150"/>
      <c r="AG85" s="150" t="s">
        <v>140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188" t="s">
        <v>251</v>
      </c>
      <c r="D86" s="161"/>
      <c r="E86" s="162">
        <v>21.3325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149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1">
        <v>27</v>
      </c>
      <c r="B87" s="172" t="s">
        <v>252</v>
      </c>
      <c r="C87" s="187" t="s">
        <v>253</v>
      </c>
      <c r="D87" s="173" t="s">
        <v>135</v>
      </c>
      <c r="E87" s="174">
        <v>21.3325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5.5449999999999999E-2</v>
      </c>
      <c r="O87" s="174">
        <f>ROUND(E87*N87,2)</f>
        <v>1.18</v>
      </c>
      <c r="P87" s="174">
        <v>0</v>
      </c>
      <c r="Q87" s="174">
        <f>ROUND(E87*P87,2)</f>
        <v>0</v>
      </c>
      <c r="R87" s="176" t="s">
        <v>146</v>
      </c>
      <c r="S87" s="176" t="s">
        <v>137</v>
      </c>
      <c r="T87" s="177" t="s">
        <v>137</v>
      </c>
      <c r="U87" s="160">
        <v>0.442</v>
      </c>
      <c r="V87" s="160">
        <f>ROUND(E87*U87,2)</f>
        <v>9.43</v>
      </c>
      <c r="W87" s="160"/>
      <c r="X87" s="160" t="s">
        <v>138</v>
      </c>
      <c r="Y87" s="160" t="s">
        <v>139</v>
      </c>
      <c r="Z87" s="150"/>
      <c r="AA87" s="150"/>
      <c r="AB87" s="150"/>
      <c r="AC87" s="150"/>
      <c r="AD87" s="150"/>
      <c r="AE87" s="150"/>
      <c r="AF87" s="150"/>
      <c r="AG87" s="150" t="s">
        <v>140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2" x14ac:dyDescent="0.2">
      <c r="A88" s="157"/>
      <c r="B88" s="158"/>
      <c r="C88" s="254" t="s">
        <v>254</v>
      </c>
      <c r="D88" s="255"/>
      <c r="E88" s="255"/>
      <c r="F88" s="255"/>
      <c r="G88" s="255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142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78" t="str">
        <f>C88</f>
        <v>s provedením lože z kameniva drceného, s vyplněním spár, s dvojitým hutněním a se smetením přebytečného materiálu na krajnici. S dodáním hmot pro lože a výplň spár.</v>
      </c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88" t="s">
        <v>251</v>
      </c>
      <c r="D89" s="161"/>
      <c r="E89" s="162">
        <v>21.3325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149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71">
        <v>28</v>
      </c>
      <c r="B90" s="172" t="s">
        <v>255</v>
      </c>
      <c r="C90" s="187" t="s">
        <v>256</v>
      </c>
      <c r="D90" s="173" t="s">
        <v>145</v>
      </c>
      <c r="E90" s="174">
        <v>30.945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0.10249999999999999</v>
      </c>
      <c r="O90" s="174">
        <f>ROUND(E90*N90,2)</f>
        <v>3.17</v>
      </c>
      <c r="P90" s="174">
        <v>0</v>
      </c>
      <c r="Q90" s="174">
        <f>ROUND(E90*P90,2)</f>
        <v>0</v>
      </c>
      <c r="R90" s="176" t="s">
        <v>146</v>
      </c>
      <c r="S90" s="176" t="s">
        <v>137</v>
      </c>
      <c r="T90" s="177" t="s">
        <v>137</v>
      </c>
      <c r="U90" s="160">
        <v>0.14000000000000001</v>
      </c>
      <c r="V90" s="160">
        <f>ROUND(E90*U90,2)</f>
        <v>4.33</v>
      </c>
      <c r="W90" s="160"/>
      <c r="X90" s="160" t="s">
        <v>138</v>
      </c>
      <c r="Y90" s="160" t="s">
        <v>139</v>
      </c>
      <c r="Z90" s="150"/>
      <c r="AA90" s="150"/>
      <c r="AB90" s="150"/>
      <c r="AC90" s="150"/>
      <c r="AD90" s="150"/>
      <c r="AE90" s="150"/>
      <c r="AF90" s="150"/>
      <c r="AG90" s="150" t="s">
        <v>140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54" t="s">
        <v>257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142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88" t="s">
        <v>258</v>
      </c>
      <c r="D92" s="161"/>
      <c r="E92" s="162">
        <v>30.945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149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1">
        <v>29</v>
      </c>
      <c r="B93" s="172" t="s">
        <v>259</v>
      </c>
      <c r="C93" s="187" t="s">
        <v>260</v>
      </c>
      <c r="D93" s="173" t="s">
        <v>145</v>
      </c>
      <c r="E93" s="174">
        <v>5.13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0.188</v>
      </c>
      <c r="O93" s="174">
        <f>ROUND(E93*N93,2)</f>
        <v>0.96</v>
      </c>
      <c r="P93" s="174">
        <v>0</v>
      </c>
      <c r="Q93" s="174">
        <f>ROUND(E93*P93,2)</f>
        <v>0</v>
      </c>
      <c r="R93" s="176" t="s">
        <v>146</v>
      </c>
      <c r="S93" s="176" t="s">
        <v>137</v>
      </c>
      <c r="T93" s="177" t="s">
        <v>137</v>
      </c>
      <c r="U93" s="160">
        <v>0.27200000000000002</v>
      </c>
      <c r="V93" s="160">
        <f>ROUND(E93*U93,2)</f>
        <v>1.4</v>
      </c>
      <c r="W93" s="160"/>
      <c r="X93" s="160" t="s">
        <v>138</v>
      </c>
      <c r="Y93" s="160" t="s">
        <v>139</v>
      </c>
      <c r="Z93" s="150"/>
      <c r="AA93" s="150"/>
      <c r="AB93" s="150"/>
      <c r="AC93" s="150"/>
      <c r="AD93" s="150"/>
      <c r="AE93" s="150"/>
      <c r="AF93" s="150"/>
      <c r="AG93" s="150" t="s">
        <v>140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4" t="s">
        <v>261</v>
      </c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142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188" t="s">
        <v>262</v>
      </c>
      <c r="D95" s="161"/>
      <c r="E95" s="162">
        <v>5.13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149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>
        <v>30</v>
      </c>
      <c r="B96" s="180" t="s">
        <v>263</v>
      </c>
      <c r="C96" s="189" t="s">
        <v>264</v>
      </c>
      <c r="D96" s="181" t="s">
        <v>145</v>
      </c>
      <c r="E96" s="182">
        <v>20</v>
      </c>
      <c r="F96" s="183"/>
      <c r="G96" s="184">
        <f>ROUND(E96*F96,2)</f>
        <v>0</v>
      </c>
      <c r="H96" s="183"/>
      <c r="I96" s="184">
        <f>ROUND(E96*H96,2)</f>
        <v>0</v>
      </c>
      <c r="J96" s="183"/>
      <c r="K96" s="184">
        <f>ROUND(E96*J96,2)</f>
        <v>0</v>
      </c>
      <c r="L96" s="184">
        <v>21</v>
      </c>
      <c r="M96" s="184">
        <f>G96*(1+L96/100)</f>
        <v>0</v>
      </c>
      <c r="N96" s="182">
        <v>3.3E-4</v>
      </c>
      <c r="O96" s="182">
        <f>ROUND(E96*N96,2)</f>
        <v>0.01</v>
      </c>
      <c r="P96" s="182">
        <v>0</v>
      </c>
      <c r="Q96" s="182">
        <f>ROUND(E96*P96,2)</f>
        <v>0</v>
      </c>
      <c r="R96" s="184"/>
      <c r="S96" s="184" t="s">
        <v>247</v>
      </c>
      <c r="T96" s="185" t="s">
        <v>248</v>
      </c>
      <c r="U96" s="160">
        <v>0.41</v>
      </c>
      <c r="V96" s="160">
        <f>ROUND(E96*U96,2)</f>
        <v>8.1999999999999993</v>
      </c>
      <c r="W96" s="160"/>
      <c r="X96" s="160" t="s">
        <v>138</v>
      </c>
      <c r="Y96" s="160" t="s">
        <v>139</v>
      </c>
      <c r="Z96" s="150"/>
      <c r="AA96" s="150"/>
      <c r="AB96" s="150"/>
      <c r="AC96" s="150"/>
      <c r="AD96" s="150"/>
      <c r="AE96" s="150"/>
      <c r="AF96" s="150"/>
      <c r="AG96" s="150" t="s">
        <v>140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1">
        <v>31</v>
      </c>
      <c r="B97" s="172" t="s">
        <v>265</v>
      </c>
      <c r="C97" s="187" t="s">
        <v>266</v>
      </c>
      <c r="D97" s="173" t="s">
        <v>246</v>
      </c>
      <c r="E97" s="174">
        <v>31.254449999999999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2.7E-2</v>
      </c>
      <c r="O97" s="174">
        <f>ROUND(E97*N97,2)</f>
        <v>0.84</v>
      </c>
      <c r="P97" s="174">
        <v>0</v>
      </c>
      <c r="Q97" s="174">
        <f>ROUND(E97*P97,2)</f>
        <v>0</v>
      </c>
      <c r="R97" s="176" t="s">
        <v>197</v>
      </c>
      <c r="S97" s="176" t="s">
        <v>137</v>
      </c>
      <c r="T97" s="177" t="s">
        <v>137</v>
      </c>
      <c r="U97" s="160">
        <v>0</v>
      </c>
      <c r="V97" s="160">
        <f>ROUND(E97*U97,2)</f>
        <v>0</v>
      </c>
      <c r="W97" s="160"/>
      <c r="X97" s="160" t="s">
        <v>198</v>
      </c>
      <c r="Y97" s="160" t="s">
        <v>139</v>
      </c>
      <c r="Z97" s="150"/>
      <c r="AA97" s="150"/>
      <c r="AB97" s="150"/>
      <c r="AC97" s="150"/>
      <c r="AD97" s="150"/>
      <c r="AE97" s="150"/>
      <c r="AF97" s="150"/>
      <c r="AG97" s="150" t="s">
        <v>199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188" t="s">
        <v>267</v>
      </c>
      <c r="D98" s="161"/>
      <c r="E98" s="162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149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88" t="s">
        <v>268</v>
      </c>
      <c r="D99" s="161"/>
      <c r="E99" s="162">
        <v>31.254449999999999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149</v>
      </c>
      <c r="AH99" s="150">
        <v>5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1">
        <v>32</v>
      </c>
      <c r="B100" s="172" t="s">
        <v>269</v>
      </c>
      <c r="C100" s="187" t="s">
        <v>270</v>
      </c>
      <c r="D100" s="173" t="s">
        <v>246</v>
      </c>
      <c r="E100" s="174">
        <v>5.1813000000000002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9.6000000000000002E-2</v>
      </c>
      <c r="O100" s="174">
        <f>ROUND(E100*N100,2)</f>
        <v>0.5</v>
      </c>
      <c r="P100" s="174">
        <v>0</v>
      </c>
      <c r="Q100" s="174">
        <f>ROUND(E100*P100,2)</f>
        <v>0</v>
      </c>
      <c r="R100" s="176" t="s">
        <v>197</v>
      </c>
      <c r="S100" s="176" t="s">
        <v>137</v>
      </c>
      <c r="T100" s="177" t="s">
        <v>137</v>
      </c>
      <c r="U100" s="160">
        <v>0</v>
      </c>
      <c r="V100" s="160">
        <f>ROUND(E100*U100,2)</f>
        <v>0</v>
      </c>
      <c r="W100" s="160"/>
      <c r="X100" s="160" t="s">
        <v>198</v>
      </c>
      <c r="Y100" s="160" t="s">
        <v>139</v>
      </c>
      <c r="Z100" s="150"/>
      <c r="AA100" s="150"/>
      <c r="AB100" s="150"/>
      <c r="AC100" s="150"/>
      <c r="AD100" s="150"/>
      <c r="AE100" s="150"/>
      <c r="AF100" s="150"/>
      <c r="AG100" s="150" t="s">
        <v>199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88" t="s">
        <v>267</v>
      </c>
      <c r="D101" s="161"/>
      <c r="E101" s="162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149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 x14ac:dyDescent="0.2">
      <c r="A102" s="157"/>
      <c r="B102" s="158"/>
      <c r="C102" s="188" t="s">
        <v>271</v>
      </c>
      <c r="D102" s="161"/>
      <c r="E102" s="162">
        <v>5.1813000000000002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149</v>
      </c>
      <c r="AH102" s="150">
        <v>5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71">
        <v>33</v>
      </c>
      <c r="B103" s="172" t="s">
        <v>272</v>
      </c>
      <c r="C103" s="187" t="s">
        <v>273</v>
      </c>
      <c r="D103" s="173" t="s">
        <v>135</v>
      </c>
      <c r="E103" s="174">
        <v>21.545829999999999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8.6999999999999994E-2</v>
      </c>
      <c r="O103" s="174">
        <f>ROUND(E103*N103,2)</f>
        <v>1.87</v>
      </c>
      <c r="P103" s="174">
        <v>0</v>
      </c>
      <c r="Q103" s="174">
        <f>ROUND(E103*P103,2)</f>
        <v>0</v>
      </c>
      <c r="R103" s="176" t="s">
        <v>197</v>
      </c>
      <c r="S103" s="176" t="s">
        <v>137</v>
      </c>
      <c r="T103" s="177" t="s">
        <v>137</v>
      </c>
      <c r="U103" s="160">
        <v>0</v>
      </c>
      <c r="V103" s="160">
        <f>ROUND(E103*U103,2)</f>
        <v>0</v>
      </c>
      <c r="W103" s="160"/>
      <c r="X103" s="160" t="s">
        <v>198</v>
      </c>
      <c r="Y103" s="160" t="s">
        <v>139</v>
      </c>
      <c r="Z103" s="150"/>
      <c r="AA103" s="150"/>
      <c r="AB103" s="150"/>
      <c r="AC103" s="150"/>
      <c r="AD103" s="150"/>
      <c r="AE103" s="150"/>
      <c r="AF103" s="150"/>
      <c r="AG103" s="150" t="s">
        <v>199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2" x14ac:dyDescent="0.2">
      <c r="A104" s="157"/>
      <c r="B104" s="158"/>
      <c r="C104" s="188" t="s">
        <v>267</v>
      </c>
      <c r="D104" s="161"/>
      <c r="E104" s="162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149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3" x14ac:dyDescent="0.2">
      <c r="A105" s="157"/>
      <c r="B105" s="158"/>
      <c r="C105" s="188" t="s">
        <v>274</v>
      </c>
      <c r="D105" s="161"/>
      <c r="E105" s="162">
        <v>21.545829999999999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149</v>
      </c>
      <c r="AH105" s="150">
        <v>5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64" t="s">
        <v>131</v>
      </c>
      <c r="B106" s="165" t="s">
        <v>86</v>
      </c>
      <c r="C106" s="186" t="s">
        <v>87</v>
      </c>
      <c r="D106" s="166"/>
      <c r="E106" s="167"/>
      <c r="F106" s="168"/>
      <c r="G106" s="168">
        <f>SUMIF(AG107:AG109,"&lt;&gt;NOR",G107:G109)</f>
        <v>0</v>
      </c>
      <c r="H106" s="168"/>
      <c r="I106" s="168">
        <f>SUM(I107:I109)</f>
        <v>0</v>
      </c>
      <c r="J106" s="168"/>
      <c r="K106" s="168">
        <f>SUM(K107:K109)</f>
        <v>0</v>
      </c>
      <c r="L106" s="168"/>
      <c r="M106" s="168">
        <f>SUM(M107:M109)</f>
        <v>0</v>
      </c>
      <c r="N106" s="167"/>
      <c r="O106" s="167">
        <f>SUM(O107:O109)</f>
        <v>2.06</v>
      </c>
      <c r="P106" s="167"/>
      <c r="Q106" s="167">
        <f>SUM(Q107:Q109)</f>
        <v>1.43</v>
      </c>
      <c r="R106" s="168"/>
      <c r="S106" s="168"/>
      <c r="T106" s="169"/>
      <c r="U106" s="163"/>
      <c r="V106" s="163">
        <f>SUM(V107:V109)</f>
        <v>62.82</v>
      </c>
      <c r="W106" s="163"/>
      <c r="X106" s="163"/>
      <c r="Y106" s="163"/>
      <c r="AG106" t="s">
        <v>132</v>
      </c>
    </row>
    <row r="107" spans="1:60" ht="22.5" outlineLevel="1" x14ac:dyDescent="0.2">
      <c r="A107" s="171">
        <v>34</v>
      </c>
      <c r="B107" s="172" t="s">
        <v>275</v>
      </c>
      <c r="C107" s="187" t="s">
        <v>276</v>
      </c>
      <c r="D107" s="173" t="s">
        <v>135</v>
      </c>
      <c r="E107" s="174">
        <v>24.3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8.4970000000000004E-2</v>
      </c>
      <c r="O107" s="174">
        <f>ROUND(E107*N107,2)</f>
        <v>2.06</v>
      </c>
      <c r="P107" s="174">
        <v>5.8999999999999997E-2</v>
      </c>
      <c r="Q107" s="174">
        <f>ROUND(E107*P107,2)</f>
        <v>1.43</v>
      </c>
      <c r="R107" s="176" t="s">
        <v>212</v>
      </c>
      <c r="S107" s="176" t="s">
        <v>137</v>
      </c>
      <c r="T107" s="177" t="s">
        <v>137</v>
      </c>
      <c r="U107" s="160">
        <v>2.5853000000000002</v>
      </c>
      <c r="V107" s="160">
        <f>ROUND(E107*U107,2)</f>
        <v>62.82</v>
      </c>
      <c r="W107" s="160"/>
      <c r="X107" s="160" t="s">
        <v>213</v>
      </c>
      <c r="Y107" s="160" t="s">
        <v>139</v>
      </c>
      <c r="Z107" s="150"/>
      <c r="AA107" s="150"/>
      <c r="AB107" s="150"/>
      <c r="AC107" s="150"/>
      <c r="AD107" s="150"/>
      <c r="AE107" s="150"/>
      <c r="AF107" s="150"/>
      <c r="AG107" s="150" t="s">
        <v>214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33.75" outlineLevel="2" x14ac:dyDescent="0.2">
      <c r="A108" s="157"/>
      <c r="B108" s="158"/>
      <c r="C108" s="254" t="s">
        <v>277</v>
      </c>
      <c r="D108" s="255"/>
      <c r="E108" s="255"/>
      <c r="F108" s="255"/>
      <c r="G108" s="255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142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78" t="str">
        <f>C108</f>
        <v>otlučení vnějších omítek stěn, s vyškrabáním spár a s očištěním zdiva, provedení omítek stěn vápenných nebo vápenocementových v rozsahu stejném jako otlučení, s nástřikem silikonovou fasádní barvou nebo bez (podle popisu), s penetrací. Včetně montáže, demontáže a jednoměsíčního nájmu lešení. Bez zakrývání otvorů.</v>
      </c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">
      <c r="A109" s="157"/>
      <c r="B109" s="158"/>
      <c r="C109" s="188" t="s">
        <v>278</v>
      </c>
      <c r="D109" s="161"/>
      <c r="E109" s="162">
        <v>24.3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149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64" t="s">
        <v>131</v>
      </c>
      <c r="B110" s="165" t="s">
        <v>88</v>
      </c>
      <c r="C110" s="186" t="s">
        <v>89</v>
      </c>
      <c r="D110" s="166"/>
      <c r="E110" s="167"/>
      <c r="F110" s="168"/>
      <c r="G110" s="168">
        <f>SUMIF(AG111:AG134,"&lt;&gt;NOR",G111:G134)</f>
        <v>0</v>
      </c>
      <c r="H110" s="168"/>
      <c r="I110" s="168">
        <f>SUM(I111:I134)</f>
        <v>0</v>
      </c>
      <c r="J110" s="168"/>
      <c r="K110" s="168">
        <f>SUM(K111:K134)</f>
        <v>0</v>
      </c>
      <c r="L110" s="168"/>
      <c r="M110" s="168">
        <f>SUM(M111:M134)</f>
        <v>0</v>
      </c>
      <c r="N110" s="167"/>
      <c r="O110" s="167">
        <f>SUM(O111:O134)</f>
        <v>0.05</v>
      </c>
      <c r="P110" s="167"/>
      <c r="Q110" s="167">
        <f>SUM(Q111:Q134)</f>
        <v>102.68</v>
      </c>
      <c r="R110" s="168"/>
      <c r="S110" s="168"/>
      <c r="T110" s="169"/>
      <c r="U110" s="163"/>
      <c r="V110" s="163">
        <f>SUM(V111:V134)</f>
        <v>158.21</v>
      </c>
      <c r="W110" s="163"/>
      <c r="X110" s="163"/>
      <c r="Y110" s="163"/>
      <c r="AG110" t="s">
        <v>132</v>
      </c>
    </row>
    <row r="111" spans="1:60" outlineLevel="1" x14ac:dyDescent="0.2">
      <c r="A111" s="171">
        <v>35</v>
      </c>
      <c r="B111" s="172" t="s">
        <v>279</v>
      </c>
      <c r="C111" s="187" t="s">
        <v>280</v>
      </c>
      <c r="D111" s="173" t="s">
        <v>145</v>
      </c>
      <c r="E111" s="174">
        <v>45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0</v>
      </c>
      <c r="O111" s="174">
        <f>ROUND(E111*N111,2)</f>
        <v>0</v>
      </c>
      <c r="P111" s="174">
        <v>0</v>
      </c>
      <c r="Q111" s="174">
        <f>ROUND(E111*P111,2)</f>
        <v>0</v>
      </c>
      <c r="R111" s="176" t="s">
        <v>146</v>
      </c>
      <c r="S111" s="176" t="s">
        <v>137</v>
      </c>
      <c r="T111" s="177" t="s">
        <v>137</v>
      </c>
      <c r="U111" s="160">
        <v>0.11</v>
      </c>
      <c r="V111" s="160">
        <f>ROUND(E111*U111,2)</f>
        <v>4.95</v>
      </c>
      <c r="W111" s="160"/>
      <c r="X111" s="160" t="s">
        <v>138</v>
      </c>
      <c r="Y111" s="160" t="s">
        <v>139</v>
      </c>
      <c r="Z111" s="150"/>
      <c r="AA111" s="150"/>
      <c r="AB111" s="150"/>
      <c r="AC111" s="150"/>
      <c r="AD111" s="150"/>
      <c r="AE111" s="150"/>
      <c r="AF111" s="150"/>
      <c r="AG111" s="150" t="s">
        <v>140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254" t="s">
        <v>281</v>
      </c>
      <c r="D112" s="255"/>
      <c r="E112" s="255"/>
      <c r="F112" s="255"/>
      <c r="G112" s="255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142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">
      <c r="A113" s="157"/>
      <c r="B113" s="158"/>
      <c r="C113" s="188" t="s">
        <v>282</v>
      </c>
      <c r="D113" s="161"/>
      <c r="E113" s="162">
        <v>45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149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1">
        <v>36</v>
      </c>
      <c r="B114" s="172" t="s">
        <v>283</v>
      </c>
      <c r="C114" s="187" t="s">
        <v>284</v>
      </c>
      <c r="D114" s="173" t="s">
        <v>152</v>
      </c>
      <c r="E114" s="174">
        <v>3.38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</v>
      </c>
      <c r="O114" s="174">
        <f>ROUND(E114*N114,2)</f>
        <v>0</v>
      </c>
      <c r="P114" s="174">
        <v>2</v>
      </c>
      <c r="Q114" s="174">
        <f>ROUND(E114*P114,2)</f>
        <v>6.76</v>
      </c>
      <c r="R114" s="176" t="s">
        <v>285</v>
      </c>
      <c r="S114" s="176" t="s">
        <v>137</v>
      </c>
      <c r="T114" s="177" t="s">
        <v>137</v>
      </c>
      <c r="U114" s="160">
        <v>6.4359999999999999</v>
      </c>
      <c r="V114" s="160">
        <f>ROUND(E114*U114,2)</f>
        <v>21.75</v>
      </c>
      <c r="W114" s="160"/>
      <c r="X114" s="160" t="s">
        <v>138</v>
      </c>
      <c r="Y114" s="160" t="s">
        <v>139</v>
      </c>
      <c r="Z114" s="150"/>
      <c r="AA114" s="150"/>
      <c r="AB114" s="150"/>
      <c r="AC114" s="150"/>
      <c r="AD114" s="150"/>
      <c r="AE114" s="150"/>
      <c r="AF114" s="150"/>
      <c r="AG114" s="150" t="s">
        <v>140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2" x14ac:dyDescent="0.2">
      <c r="A115" s="157"/>
      <c r="B115" s="158"/>
      <c r="C115" s="254" t="s">
        <v>286</v>
      </c>
      <c r="D115" s="255"/>
      <c r="E115" s="255"/>
      <c r="F115" s="255"/>
      <c r="G115" s="255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142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188" t="s">
        <v>287</v>
      </c>
      <c r="D116" s="161"/>
      <c r="E116" s="162">
        <v>3.38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149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71">
        <v>37</v>
      </c>
      <c r="B117" s="172" t="s">
        <v>288</v>
      </c>
      <c r="C117" s="187" t="s">
        <v>289</v>
      </c>
      <c r="D117" s="173" t="s">
        <v>152</v>
      </c>
      <c r="E117" s="174">
        <v>30.948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1.2800000000000001E-3</v>
      </c>
      <c r="O117" s="174">
        <f>ROUND(E117*N117,2)</f>
        <v>0.04</v>
      </c>
      <c r="P117" s="174">
        <v>1.95</v>
      </c>
      <c r="Q117" s="174">
        <f>ROUND(E117*P117,2)</f>
        <v>60.35</v>
      </c>
      <c r="R117" s="176" t="s">
        <v>285</v>
      </c>
      <c r="S117" s="176" t="s">
        <v>137</v>
      </c>
      <c r="T117" s="177" t="s">
        <v>137</v>
      </c>
      <c r="U117" s="160">
        <v>1.7010000000000001</v>
      </c>
      <c r="V117" s="160">
        <f>ROUND(E117*U117,2)</f>
        <v>52.64</v>
      </c>
      <c r="W117" s="160"/>
      <c r="X117" s="160" t="s">
        <v>138</v>
      </c>
      <c r="Y117" s="160" t="s">
        <v>139</v>
      </c>
      <c r="Z117" s="150"/>
      <c r="AA117" s="150"/>
      <c r="AB117" s="150"/>
      <c r="AC117" s="150"/>
      <c r="AD117" s="150"/>
      <c r="AE117" s="150"/>
      <c r="AF117" s="150"/>
      <c r="AG117" s="150" t="s">
        <v>140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2.5" outlineLevel="2" x14ac:dyDescent="0.2">
      <c r="A118" s="157"/>
      <c r="B118" s="158"/>
      <c r="C118" s="254" t="s">
        <v>290</v>
      </c>
      <c r="D118" s="255"/>
      <c r="E118" s="255"/>
      <c r="F118" s="255"/>
      <c r="G118" s="255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142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78" t="str">
        <f>C118</f>
        <v>nebo vybourání otvorů průřezové plochy přes 4 m2 ve zdivu nadzákladovém, včetně pomocného lešení o výšce podlahy do 1900 mm a pro zatížení do 1,5 kPa  (150 kg/m2)</v>
      </c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88" t="s">
        <v>291</v>
      </c>
      <c r="D119" s="161"/>
      <c r="E119" s="162">
        <v>20.16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149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88" t="s">
        <v>292</v>
      </c>
      <c r="D120" s="161"/>
      <c r="E120" s="162">
        <v>10.788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149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22.5" outlineLevel="1" x14ac:dyDescent="0.2">
      <c r="A121" s="171">
        <v>38</v>
      </c>
      <c r="B121" s="172" t="s">
        <v>293</v>
      </c>
      <c r="C121" s="187" t="s">
        <v>294</v>
      </c>
      <c r="D121" s="173" t="s">
        <v>152</v>
      </c>
      <c r="E121" s="174">
        <v>0.97199999999999998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1.2489999999999999E-2</v>
      </c>
      <c r="O121" s="174">
        <f>ROUND(E121*N121,2)</f>
        <v>0.01</v>
      </c>
      <c r="P121" s="174">
        <v>1.8</v>
      </c>
      <c r="Q121" s="174">
        <f>ROUND(E121*P121,2)</f>
        <v>1.75</v>
      </c>
      <c r="R121" s="176" t="s">
        <v>285</v>
      </c>
      <c r="S121" s="176" t="s">
        <v>137</v>
      </c>
      <c r="T121" s="177" t="s">
        <v>137</v>
      </c>
      <c r="U121" s="160">
        <v>3.3149999999999999</v>
      </c>
      <c r="V121" s="160">
        <f>ROUND(E121*U121,2)</f>
        <v>3.22</v>
      </c>
      <c r="W121" s="160"/>
      <c r="X121" s="160" t="s">
        <v>138</v>
      </c>
      <c r="Y121" s="160" t="s">
        <v>139</v>
      </c>
      <c r="Z121" s="150"/>
      <c r="AA121" s="150"/>
      <c r="AB121" s="150"/>
      <c r="AC121" s="150"/>
      <c r="AD121" s="150"/>
      <c r="AE121" s="150"/>
      <c r="AF121" s="150"/>
      <c r="AG121" s="150" t="s">
        <v>140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2" x14ac:dyDescent="0.2">
      <c r="A122" s="157"/>
      <c r="B122" s="158"/>
      <c r="C122" s="254" t="s">
        <v>290</v>
      </c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142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78" t="str">
        <f>C122</f>
        <v>nebo vybourání otvorů průřezové plochy přes 4 m2 ve zdivu nadzákladovém, včetně pomocného lešení o výšce podlahy do 1900 mm a pro zatížení do 1,5 kPa  (150 kg/m2)</v>
      </c>
      <c r="BB122" s="150"/>
      <c r="BC122" s="150"/>
      <c r="BD122" s="150"/>
      <c r="BE122" s="150"/>
      <c r="BF122" s="150"/>
      <c r="BG122" s="150"/>
      <c r="BH122" s="150"/>
    </row>
    <row r="123" spans="1:60" outlineLevel="2" x14ac:dyDescent="0.2">
      <c r="A123" s="157"/>
      <c r="B123" s="158"/>
      <c r="C123" s="188" t="s">
        <v>295</v>
      </c>
      <c r="D123" s="161"/>
      <c r="E123" s="162">
        <v>0.84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149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">
      <c r="A124" s="157"/>
      <c r="B124" s="158"/>
      <c r="C124" s="188" t="s">
        <v>296</v>
      </c>
      <c r="D124" s="161"/>
      <c r="E124" s="162">
        <v>0.13200000000000001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149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1">
        <v>39</v>
      </c>
      <c r="B125" s="172" t="s">
        <v>297</v>
      </c>
      <c r="C125" s="187" t="s">
        <v>298</v>
      </c>
      <c r="D125" s="173" t="s">
        <v>152</v>
      </c>
      <c r="E125" s="174">
        <v>15.2325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2.2000000000000002</v>
      </c>
      <c r="Q125" s="174">
        <f>ROUND(E125*P125,2)</f>
        <v>33.51</v>
      </c>
      <c r="R125" s="176" t="s">
        <v>285</v>
      </c>
      <c r="S125" s="176" t="s">
        <v>137</v>
      </c>
      <c r="T125" s="177" t="s">
        <v>137</v>
      </c>
      <c r="U125" s="160">
        <v>4.665</v>
      </c>
      <c r="V125" s="160">
        <f>ROUND(E125*U125,2)</f>
        <v>71.06</v>
      </c>
      <c r="W125" s="160"/>
      <c r="X125" s="160" t="s">
        <v>138</v>
      </c>
      <c r="Y125" s="160" t="s">
        <v>139</v>
      </c>
      <c r="Z125" s="150"/>
      <c r="AA125" s="150"/>
      <c r="AB125" s="150"/>
      <c r="AC125" s="150"/>
      <c r="AD125" s="150"/>
      <c r="AE125" s="150"/>
      <c r="AF125" s="150"/>
      <c r="AG125" s="150" t="s">
        <v>140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188" t="s">
        <v>299</v>
      </c>
      <c r="D126" s="161"/>
      <c r="E126" s="162">
        <v>13.7925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149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3" x14ac:dyDescent="0.2">
      <c r="A127" s="157"/>
      <c r="B127" s="158"/>
      <c r="C127" s="188" t="s">
        <v>300</v>
      </c>
      <c r="D127" s="161"/>
      <c r="E127" s="162">
        <v>1.44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149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79">
        <v>40</v>
      </c>
      <c r="B128" s="180" t="s">
        <v>301</v>
      </c>
      <c r="C128" s="189" t="s">
        <v>302</v>
      </c>
      <c r="D128" s="181" t="s">
        <v>246</v>
      </c>
      <c r="E128" s="182">
        <v>2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2">
        <v>0</v>
      </c>
      <c r="O128" s="182">
        <f>ROUND(E128*N128,2)</f>
        <v>0</v>
      </c>
      <c r="P128" s="182">
        <v>0</v>
      </c>
      <c r="Q128" s="182">
        <f>ROUND(E128*P128,2)</f>
        <v>0</v>
      </c>
      <c r="R128" s="184" t="s">
        <v>285</v>
      </c>
      <c r="S128" s="184" t="s">
        <v>137</v>
      </c>
      <c r="T128" s="185" t="s">
        <v>137</v>
      </c>
      <c r="U128" s="160">
        <v>0.23</v>
      </c>
      <c r="V128" s="160">
        <f>ROUND(E128*U128,2)</f>
        <v>0.46</v>
      </c>
      <c r="W128" s="160"/>
      <c r="X128" s="160" t="s">
        <v>138</v>
      </c>
      <c r="Y128" s="160" t="s">
        <v>139</v>
      </c>
      <c r="Z128" s="150"/>
      <c r="AA128" s="150"/>
      <c r="AB128" s="150"/>
      <c r="AC128" s="150"/>
      <c r="AD128" s="150"/>
      <c r="AE128" s="150"/>
      <c r="AF128" s="150"/>
      <c r="AG128" s="150" t="s">
        <v>140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9">
        <v>41</v>
      </c>
      <c r="B129" s="180" t="s">
        <v>303</v>
      </c>
      <c r="C129" s="189" t="s">
        <v>304</v>
      </c>
      <c r="D129" s="181" t="s">
        <v>246</v>
      </c>
      <c r="E129" s="182">
        <v>1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2">
        <v>0</v>
      </c>
      <c r="O129" s="182">
        <f>ROUND(E129*N129,2)</f>
        <v>0</v>
      </c>
      <c r="P129" s="182">
        <v>8.2000000000000003E-2</v>
      </c>
      <c r="Q129" s="182">
        <f>ROUND(E129*P129,2)</f>
        <v>0.08</v>
      </c>
      <c r="R129" s="184" t="s">
        <v>305</v>
      </c>
      <c r="S129" s="184" t="s">
        <v>137</v>
      </c>
      <c r="T129" s="185" t="s">
        <v>137</v>
      </c>
      <c r="U129" s="160">
        <v>0.63</v>
      </c>
      <c r="V129" s="160">
        <f>ROUND(E129*U129,2)</f>
        <v>0.63</v>
      </c>
      <c r="W129" s="160"/>
      <c r="X129" s="160" t="s">
        <v>138</v>
      </c>
      <c r="Y129" s="160" t="s">
        <v>139</v>
      </c>
      <c r="Z129" s="150"/>
      <c r="AA129" s="150"/>
      <c r="AB129" s="150"/>
      <c r="AC129" s="150"/>
      <c r="AD129" s="150"/>
      <c r="AE129" s="150"/>
      <c r="AF129" s="150"/>
      <c r="AG129" s="150" t="s">
        <v>140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1">
        <v>42</v>
      </c>
      <c r="B130" s="172" t="s">
        <v>306</v>
      </c>
      <c r="C130" s="187" t="s">
        <v>307</v>
      </c>
      <c r="D130" s="173" t="s">
        <v>145</v>
      </c>
      <c r="E130" s="174">
        <v>4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4.4999999999999998E-2</v>
      </c>
      <c r="Q130" s="174">
        <f>ROUND(E130*P130,2)</f>
        <v>0.18</v>
      </c>
      <c r="R130" s="176" t="s">
        <v>308</v>
      </c>
      <c r="S130" s="176" t="s">
        <v>137</v>
      </c>
      <c r="T130" s="177" t="s">
        <v>137</v>
      </c>
      <c r="U130" s="160">
        <v>0.34</v>
      </c>
      <c r="V130" s="160">
        <f>ROUND(E130*U130,2)</f>
        <v>1.36</v>
      </c>
      <c r="W130" s="160"/>
      <c r="X130" s="160" t="s">
        <v>138</v>
      </c>
      <c r="Y130" s="160" t="s">
        <v>139</v>
      </c>
      <c r="Z130" s="150"/>
      <c r="AA130" s="150"/>
      <c r="AB130" s="150"/>
      <c r="AC130" s="150"/>
      <c r="AD130" s="150"/>
      <c r="AE130" s="150"/>
      <c r="AF130" s="150"/>
      <c r="AG130" s="150" t="s">
        <v>140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">
      <c r="A131" s="157"/>
      <c r="B131" s="158"/>
      <c r="C131" s="254" t="s">
        <v>309</v>
      </c>
      <c r="D131" s="255"/>
      <c r="E131" s="255"/>
      <c r="F131" s="255"/>
      <c r="G131" s="255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142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1">
        <v>43</v>
      </c>
      <c r="B132" s="172" t="s">
        <v>310</v>
      </c>
      <c r="C132" s="187" t="s">
        <v>311</v>
      </c>
      <c r="D132" s="173" t="s">
        <v>145</v>
      </c>
      <c r="E132" s="174">
        <v>9.5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2.3E-3</v>
      </c>
      <c r="Q132" s="174">
        <f>ROUND(E132*P132,2)</f>
        <v>0.02</v>
      </c>
      <c r="R132" s="176" t="s">
        <v>312</v>
      </c>
      <c r="S132" s="176" t="s">
        <v>137</v>
      </c>
      <c r="T132" s="177" t="s">
        <v>137</v>
      </c>
      <c r="U132" s="160">
        <v>0.10349999999999999</v>
      </c>
      <c r="V132" s="160">
        <f>ROUND(E132*U132,2)</f>
        <v>0.98</v>
      </c>
      <c r="W132" s="160"/>
      <c r="X132" s="160" t="s">
        <v>138</v>
      </c>
      <c r="Y132" s="160" t="s">
        <v>139</v>
      </c>
      <c r="Z132" s="150"/>
      <c r="AA132" s="150"/>
      <c r="AB132" s="150"/>
      <c r="AC132" s="150"/>
      <c r="AD132" s="150"/>
      <c r="AE132" s="150"/>
      <c r="AF132" s="150"/>
      <c r="AG132" s="150" t="s">
        <v>140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 x14ac:dyDescent="0.2">
      <c r="A133" s="157"/>
      <c r="B133" s="158"/>
      <c r="C133" s="188" t="s">
        <v>313</v>
      </c>
      <c r="D133" s="161"/>
      <c r="E133" s="162">
        <v>9.5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149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9">
        <v>44</v>
      </c>
      <c r="B134" s="180" t="s">
        <v>314</v>
      </c>
      <c r="C134" s="189" t="s">
        <v>315</v>
      </c>
      <c r="D134" s="181" t="s">
        <v>145</v>
      </c>
      <c r="E134" s="182">
        <v>10.1</v>
      </c>
      <c r="F134" s="183"/>
      <c r="G134" s="184">
        <f>ROUND(E134*F134,2)</f>
        <v>0</v>
      </c>
      <c r="H134" s="183"/>
      <c r="I134" s="184">
        <f>ROUND(E134*H134,2)</f>
        <v>0</v>
      </c>
      <c r="J134" s="183"/>
      <c r="K134" s="184">
        <f>ROUND(E134*J134,2)</f>
        <v>0</v>
      </c>
      <c r="L134" s="184">
        <v>21</v>
      </c>
      <c r="M134" s="184">
        <f>G134*(1+L134/100)</f>
        <v>0</v>
      </c>
      <c r="N134" s="182">
        <v>0</v>
      </c>
      <c r="O134" s="182">
        <f>ROUND(E134*N134,2)</f>
        <v>0</v>
      </c>
      <c r="P134" s="182">
        <v>3.3700000000000002E-3</v>
      </c>
      <c r="Q134" s="182">
        <f>ROUND(E134*P134,2)</f>
        <v>0.03</v>
      </c>
      <c r="R134" s="184" t="s">
        <v>312</v>
      </c>
      <c r="S134" s="184" t="s">
        <v>137</v>
      </c>
      <c r="T134" s="185" t="s">
        <v>137</v>
      </c>
      <c r="U134" s="160">
        <v>0.115</v>
      </c>
      <c r="V134" s="160">
        <f>ROUND(E134*U134,2)</f>
        <v>1.1599999999999999</v>
      </c>
      <c r="W134" s="160"/>
      <c r="X134" s="160" t="s">
        <v>138</v>
      </c>
      <c r="Y134" s="160" t="s">
        <v>139</v>
      </c>
      <c r="Z134" s="150"/>
      <c r="AA134" s="150"/>
      <c r="AB134" s="150"/>
      <c r="AC134" s="150"/>
      <c r="AD134" s="150"/>
      <c r="AE134" s="150"/>
      <c r="AF134" s="150"/>
      <c r="AG134" s="150" t="s">
        <v>140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x14ac:dyDescent="0.2">
      <c r="A135" s="164" t="s">
        <v>131</v>
      </c>
      <c r="B135" s="165" t="s">
        <v>90</v>
      </c>
      <c r="C135" s="186" t="s">
        <v>91</v>
      </c>
      <c r="D135" s="166"/>
      <c r="E135" s="167"/>
      <c r="F135" s="168"/>
      <c r="G135" s="168">
        <f>SUMIF(AG136:AG137,"&lt;&gt;NOR",G136:G137)</f>
        <v>0</v>
      </c>
      <c r="H135" s="168"/>
      <c r="I135" s="168">
        <f>SUM(I136:I137)</f>
        <v>0</v>
      </c>
      <c r="J135" s="168"/>
      <c r="K135" s="168">
        <f>SUM(K136:K137)</f>
        <v>0</v>
      </c>
      <c r="L135" s="168"/>
      <c r="M135" s="168">
        <f>SUM(M136:M137)</f>
        <v>0</v>
      </c>
      <c r="N135" s="167"/>
      <c r="O135" s="167">
        <f>SUM(O136:O137)</f>
        <v>0</v>
      </c>
      <c r="P135" s="167"/>
      <c r="Q135" s="167">
        <f>SUM(Q136:Q137)</f>
        <v>0</v>
      </c>
      <c r="R135" s="168"/>
      <c r="S135" s="168"/>
      <c r="T135" s="169"/>
      <c r="U135" s="163"/>
      <c r="V135" s="163">
        <f>SUM(V136:V137)</f>
        <v>67.22</v>
      </c>
      <c r="W135" s="163"/>
      <c r="X135" s="163"/>
      <c r="Y135" s="163"/>
      <c r="AG135" t="s">
        <v>132</v>
      </c>
    </row>
    <row r="136" spans="1:60" ht="22.5" outlineLevel="1" x14ac:dyDescent="0.2">
      <c r="A136" s="171">
        <v>45</v>
      </c>
      <c r="B136" s="172" t="s">
        <v>316</v>
      </c>
      <c r="C136" s="187" t="s">
        <v>317</v>
      </c>
      <c r="D136" s="173" t="s">
        <v>196</v>
      </c>
      <c r="E136" s="174">
        <v>71.625550000000004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6" t="s">
        <v>318</v>
      </c>
      <c r="S136" s="176" t="s">
        <v>137</v>
      </c>
      <c r="T136" s="177" t="s">
        <v>137</v>
      </c>
      <c r="U136" s="160">
        <v>0.9385</v>
      </c>
      <c r="V136" s="160">
        <f>ROUND(E136*U136,2)</f>
        <v>67.22</v>
      </c>
      <c r="W136" s="160"/>
      <c r="X136" s="160" t="s">
        <v>319</v>
      </c>
      <c r="Y136" s="160" t="s">
        <v>139</v>
      </c>
      <c r="Z136" s="150"/>
      <c r="AA136" s="150"/>
      <c r="AB136" s="150"/>
      <c r="AC136" s="150"/>
      <c r="AD136" s="150"/>
      <c r="AE136" s="150"/>
      <c r="AF136" s="150"/>
      <c r="AG136" s="150" t="s">
        <v>320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2" x14ac:dyDescent="0.2">
      <c r="A137" s="157"/>
      <c r="B137" s="158"/>
      <c r="C137" s="254" t="s">
        <v>321</v>
      </c>
      <c r="D137" s="255"/>
      <c r="E137" s="255"/>
      <c r="F137" s="255"/>
      <c r="G137" s="255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142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x14ac:dyDescent="0.2">
      <c r="A138" s="164" t="s">
        <v>131</v>
      </c>
      <c r="B138" s="165" t="s">
        <v>92</v>
      </c>
      <c r="C138" s="186" t="s">
        <v>93</v>
      </c>
      <c r="D138" s="166"/>
      <c r="E138" s="167"/>
      <c r="F138" s="168"/>
      <c r="G138" s="168">
        <f>SUMIF(AG139:AG143,"&lt;&gt;NOR",G139:G143)</f>
        <v>0</v>
      </c>
      <c r="H138" s="168"/>
      <c r="I138" s="168">
        <f>SUM(I139:I143)</f>
        <v>0</v>
      </c>
      <c r="J138" s="168"/>
      <c r="K138" s="168">
        <f>SUM(K139:K143)</f>
        <v>0</v>
      </c>
      <c r="L138" s="168"/>
      <c r="M138" s="168">
        <f>SUM(M139:M143)</f>
        <v>0</v>
      </c>
      <c r="N138" s="167"/>
      <c r="O138" s="167">
        <f>SUM(O139:O143)</f>
        <v>0.01</v>
      </c>
      <c r="P138" s="167"/>
      <c r="Q138" s="167">
        <f>SUM(Q139:Q143)</f>
        <v>0</v>
      </c>
      <c r="R138" s="168"/>
      <c r="S138" s="168"/>
      <c r="T138" s="169"/>
      <c r="U138" s="163"/>
      <c r="V138" s="163">
        <f>SUM(V139:V143)</f>
        <v>6.879999999999999</v>
      </c>
      <c r="W138" s="163"/>
      <c r="X138" s="163"/>
      <c r="Y138" s="163"/>
      <c r="AG138" t="s">
        <v>132</v>
      </c>
    </row>
    <row r="139" spans="1:60" outlineLevel="1" x14ac:dyDescent="0.2">
      <c r="A139" s="179">
        <v>46</v>
      </c>
      <c r="B139" s="180" t="s">
        <v>322</v>
      </c>
      <c r="C139" s="189" t="s">
        <v>323</v>
      </c>
      <c r="D139" s="181" t="s">
        <v>135</v>
      </c>
      <c r="E139" s="182">
        <v>25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2">
        <v>3.2000000000000003E-4</v>
      </c>
      <c r="O139" s="182">
        <f>ROUND(E139*N139,2)</f>
        <v>0.01</v>
      </c>
      <c r="P139" s="182">
        <v>0</v>
      </c>
      <c r="Q139" s="182">
        <f>ROUND(E139*P139,2)</f>
        <v>0</v>
      </c>
      <c r="R139" s="184" t="s">
        <v>324</v>
      </c>
      <c r="S139" s="184" t="s">
        <v>137</v>
      </c>
      <c r="T139" s="185" t="s">
        <v>137</v>
      </c>
      <c r="U139" s="160">
        <v>0.14000000000000001</v>
      </c>
      <c r="V139" s="160">
        <f>ROUND(E139*U139,2)</f>
        <v>3.5</v>
      </c>
      <c r="W139" s="160"/>
      <c r="X139" s="160" t="s">
        <v>138</v>
      </c>
      <c r="Y139" s="160" t="s">
        <v>139</v>
      </c>
      <c r="Z139" s="150"/>
      <c r="AA139" s="150"/>
      <c r="AB139" s="150"/>
      <c r="AC139" s="150"/>
      <c r="AD139" s="150"/>
      <c r="AE139" s="150"/>
      <c r="AF139" s="150"/>
      <c r="AG139" s="150" t="s">
        <v>140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71">
        <v>47</v>
      </c>
      <c r="B140" s="172" t="s">
        <v>325</v>
      </c>
      <c r="C140" s="187" t="s">
        <v>326</v>
      </c>
      <c r="D140" s="173" t="s">
        <v>135</v>
      </c>
      <c r="E140" s="174">
        <v>21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1.7000000000000001E-4</v>
      </c>
      <c r="O140" s="174">
        <f>ROUND(E140*N140,2)</f>
        <v>0</v>
      </c>
      <c r="P140" s="174">
        <v>0</v>
      </c>
      <c r="Q140" s="174">
        <f>ROUND(E140*P140,2)</f>
        <v>0</v>
      </c>
      <c r="R140" s="176" t="s">
        <v>324</v>
      </c>
      <c r="S140" s="176" t="s">
        <v>137</v>
      </c>
      <c r="T140" s="177" t="s">
        <v>137</v>
      </c>
      <c r="U140" s="160">
        <v>0.16</v>
      </c>
      <c r="V140" s="160">
        <f>ROUND(E140*U140,2)</f>
        <v>3.36</v>
      </c>
      <c r="W140" s="160"/>
      <c r="X140" s="160" t="s">
        <v>138</v>
      </c>
      <c r="Y140" s="160" t="s">
        <v>139</v>
      </c>
      <c r="Z140" s="150"/>
      <c r="AA140" s="150"/>
      <c r="AB140" s="150"/>
      <c r="AC140" s="150"/>
      <c r="AD140" s="150"/>
      <c r="AE140" s="150"/>
      <c r="AF140" s="150"/>
      <c r="AG140" s="150" t="s">
        <v>140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188" t="s">
        <v>327</v>
      </c>
      <c r="D141" s="161"/>
      <c r="E141" s="162">
        <v>21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149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1">
        <v>48</v>
      </c>
      <c r="B142" s="172" t="s">
        <v>328</v>
      </c>
      <c r="C142" s="187" t="s">
        <v>329</v>
      </c>
      <c r="D142" s="173" t="s">
        <v>196</v>
      </c>
      <c r="E142" s="174">
        <v>1.157E-2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 t="s">
        <v>324</v>
      </c>
      <c r="S142" s="176" t="s">
        <v>137</v>
      </c>
      <c r="T142" s="177" t="s">
        <v>137</v>
      </c>
      <c r="U142" s="160">
        <v>1.5669999999999999</v>
      </c>
      <c r="V142" s="160">
        <f>ROUND(E142*U142,2)</f>
        <v>0.02</v>
      </c>
      <c r="W142" s="160"/>
      <c r="X142" s="160" t="s">
        <v>319</v>
      </c>
      <c r="Y142" s="160" t="s">
        <v>139</v>
      </c>
      <c r="Z142" s="150"/>
      <c r="AA142" s="150"/>
      <c r="AB142" s="150"/>
      <c r="AC142" s="150"/>
      <c r="AD142" s="150"/>
      <c r="AE142" s="150"/>
      <c r="AF142" s="150"/>
      <c r="AG142" s="150" t="s">
        <v>320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2" x14ac:dyDescent="0.2">
      <c r="A143" s="157"/>
      <c r="B143" s="158"/>
      <c r="C143" s="254" t="s">
        <v>330</v>
      </c>
      <c r="D143" s="255"/>
      <c r="E143" s="255"/>
      <c r="F143" s="255"/>
      <c r="G143" s="255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142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x14ac:dyDescent="0.2">
      <c r="A144" s="164" t="s">
        <v>131</v>
      </c>
      <c r="B144" s="165" t="s">
        <v>94</v>
      </c>
      <c r="C144" s="186" t="s">
        <v>95</v>
      </c>
      <c r="D144" s="166"/>
      <c r="E144" s="167"/>
      <c r="F144" s="168"/>
      <c r="G144" s="168">
        <f>SUMIF(AG145:AG167,"&lt;&gt;NOR",G145:G167)</f>
        <v>0</v>
      </c>
      <c r="H144" s="168"/>
      <c r="I144" s="168">
        <f>SUM(I145:I167)</f>
        <v>0</v>
      </c>
      <c r="J144" s="168"/>
      <c r="K144" s="168">
        <f>SUM(K145:K167)</f>
        <v>0</v>
      </c>
      <c r="L144" s="168"/>
      <c r="M144" s="168">
        <f>SUM(M145:M167)</f>
        <v>0</v>
      </c>
      <c r="N144" s="167"/>
      <c r="O144" s="167">
        <f>SUM(O145:O167)</f>
        <v>3.48</v>
      </c>
      <c r="P144" s="167"/>
      <c r="Q144" s="167">
        <f>SUM(Q145:Q167)</f>
        <v>0.42</v>
      </c>
      <c r="R144" s="168"/>
      <c r="S144" s="168"/>
      <c r="T144" s="169"/>
      <c r="U144" s="163"/>
      <c r="V144" s="163">
        <f>SUM(V145:V167)</f>
        <v>28.68</v>
      </c>
      <c r="W144" s="163"/>
      <c r="X144" s="163"/>
      <c r="Y144" s="163"/>
      <c r="AG144" t="s">
        <v>132</v>
      </c>
    </row>
    <row r="145" spans="1:60" outlineLevel="1" x14ac:dyDescent="0.2">
      <c r="A145" s="171">
        <v>49</v>
      </c>
      <c r="B145" s="172" t="s">
        <v>331</v>
      </c>
      <c r="C145" s="187" t="s">
        <v>332</v>
      </c>
      <c r="D145" s="173" t="s">
        <v>145</v>
      </c>
      <c r="E145" s="174">
        <v>5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9.8200000000000006E-3</v>
      </c>
      <c r="Q145" s="174">
        <f>ROUND(E145*P145,2)</f>
        <v>0.05</v>
      </c>
      <c r="R145" s="176" t="s">
        <v>305</v>
      </c>
      <c r="S145" s="176" t="s">
        <v>137</v>
      </c>
      <c r="T145" s="177" t="s">
        <v>137</v>
      </c>
      <c r="U145" s="160">
        <v>0.26600000000000001</v>
      </c>
      <c r="V145" s="160">
        <f>ROUND(E145*U145,2)</f>
        <v>1.33</v>
      </c>
      <c r="W145" s="160"/>
      <c r="X145" s="160" t="s">
        <v>138</v>
      </c>
      <c r="Y145" s="160" t="s">
        <v>139</v>
      </c>
      <c r="Z145" s="150"/>
      <c r="AA145" s="150"/>
      <c r="AB145" s="150"/>
      <c r="AC145" s="150"/>
      <c r="AD145" s="150"/>
      <c r="AE145" s="150"/>
      <c r="AF145" s="150"/>
      <c r="AG145" s="150" t="s">
        <v>140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2" x14ac:dyDescent="0.2">
      <c r="A146" s="157"/>
      <c r="B146" s="158"/>
      <c r="C146" s="254" t="s">
        <v>333</v>
      </c>
      <c r="D146" s="255"/>
      <c r="E146" s="255"/>
      <c r="F146" s="255"/>
      <c r="G146" s="255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142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1">
        <v>50</v>
      </c>
      <c r="B147" s="172" t="s">
        <v>334</v>
      </c>
      <c r="C147" s="187" t="s">
        <v>335</v>
      </c>
      <c r="D147" s="173" t="s">
        <v>145</v>
      </c>
      <c r="E147" s="174">
        <v>14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0</v>
      </c>
      <c r="O147" s="174">
        <f>ROUND(E147*N147,2)</f>
        <v>0</v>
      </c>
      <c r="P147" s="174">
        <v>2.6700000000000002E-2</v>
      </c>
      <c r="Q147" s="174">
        <f>ROUND(E147*P147,2)</f>
        <v>0.37</v>
      </c>
      <c r="R147" s="176" t="s">
        <v>305</v>
      </c>
      <c r="S147" s="176" t="s">
        <v>137</v>
      </c>
      <c r="T147" s="177" t="s">
        <v>137</v>
      </c>
      <c r="U147" s="160">
        <v>0.29299999999999998</v>
      </c>
      <c r="V147" s="160">
        <f>ROUND(E147*U147,2)</f>
        <v>4.0999999999999996</v>
      </c>
      <c r="W147" s="160"/>
      <c r="X147" s="160" t="s">
        <v>138</v>
      </c>
      <c r="Y147" s="160" t="s">
        <v>139</v>
      </c>
      <c r="Z147" s="150"/>
      <c r="AA147" s="150"/>
      <c r="AB147" s="150"/>
      <c r="AC147" s="150"/>
      <c r="AD147" s="150"/>
      <c r="AE147" s="150"/>
      <c r="AF147" s="150"/>
      <c r="AG147" s="150" t="s">
        <v>140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2" x14ac:dyDescent="0.2">
      <c r="A148" s="157"/>
      <c r="B148" s="158"/>
      <c r="C148" s="254" t="s">
        <v>333</v>
      </c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142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9">
        <v>51</v>
      </c>
      <c r="B149" s="180" t="s">
        <v>336</v>
      </c>
      <c r="C149" s="189" t="s">
        <v>337</v>
      </c>
      <c r="D149" s="181" t="s">
        <v>246</v>
      </c>
      <c r="E149" s="182">
        <v>1</v>
      </c>
      <c r="F149" s="183"/>
      <c r="G149" s="184">
        <f>ROUND(E149*F149,2)</f>
        <v>0</v>
      </c>
      <c r="H149" s="183"/>
      <c r="I149" s="184">
        <f>ROUND(E149*H149,2)</f>
        <v>0</v>
      </c>
      <c r="J149" s="183"/>
      <c r="K149" s="184">
        <f>ROUND(E149*J149,2)</f>
        <v>0</v>
      </c>
      <c r="L149" s="184">
        <v>21</v>
      </c>
      <c r="M149" s="184">
        <f>G149*(1+L149/100)</f>
        <v>0</v>
      </c>
      <c r="N149" s="182">
        <v>1.3600000000000001E-3</v>
      </c>
      <c r="O149" s="182">
        <f>ROUND(E149*N149,2)</f>
        <v>0</v>
      </c>
      <c r="P149" s="182">
        <v>0</v>
      </c>
      <c r="Q149" s="182">
        <f>ROUND(E149*P149,2)</f>
        <v>0</v>
      </c>
      <c r="R149" s="184" t="s">
        <v>305</v>
      </c>
      <c r="S149" s="184" t="s">
        <v>137</v>
      </c>
      <c r="T149" s="185" t="s">
        <v>137</v>
      </c>
      <c r="U149" s="160">
        <v>1.33</v>
      </c>
      <c r="V149" s="160">
        <f>ROUND(E149*U149,2)</f>
        <v>1.33</v>
      </c>
      <c r="W149" s="160"/>
      <c r="X149" s="160" t="s">
        <v>138</v>
      </c>
      <c r="Y149" s="160" t="s">
        <v>139</v>
      </c>
      <c r="Z149" s="150"/>
      <c r="AA149" s="150"/>
      <c r="AB149" s="150"/>
      <c r="AC149" s="150"/>
      <c r="AD149" s="150"/>
      <c r="AE149" s="150"/>
      <c r="AF149" s="150"/>
      <c r="AG149" s="150" t="s">
        <v>140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71">
        <v>52</v>
      </c>
      <c r="B150" s="172" t="s">
        <v>338</v>
      </c>
      <c r="C150" s="187" t="s">
        <v>339</v>
      </c>
      <c r="D150" s="173" t="s">
        <v>145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2.5200000000000001E-3</v>
      </c>
      <c r="O150" s="174">
        <f>ROUND(E150*N150,2)</f>
        <v>0</v>
      </c>
      <c r="P150" s="174">
        <v>0</v>
      </c>
      <c r="Q150" s="174">
        <f>ROUND(E150*P150,2)</f>
        <v>0</v>
      </c>
      <c r="R150" s="176" t="s">
        <v>305</v>
      </c>
      <c r="S150" s="176" t="s">
        <v>137</v>
      </c>
      <c r="T150" s="177" t="s">
        <v>137</v>
      </c>
      <c r="U150" s="160">
        <v>0.8</v>
      </c>
      <c r="V150" s="160">
        <f>ROUND(E150*U150,2)</f>
        <v>0.8</v>
      </c>
      <c r="W150" s="160"/>
      <c r="X150" s="160" t="s">
        <v>138</v>
      </c>
      <c r="Y150" s="160" t="s">
        <v>139</v>
      </c>
      <c r="Z150" s="150"/>
      <c r="AA150" s="150"/>
      <c r="AB150" s="150"/>
      <c r="AC150" s="150"/>
      <c r="AD150" s="150"/>
      <c r="AE150" s="150"/>
      <c r="AF150" s="150"/>
      <c r="AG150" s="150" t="s">
        <v>140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2" x14ac:dyDescent="0.2">
      <c r="A151" s="157"/>
      <c r="B151" s="158"/>
      <c r="C151" s="254" t="s">
        <v>340</v>
      </c>
      <c r="D151" s="255"/>
      <c r="E151" s="255"/>
      <c r="F151" s="255"/>
      <c r="G151" s="255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142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22.5" outlineLevel="1" x14ac:dyDescent="0.2">
      <c r="A152" s="171">
        <v>53</v>
      </c>
      <c r="B152" s="172" t="s">
        <v>341</v>
      </c>
      <c r="C152" s="187" t="s">
        <v>342</v>
      </c>
      <c r="D152" s="173" t="s">
        <v>145</v>
      </c>
      <c r="E152" s="174">
        <v>14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3.5699999999999998E-3</v>
      </c>
      <c r="O152" s="174">
        <f>ROUND(E152*N152,2)</f>
        <v>0.05</v>
      </c>
      <c r="P152" s="174">
        <v>0</v>
      </c>
      <c r="Q152" s="174">
        <f>ROUND(E152*P152,2)</f>
        <v>0</v>
      </c>
      <c r="R152" s="176" t="s">
        <v>305</v>
      </c>
      <c r="S152" s="176" t="s">
        <v>137</v>
      </c>
      <c r="T152" s="177" t="s">
        <v>137</v>
      </c>
      <c r="U152" s="160">
        <v>0.55000000000000004</v>
      </c>
      <c r="V152" s="160">
        <f>ROUND(E152*U152,2)</f>
        <v>7.7</v>
      </c>
      <c r="W152" s="160"/>
      <c r="X152" s="160" t="s">
        <v>138</v>
      </c>
      <c r="Y152" s="160" t="s">
        <v>139</v>
      </c>
      <c r="Z152" s="150"/>
      <c r="AA152" s="150"/>
      <c r="AB152" s="150"/>
      <c r="AC152" s="150"/>
      <c r="AD152" s="150"/>
      <c r="AE152" s="150"/>
      <c r="AF152" s="150"/>
      <c r="AG152" s="150" t="s">
        <v>140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2" x14ac:dyDescent="0.2">
      <c r="A153" s="157"/>
      <c r="B153" s="158"/>
      <c r="C153" s="254" t="s">
        <v>340</v>
      </c>
      <c r="D153" s="255"/>
      <c r="E153" s="255"/>
      <c r="F153" s="255"/>
      <c r="G153" s="255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142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1">
        <v>54</v>
      </c>
      <c r="B154" s="172" t="s">
        <v>343</v>
      </c>
      <c r="C154" s="187" t="s">
        <v>344</v>
      </c>
      <c r="D154" s="173" t="s">
        <v>246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6" t="s">
        <v>305</v>
      </c>
      <c r="S154" s="176" t="s">
        <v>137</v>
      </c>
      <c r="T154" s="177" t="s">
        <v>137</v>
      </c>
      <c r="U154" s="160">
        <v>0.25900000000000001</v>
      </c>
      <c r="V154" s="160">
        <f>ROUND(E154*U154,2)</f>
        <v>0.26</v>
      </c>
      <c r="W154" s="160"/>
      <c r="X154" s="160" t="s">
        <v>138</v>
      </c>
      <c r="Y154" s="160" t="s">
        <v>139</v>
      </c>
      <c r="Z154" s="150"/>
      <c r="AA154" s="150"/>
      <c r="AB154" s="150"/>
      <c r="AC154" s="150"/>
      <c r="AD154" s="150"/>
      <c r="AE154" s="150"/>
      <c r="AF154" s="150"/>
      <c r="AG154" s="150" t="s">
        <v>140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2" x14ac:dyDescent="0.2">
      <c r="A155" s="157"/>
      <c r="B155" s="158"/>
      <c r="C155" s="254" t="s">
        <v>345</v>
      </c>
      <c r="D155" s="255"/>
      <c r="E155" s="255"/>
      <c r="F155" s="255"/>
      <c r="G155" s="255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142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33.75" outlineLevel="1" x14ac:dyDescent="0.2">
      <c r="A156" s="179">
        <v>55</v>
      </c>
      <c r="B156" s="180" t="s">
        <v>346</v>
      </c>
      <c r="C156" s="189" t="s">
        <v>347</v>
      </c>
      <c r="D156" s="181" t="s">
        <v>246</v>
      </c>
      <c r="E156" s="182">
        <v>1</v>
      </c>
      <c r="F156" s="183"/>
      <c r="G156" s="184">
        <f>ROUND(E156*F156,2)</f>
        <v>0</v>
      </c>
      <c r="H156" s="183"/>
      <c r="I156" s="184">
        <f>ROUND(E156*H156,2)</f>
        <v>0</v>
      </c>
      <c r="J156" s="183"/>
      <c r="K156" s="184">
        <f>ROUND(E156*J156,2)</f>
        <v>0</v>
      </c>
      <c r="L156" s="184">
        <v>21</v>
      </c>
      <c r="M156" s="184">
        <f>G156*(1+L156/100)</f>
        <v>0</v>
      </c>
      <c r="N156" s="182">
        <v>7.6630000000000004E-2</v>
      </c>
      <c r="O156" s="182">
        <f>ROUND(E156*N156,2)</f>
        <v>0.08</v>
      </c>
      <c r="P156" s="182">
        <v>0</v>
      </c>
      <c r="Q156" s="182">
        <f>ROUND(E156*P156,2)</f>
        <v>0</v>
      </c>
      <c r="R156" s="184" t="s">
        <v>305</v>
      </c>
      <c r="S156" s="184" t="s">
        <v>137</v>
      </c>
      <c r="T156" s="185" t="s">
        <v>137</v>
      </c>
      <c r="U156" s="160">
        <v>0.5</v>
      </c>
      <c r="V156" s="160">
        <f>ROUND(E156*U156,2)</f>
        <v>0.5</v>
      </c>
      <c r="W156" s="160"/>
      <c r="X156" s="160" t="s">
        <v>138</v>
      </c>
      <c r="Y156" s="160" t="s">
        <v>139</v>
      </c>
      <c r="Z156" s="150"/>
      <c r="AA156" s="150"/>
      <c r="AB156" s="150"/>
      <c r="AC156" s="150"/>
      <c r="AD156" s="150"/>
      <c r="AE156" s="150"/>
      <c r="AF156" s="150"/>
      <c r="AG156" s="150" t="s">
        <v>140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9">
        <v>56</v>
      </c>
      <c r="B157" s="180" t="s">
        <v>348</v>
      </c>
      <c r="C157" s="189" t="s">
        <v>349</v>
      </c>
      <c r="D157" s="181" t="s">
        <v>145</v>
      </c>
      <c r="E157" s="182">
        <v>1</v>
      </c>
      <c r="F157" s="183"/>
      <c r="G157" s="184">
        <f>ROUND(E157*F157,2)</f>
        <v>0</v>
      </c>
      <c r="H157" s="183"/>
      <c r="I157" s="184">
        <f>ROUND(E157*H157,2)</f>
        <v>0</v>
      </c>
      <c r="J157" s="183"/>
      <c r="K157" s="184">
        <f>ROUND(E157*J157,2)</f>
        <v>0</v>
      </c>
      <c r="L157" s="184">
        <v>21</v>
      </c>
      <c r="M157" s="184">
        <f>G157*(1+L157/100)</f>
        <v>0</v>
      </c>
      <c r="N157" s="182">
        <v>0</v>
      </c>
      <c r="O157" s="182">
        <f>ROUND(E157*N157,2)</f>
        <v>0</v>
      </c>
      <c r="P157" s="182">
        <v>0</v>
      </c>
      <c r="Q157" s="182">
        <f>ROUND(E157*P157,2)</f>
        <v>0</v>
      </c>
      <c r="R157" s="184" t="s">
        <v>305</v>
      </c>
      <c r="S157" s="184" t="s">
        <v>137</v>
      </c>
      <c r="T157" s="185" t="s">
        <v>137</v>
      </c>
      <c r="U157" s="160">
        <v>4.8000000000000001E-2</v>
      </c>
      <c r="V157" s="160">
        <f>ROUND(E157*U157,2)</f>
        <v>0.05</v>
      </c>
      <c r="W157" s="160"/>
      <c r="X157" s="160" t="s">
        <v>138</v>
      </c>
      <c r="Y157" s="160" t="s">
        <v>139</v>
      </c>
      <c r="Z157" s="150"/>
      <c r="AA157" s="150"/>
      <c r="AB157" s="150"/>
      <c r="AC157" s="150"/>
      <c r="AD157" s="150"/>
      <c r="AE157" s="150"/>
      <c r="AF157" s="150"/>
      <c r="AG157" s="150" t="s">
        <v>140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9">
        <v>57</v>
      </c>
      <c r="B158" s="180" t="s">
        <v>350</v>
      </c>
      <c r="C158" s="189" t="s">
        <v>351</v>
      </c>
      <c r="D158" s="181" t="s">
        <v>145</v>
      </c>
      <c r="E158" s="182">
        <v>14</v>
      </c>
      <c r="F158" s="183"/>
      <c r="G158" s="184">
        <f>ROUND(E158*F158,2)</f>
        <v>0</v>
      </c>
      <c r="H158" s="183"/>
      <c r="I158" s="184">
        <f>ROUND(E158*H158,2)</f>
        <v>0</v>
      </c>
      <c r="J158" s="183"/>
      <c r="K158" s="184">
        <f>ROUND(E158*J158,2)</f>
        <v>0</v>
      </c>
      <c r="L158" s="184">
        <v>21</v>
      </c>
      <c r="M158" s="184">
        <f>G158*(1+L158/100)</f>
        <v>0</v>
      </c>
      <c r="N158" s="182">
        <v>0</v>
      </c>
      <c r="O158" s="182">
        <f>ROUND(E158*N158,2)</f>
        <v>0</v>
      </c>
      <c r="P158" s="182">
        <v>0</v>
      </c>
      <c r="Q158" s="182">
        <f>ROUND(E158*P158,2)</f>
        <v>0</v>
      </c>
      <c r="R158" s="184" t="s">
        <v>305</v>
      </c>
      <c r="S158" s="184" t="s">
        <v>137</v>
      </c>
      <c r="T158" s="185" t="s">
        <v>137</v>
      </c>
      <c r="U158" s="160">
        <v>5.8999999999999997E-2</v>
      </c>
      <c r="V158" s="160">
        <f>ROUND(E158*U158,2)</f>
        <v>0.83</v>
      </c>
      <c r="W158" s="160"/>
      <c r="X158" s="160" t="s">
        <v>138</v>
      </c>
      <c r="Y158" s="160" t="s">
        <v>139</v>
      </c>
      <c r="Z158" s="150"/>
      <c r="AA158" s="150"/>
      <c r="AB158" s="150"/>
      <c r="AC158" s="150"/>
      <c r="AD158" s="150"/>
      <c r="AE158" s="150"/>
      <c r="AF158" s="150"/>
      <c r="AG158" s="150" t="s">
        <v>140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71">
        <v>58</v>
      </c>
      <c r="B159" s="172" t="s">
        <v>352</v>
      </c>
      <c r="C159" s="187" t="s">
        <v>353</v>
      </c>
      <c r="D159" s="173" t="s">
        <v>145</v>
      </c>
      <c r="E159" s="174">
        <v>2.5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3.5400000000000002E-3</v>
      </c>
      <c r="O159" s="174">
        <f>ROUND(E159*N159,2)</f>
        <v>0.01</v>
      </c>
      <c r="P159" s="174">
        <v>0</v>
      </c>
      <c r="Q159" s="174">
        <f>ROUND(E159*P159,2)</f>
        <v>0</v>
      </c>
      <c r="R159" s="176" t="s">
        <v>312</v>
      </c>
      <c r="S159" s="176" t="s">
        <v>137</v>
      </c>
      <c r="T159" s="177" t="s">
        <v>137</v>
      </c>
      <c r="U159" s="160">
        <v>0.219</v>
      </c>
      <c r="V159" s="160">
        <f>ROUND(E159*U159,2)</f>
        <v>0.55000000000000004</v>
      </c>
      <c r="W159" s="160"/>
      <c r="X159" s="160" t="s">
        <v>138</v>
      </c>
      <c r="Y159" s="160" t="s">
        <v>139</v>
      </c>
      <c r="Z159" s="150"/>
      <c r="AA159" s="150"/>
      <c r="AB159" s="150"/>
      <c r="AC159" s="150"/>
      <c r="AD159" s="150"/>
      <c r="AE159" s="150"/>
      <c r="AF159" s="150"/>
      <c r="AG159" s="150" t="s">
        <v>140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2" x14ac:dyDescent="0.2">
      <c r="A160" s="157"/>
      <c r="B160" s="158"/>
      <c r="C160" s="250" t="s">
        <v>354</v>
      </c>
      <c r="D160" s="251"/>
      <c r="E160" s="251"/>
      <c r="F160" s="251"/>
      <c r="G160" s="251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221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9">
        <v>59</v>
      </c>
      <c r="B161" s="180" t="s">
        <v>355</v>
      </c>
      <c r="C161" s="189" t="s">
        <v>356</v>
      </c>
      <c r="D161" s="181" t="s">
        <v>357</v>
      </c>
      <c r="E161" s="182">
        <v>8</v>
      </c>
      <c r="F161" s="183"/>
      <c r="G161" s="184">
        <f>ROUND(E161*F161,2)</f>
        <v>0</v>
      </c>
      <c r="H161" s="183"/>
      <c r="I161" s="184">
        <f>ROUND(E161*H161,2)</f>
        <v>0</v>
      </c>
      <c r="J161" s="183"/>
      <c r="K161" s="184">
        <f>ROUND(E161*J161,2)</f>
        <v>0</v>
      </c>
      <c r="L161" s="184">
        <v>21</v>
      </c>
      <c r="M161" s="184">
        <f>G161*(1+L161/100)</f>
        <v>0</v>
      </c>
      <c r="N161" s="182">
        <v>0</v>
      </c>
      <c r="O161" s="182">
        <f>ROUND(E161*N161,2)</f>
        <v>0</v>
      </c>
      <c r="P161" s="182">
        <v>0</v>
      </c>
      <c r="Q161" s="182">
        <f>ROUND(E161*P161,2)</f>
        <v>0</v>
      </c>
      <c r="R161" s="184"/>
      <c r="S161" s="184" t="s">
        <v>247</v>
      </c>
      <c r="T161" s="185" t="s">
        <v>248</v>
      </c>
      <c r="U161" s="160">
        <v>1</v>
      </c>
      <c r="V161" s="160">
        <f>ROUND(E161*U161,2)</f>
        <v>8</v>
      </c>
      <c r="W161" s="160"/>
      <c r="X161" s="160" t="s">
        <v>138</v>
      </c>
      <c r="Y161" s="160" t="s">
        <v>139</v>
      </c>
      <c r="Z161" s="150"/>
      <c r="AA161" s="150"/>
      <c r="AB161" s="150"/>
      <c r="AC161" s="150"/>
      <c r="AD161" s="150"/>
      <c r="AE161" s="150"/>
      <c r="AF161" s="150"/>
      <c r="AG161" s="150" t="s">
        <v>140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1">
        <v>60</v>
      </c>
      <c r="B162" s="172" t="s">
        <v>358</v>
      </c>
      <c r="C162" s="187" t="s">
        <v>359</v>
      </c>
      <c r="D162" s="173" t="s">
        <v>152</v>
      </c>
      <c r="E162" s="174">
        <v>2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1.67</v>
      </c>
      <c r="O162" s="174">
        <f>ROUND(E162*N162,2)</f>
        <v>3.34</v>
      </c>
      <c r="P162" s="174">
        <v>0</v>
      </c>
      <c r="Q162" s="174">
        <f>ROUND(E162*P162,2)</f>
        <v>0</v>
      </c>
      <c r="R162" s="176" t="s">
        <v>212</v>
      </c>
      <c r="S162" s="176" t="s">
        <v>137</v>
      </c>
      <c r="T162" s="177" t="s">
        <v>137</v>
      </c>
      <c r="U162" s="160">
        <v>1.5980000000000001</v>
      </c>
      <c r="V162" s="160">
        <f>ROUND(E162*U162,2)</f>
        <v>3.2</v>
      </c>
      <c r="W162" s="160"/>
      <c r="X162" s="160" t="s">
        <v>213</v>
      </c>
      <c r="Y162" s="160" t="s">
        <v>139</v>
      </c>
      <c r="Z162" s="150"/>
      <c r="AA162" s="150"/>
      <c r="AB162" s="150"/>
      <c r="AC162" s="150"/>
      <c r="AD162" s="150"/>
      <c r="AE162" s="150"/>
      <c r="AF162" s="150"/>
      <c r="AG162" s="150" t="s">
        <v>214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2" x14ac:dyDescent="0.2">
      <c r="A163" s="157"/>
      <c r="B163" s="158"/>
      <c r="C163" s="254" t="s">
        <v>360</v>
      </c>
      <c r="D163" s="255"/>
      <c r="E163" s="255"/>
      <c r="F163" s="255"/>
      <c r="G163" s="255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142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78" t="str">
        <f>C163</f>
        <v>prohozenou zeminou nebo štěrkopískem, s vodorovnou přepravou k místu zásypu, uložením ve vrstvách a zhutněním.</v>
      </c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79">
        <v>61</v>
      </c>
      <c r="B164" s="180" t="s">
        <v>361</v>
      </c>
      <c r="C164" s="189" t="s">
        <v>362</v>
      </c>
      <c r="D164" s="181" t="s">
        <v>246</v>
      </c>
      <c r="E164" s="182">
        <v>1</v>
      </c>
      <c r="F164" s="183"/>
      <c r="G164" s="184">
        <f>ROUND(E164*F164,2)</f>
        <v>0</v>
      </c>
      <c r="H164" s="183"/>
      <c r="I164" s="184">
        <f>ROUND(E164*H164,2)</f>
        <v>0</v>
      </c>
      <c r="J164" s="183"/>
      <c r="K164" s="184">
        <f>ROUND(E164*J164,2)</f>
        <v>0</v>
      </c>
      <c r="L164" s="184">
        <v>21</v>
      </c>
      <c r="M164" s="184">
        <f>G164*(1+L164/100)</f>
        <v>0</v>
      </c>
      <c r="N164" s="182">
        <v>8.0000000000000004E-4</v>
      </c>
      <c r="O164" s="182">
        <f>ROUND(E164*N164,2)</f>
        <v>0</v>
      </c>
      <c r="P164" s="182">
        <v>0</v>
      </c>
      <c r="Q164" s="182">
        <f>ROUND(E164*P164,2)</f>
        <v>0</v>
      </c>
      <c r="R164" s="184" t="s">
        <v>197</v>
      </c>
      <c r="S164" s="184" t="s">
        <v>137</v>
      </c>
      <c r="T164" s="185" t="s">
        <v>248</v>
      </c>
      <c r="U164" s="160">
        <v>0</v>
      </c>
      <c r="V164" s="160">
        <f>ROUND(E164*U164,2)</f>
        <v>0</v>
      </c>
      <c r="W164" s="160"/>
      <c r="X164" s="160" t="s">
        <v>198</v>
      </c>
      <c r="Y164" s="160" t="s">
        <v>139</v>
      </c>
      <c r="Z164" s="150"/>
      <c r="AA164" s="150"/>
      <c r="AB164" s="150"/>
      <c r="AC164" s="150"/>
      <c r="AD164" s="150"/>
      <c r="AE164" s="150"/>
      <c r="AF164" s="150"/>
      <c r="AG164" s="150" t="s">
        <v>199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1">
        <v>62</v>
      </c>
      <c r="B165" s="172" t="s">
        <v>363</v>
      </c>
      <c r="C165" s="187" t="s">
        <v>364</v>
      </c>
      <c r="D165" s="173" t="s">
        <v>196</v>
      </c>
      <c r="E165" s="174">
        <v>0.14013999999999999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 t="s">
        <v>365</v>
      </c>
      <c r="S165" s="176" t="s">
        <v>137</v>
      </c>
      <c r="T165" s="177" t="s">
        <v>137</v>
      </c>
      <c r="U165" s="160">
        <v>0.21149999999999999</v>
      </c>
      <c r="V165" s="160">
        <f>ROUND(E165*U165,2)</f>
        <v>0.03</v>
      </c>
      <c r="W165" s="160"/>
      <c r="X165" s="160" t="s">
        <v>319</v>
      </c>
      <c r="Y165" s="160" t="s">
        <v>139</v>
      </c>
      <c r="Z165" s="150"/>
      <c r="AA165" s="150"/>
      <c r="AB165" s="150"/>
      <c r="AC165" s="150"/>
      <c r="AD165" s="150"/>
      <c r="AE165" s="150"/>
      <c r="AF165" s="150"/>
      <c r="AG165" s="150" t="s">
        <v>320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254" t="s">
        <v>366</v>
      </c>
      <c r="D166" s="255"/>
      <c r="E166" s="255"/>
      <c r="F166" s="255"/>
      <c r="G166" s="255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142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2" x14ac:dyDescent="0.2">
      <c r="A167" s="157"/>
      <c r="B167" s="158"/>
      <c r="C167" s="252" t="s">
        <v>367</v>
      </c>
      <c r="D167" s="253"/>
      <c r="E167" s="253"/>
      <c r="F167" s="253"/>
      <c r="G167" s="253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221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x14ac:dyDescent="0.2">
      <c r="A168" s="164" t="s">
        <v>131</v>
      </c>
      <c r="B168" s="165" t="s">
        <v>96</v>
      </c>
      <c r="C168" s="186" t="s">
        <v>97</v>
      </c>
      <c r="D168" s="166"/>
      <c r="E168" s="167"/>
      <c r="F168" s="168"/>
      <c r="G168" s="168">
        <f>SUMIF(AG169:AG178,"&lt;&gt;NOR",G169:G178)</f>
        <v>0</v>
      </c>
      <c r="H168" s="168"/>
      <c r="I168" s="168">
        <f>SUM(I169:I178)</f>
        <v>0</v>
      </c>
      <c r="J168" s="168"/>
      <c r="K168" s="168">
        <f>SUM(K169:K178)</f>
        <v>0</v>
      </c>
      <c r="L168" s="168"/>
      <c r="M168" s="168">
        <f>SUM(M169:M178)</f>
        <v>0</v>
      </c>
      <c r="N168" s="167"/>
      <c r="O168" s="167">
        <f>SUM(O169:O178)</f>
        <v>0.02</v>
      </c>
      <c r="P168" s="167"/>
      <c r="Q168" s="167">
        <f>SUM(Q169:Q178)</f>
        <v>0</v>
      </c>
      <c r="R168" s="168"/>
      <c r="S168" s="168"/>
      <c r="T168" s="169"/>
      <c r="U168" s="163"/>
      <c r="V168" s="163">
        <f>SUM(V169:V178)</f>
        <v>9.98</v>
      </c>
      <c r="W168" s="163"/>
      <c r="X168" s="163"/>
      <c r="Y168" s="163"/>
      <c r="AG168" t="s">
        <v>132</v>
      </c>
    </row>
    <row r="169" spans="1:60" ht="22.5" outlineLevel="1" x14ac:dyDescent="0.2">
      <c r="A169" s="171">
        <v>63</v>
      </c>
      <c r="B169" s="172" t="s">
        <v>368</v>
      </c>
      <c r="C169" s="187" t="s">
        <v>369</v>
      </c>
      <c r="D169" s="173" t="s">
        <v>145</v>
      </c>
      <c r="E169" s="174">
        <v>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9.8999999999999999E-4</v>
      </c>
      <c r="O169" s="174">
        <f>ROUND(E169*N169,2)</f>
        <v>0</v>
      </c>
      <c r="P169" s="174">
        <v>0</v>
      </c>
      <c r="Q169" s="174">
        <f>ROUND(E169*P169,2)</f>
        <v>0</v>
      </c>
      <c r="R169" s="176" t="s">
        <v>96</v>
      </c>
      <c r="S169" s="176" t="s">
        <v>137</v>
      </c>
      <c r="T169" s="177" t="s">
        <v>137</v>
      </c>
      <c r="U169" s="160">
        <v>0.13</v>
      </c>
      <c r="V169" s="160">
        <f>ROUND(E169*U169,2)</f>
        <v>0.65</v>
      </c>
      <c r="W169" s="160"/>
      <c r="X169" s="160" t="s">
        <v>138</v>
      </c>
      <c r="Y169" s="160" t="s">
        <v>139</v>
      </c>
      <c r="Z169" s="150"/>
      <c r="AA169" s="150"/>
      <c r="AB169" s="150"/>
      <c r="AC169" s="150"/>
      <c r="AD169" s="150"/>
      <c r="AE169" s="150"/>
      <c r="AF169" s="150"/>
      <c r="AG169" s="150" t="s">
        <v>370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2" x14ac:dyDescent="0.2">
      <c r="A170" s="157"/>
      <c r="B170" s="158"/>
      <c r="C170" s="250" t="s">
        <v>371</v>
      </c>
      <c r="D170" s="251"/>
      <c r="E170" s="251"/>
      <c r="F170" s="251"/>
      <c r="G170" s="251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221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71">
        <v>64</v>
      </c>
      <c r="B171" s="172" t="s">
        <v>372</v>
      </c>
      <c r="C171" s="187" t="s">
        <v>373</v>
      </c>
      <c r="D171" s="173" t="s">
        <v>145</v>
      </c>
      <c r="E171" s="174">
        <v>3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1.0499999999999999E-3</v>
      </c>
      <c r="O171" s="174">
        <f>ROUND(E171*N171,2)</f>
        <v>0</v>
      </c>
      <c r="P171" s="174">
        <v>0</v>
      </c>
      <c r="Q171" s="174">
        <f>ROUND(E171*P171,2)</f>
        <v>0</v>
      </c>
      <c r="R171" s="176" t="s">
        <v>96</v>
      </c>
      <c r="S171" s="176" t="s">
        <v>137</v>
      </c>
      <c r="T171" s="177" t="s">
        <v>137</v>
      </c>
      <c r="U171" s="160">
        <v>0.16</v>
      </c>
      <c r="V171" s="160">
        <f>ROUND(E171*U171,2)</f>
        <v>0.48</v>
      </c>
      <c r="W171" s="160"/>
      <c r="X171" s="160" t="s">
        <v>138</v>
      </c>
      <c r="Y171" s="160" t="s">
        <v>139</v>
      </c>
      <c r="Z171" s="150"/>
      <c r="AA171" s="150"/>
      <c r="AB171" s="150"/>
      <c r="AC171" s="150"/>
      <c r="AD171" s="150"/>
      <c r="AE171" s="150"/>
      <c r="AF171" s="150"/>
      <c r="AG171" s="150" t="s">
        <v>140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2" x14ac:dyDescent="0.2">
      <c r="A172" s="157"/>
      <c r="B172" s="158"/>
      <c r="C172" s="250" t="s">
        <v>371</v>
      </c>
      <c r="D172" s="251"/>
      <c r="E172" s="251"/>
      <c r="F172" s="251"/>
      <c r="G172" s="251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221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9">
        <v>65</v>
      </c>
      <c r="B173" s="180" t="s">
        <v>374</v>
      </c>
      <c r="C173" s="189" t="s">
        <v>375</v>
      </c>
      <c r="D173" s="181" t="s">
        <v>246</v>
      </c>
      <c r="E173" s="182">
        <v>2</v>
      </c>
      <c r="F173" s="183"/>
      <c r="G173" s="184">
        <f>ROUND(E173*F173,2)</f>
        <v>0</v>
      </c>
      <c r="H173" s="183"/>
      <c r="I173" s="184">
        <f>ROUND(E173*H173,2)</f>
        <v>0</v>
      </c>
      <c r="J173" s="183"/>
      <c r="K173" s="184">
        <f>ROUND(E173*J173,2)</f>
        <v>0</v>
      </c>
      <c r="L173" s="184">
        <v>21</v>
      </c>
      <c r="M173" s="184">
        <f>G173*(1+L173/100)</f>
        <v>0</v>
      </c>
      <c r="N173" s="182">
        <v>2.7E-4</v>
      </c>
      <c r="O173" s="182">
        <f>ROUND(E173*N173,2)</f>
        <v>0</v>
      </c>
      <c r="P173" s="182">
        <v>0</v>
      </c>
      <c r="Q173" s="182">
        <f>ROUND(E173*P173,2)</f>
        <v>0</v>
      </c>
      <c r="R173" s="184" t="s">
        <v>96</v>
      </c>
      <c r="S173" s="184" t="s">
        <v>137</v>
      </c>
      <c r="T173" s="185" t="s">
        <v>137</v>
      </c>
      <c r="U173" s="160">
        <v>0.35216999999999998</v>
      </c>
      <c r="V173" s="160">
        <f>ROUND(E173*U173,2)</f>
        <v>0.7</v>
      </c>
      <c r="W173" s="160"/>
      <c r="X173" s="160" t="s">
        <v>138</v>
      </c>
      <c r="Y173" s="160" t="s">
        <v>139</v>
      </c>
      <c r="Z173" s="150"/>
      <c r="AA173" s="150"/>
      <c r="AB173" s="150"/>
      <c r="AC173" s="150"/>
      <c r="AD173" s="150"/>
      <c r="AE173" s="150"/>
      <c r="AF173" s="150"/>
      <c r="AG173" s="150" t="s">
        <v>370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2.5" outlineLevel="1" x14ac:dyDescent="0.2">
      <c r="A174" s="179">
        <v>66</v>
      </c>
      <c r="B174" s="180" t="s">
        <v>376</v>
      </c>
      <c r="C174" s="189" t="s">
        <v>377</v>
      </c>
      <c r="D174" s="181" t="s">
        <v>246</v>
      </c>
      <c r="E174" s="182">
        <v>2</v>
      </c>
      <c r="F174" s="183"/>
      <c r="G174" s="184">
        <f>ROUND(E174*F174,2)</f>
        <v>0</v>
      </c>
      <c r="H174" s="183"/>
      <c r="I174" s="184">
        <f>ROUND(E174*H174,2)</f>
        <v>0</v>
      </c>
      <c r="J174" s="183"/>
      <c r="K174" s="184">
        <f>ROUND(E174*J174,2)</f>
        <v>0</v>
      </c>
      <c r="L174" s="184">
        <v>21</v>
      </c>
      <c r="M174" s="184">
        <f>G174*(1+L174/100)</f>
        <v>0</v>
      </c>
      <c r="N174" s="182">
        <v>7.77E-3</v>
      </c>
      <c r="O174" s="182">
        <f>ROUND(E174*N174,2)</f>
        <v>0.02</v>
      </c>
      <c r="P174" s="182">
        <v>0</v>
      </c>
      <c r="Q174" s="182">
        <f>ROUND(E174*P174,2)</f>
        <v>0</v>
      </c>
      <c r="R174" s="184" t="s">
        <v>96</v>
      </c>
      <c r="S174" s="184" t="s">
        <v>137</v>
      </c>
      <c r="T174" s="185" t="s">
        <v>137</v>
      </c>
      <c r="U174" s="160">
        <v>1.4546699999999999</v>
      </c>
      <c r="V174" s="160">
        <f>ROUND(E174*U174,2)</f>
        <v>2.91</v>
      </c>
      <c r="W174" s="160"/>
      <c r="X174" s="160" t="s">
        <v>138</v>
      </c>
      <c r="Y174" s="160" t="s">
        <v>139</v>
      </c>
      <c r="Z174" s="150"/>
      <c r="AA174" s="150"/>
      <c r="AB174" s="150"/>
      <c r="AC174" s="150"/>
      <c r="AD174" s="150"/>
      <c r="AE174" s="150"/>
      <c r="AF174" s="150"/>
      <c r="AG174" s="150" t="s">
        <v>140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9">
        <v>67</v>
      </c>
      <c r="B175" s="180" t="s">
        <v>378</v>
      </c>
      <c r="C175" s="189" t="s">
        <v>379</v>
      </c>
      <c r="D175" s="181" t="s">
        <v>145</v>
      </c>
      <c r="E175" s="182">
        <v>5</v>
      </c>
      <c r="F175" s="183"/>
      <c r="G175" s="184">
        <f>ROUND(E175*F175,2)</f>
        <v>0</v>
      </c>
      <c r="H175" s="183"/>
      <c r="I175" s="184">
        <f>ROUND(E175*H175,2)</f>
        <v>0</v>
      </c>
      <c r="J175" s="183"/>
      <c r="K175" s="184">
        <f>ROUND(E175*J175,2)</f>
        <v>0</v>
      </c>
      <c r="L175" s="184">
        <v>21</v>
      </c>
      <c r="M175" s="184">
        <f>G175*(1+L175/100)</f>
        <v>0</v>
      </c>
      <c r="N175" s="182">
        <v>0</v>
      </c>
      <c r="O175" s="182">
        <f>ROUND(E175*N175,2)</f>
        <v>0</v>
      </c>
      <c r="P175" s="182">
        <v>0</v>
      </c>
      <c r="Q175" s="182">
        <f>ROUND(E175*P175,2)</f>
        <v>0</v>
      </c>
      <c r="R175" s="184"/>
      <c r="S175" s="184" t="s">
        <v>137</v>
      </c>
      <c r="T175" s="185" t="s">
        <v>137</v>
      </c>
      <c r="U175" s="160">
        <v>0.24731</v>
      </c>
      <c r="V175" s="160">
        <f>ROUND(E175*U175,2)</f>
        <v>1.24</v>
      </c>
      <c r="W175" s="160"/>
      <c r="X175" s="160" t="s">
        <v>138</v>
      </c>
      <c r="Y175" s="160" t="s">
        <v>139</v>
      </c>
      <c r="Z175" s="150"/>
      <c r="AA175" s="150"/>
      <c r="AB175" s="150"/>
      <c r="AC175" s="150"/>
      <c r="AD175" s="150"/>
      <c r="AE175" s="150"/>
      <c r="AF175" s="150"/>
      <c r="AG175" s="150" t="s">
        <v>140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1">
        <v>68</v>
      </c>
      <c r="B176" s="172" t="s">
        <v>380</v>
      </c>
      <c r="C176" s="187" t="s">
        <v>381</v>
      </c>
      <c r="D176" s="173" t="s">
        <v>246</v>
      </c>
      <c r="E176" s="174">
        <v>1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0</v>
      </c>
      <c r="O176" s="174">
        <f>ROUND(E176*N176,2)</f>
        <v>0</v>
      </c>
      <c r="P176" s="174">
        <v>0</v>
      </c>
      <c r="Q176" s="174">
        <f>ROUND(E176*P176,2)</f>
        <v>0</v>
      </c>
      <c r="R176" s="176"/>
      <c r="S176" s="176" t="s">
        <v>247</v>
      </c>
      <c r="T176" s="177" t="s">
        <v>248</v>
      </c>
      <c r="U176" s="160">
        <v>0</v>
      </c>
      <c r="V176" s="160">
        <f>ROUND(E176*U176,2)</f>
        <v>0</v>
      </c>
      <c r="W176" s="160"/>
      <c r="X176" s="160" t="s">
        <v>138</v>
      </c>
      <c r="Y176" s="160" t="s">
        <v>139</v>
      </c>
      <c r="Z176" s="150"/>
      <c r="AA176" s="150"/>
      <c r="AB176" s="150"/>
      <c r="AC176" s="150"/>
      <c r="AD176" s="150"/>
      <c r="AE176" s="150"/>
      <c r="AF176" s="150"/>
      <c r="AG176" s="150" t="s">
        <v>370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 x14ac:dyDescent="0.2">
      <c r="A177" s="157"/>
      <c r="B177" s="158"/>
      <c r="C177" s="250" t="s">
        <v>382</v>
      </c>
      <c r="D177" s="251"/>
      <c r="E177" s="251"/>
      <c r="F177" s="251"/>
      <c r="G177" s="251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221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9">
        <v>69</v>
      </c>
      <c r="B178" s="180" t="s">
        <v>383</v>
      </c>
      <c r="C178" s="189" t="s">
        <v>384</v>
      </c>
      <c r="D178" s="181" t="s">
        <v>357</v>
      </c>
      <c r="E178" s="182">
        <v>4</v>
      </c>
      <c r="F178" s="183"/>
      <c r="G178" s="184">
        <f>ROUND(E178*F178,2)</f>
        <v>0</v>
      </c>
      <c r="H178" s="183"/>
      <c r="I178" s="184">
        <f>ROUND(E178*H178,2)</f>
        <v>0</v>
      </c>
      <c r="J178" s="183"/>
      <c r="K178" s="184">
        <f>ROUND(E178*J178,2)</f>
        <v>0</v>
      </c>
      <c r="L178" s="184">
        <v>21</v>
      </c>
      <c r="M178" s="184">
        <f>G178*(1+L178/100)</f>
        <v>0</v>
      </c>
      <c r="N178" s="182">
        <v>0</v>
      </c>
      <c r="O178" s="182">
        <f>ROUND(E178*N178,2)</f>
        <v>0</v>
      </c>
      <c r="P178" s="182">
        <v>0</v>
      </c>
      <c r="Q178" s="182">
        <f>ROUND(E178*P178,2)</f>
        <v>0</v>
      </c>
      <c r="R178" s="184"/>
      <c r="S178" s="184" t="s">
        <v>247</v>
      </c>
      <c r="T178" s="185" t="s">
        <v>248</v>
      </c>
      <c r="U178" s="160">
        <v>1</v>
      </c>
      <c r="V178" s="160">
        <f>ROUND(E178*U178,2)</f>
        <v>4</v>
      </c>
      <c r="W178" s="160"/>
      <c r="X178" s="160" t="s">
        <v>138</v>
      </c>
      <c r="Y178" s="160" t="s">
        <v>139</v>
      </c>
      <c r="Z178" s="150"/>
      <c r="AA178" s="150"/>
      <c r="AB178" s="150"/>
      <c r="AC178" s="150"/>
      <c r="AD178" s="150"/>
      <c r="AE178" s="150"/>
      <c r="AF178" s="150"/>
      <c r="AG178" s="150" t="s">
        <v>140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x14ac:dyDescent="0.2">
      <c r="A179" s="164" t="s">
        <v>131</v>
      </c>
      <c r="B179" s="165" t="s">
        <v>98</v>
      </c>
      <c r="C179" s="186" t="s">
        <v>99</v>
      </c>
      <c r="D179" s="166"/>
      <c r="E179" s="167"/>
      <c r="F179" s="168"/>
      <c r="G179" s="168">
        <f>SUMIF(AG180:AG187,"&lt;&gt;NOR",G180:G187)</f>
        <v>0</v>
      </c>
      <c r="H179" s="168"/>
      <c r="I179" s="168">
        <f>SUM(I180:I187)</f>
        <v>0</v>
      </c>
      <c r="J179" s="168"/>
      <c r="K179" s="168">
        <f>SUM(K180:K187)</f>
        <v>0</v>
      </c>
      <c r="L179" s="168"/>
      <c r="M179" s="168">
        <f>SUM(M180:M187)</f>
        <v>0</v>
      </c>
      <c r="N179" s="167"/>
      <c r="O179" s="167">
        <f>SUM(O180:O187)</f>
        <v>0</v>
      </c>
      <c r="P179" s="167"/>
      <c r="Q179" s="167">
        <f>SUM(Q180:Q187)</f>
        <v>0</v>
      </c>
      <c r="R179" s="168"/>
      <c r="S179" s="168"/>
      <c r="T179" s="169"/>
      <c r="U179" s="163"/>
      <c r="V179" s="163">
        <f>SUM(V180:V187)</f>
        <v>227.07</v>
      </c>
      <c r="W179" s="163"/>
      <c r="X179" s="163"/>
      <c r="Y179" s="163"/>
      <c r="AG179" t="s">
        <v>132</v>
      </c>
    </row>
    <row r="180" spans="1:60" outlineLevel="1" x14ac:dyDescent="0.2">
      <c r="A180" s="179">
        <v>70</v>
      </c>
      <c r="B180" s="180" t="s">
        <v>385</v>
      </c>
      <c r="C180" s="189" t="s">
        <v>386</v>
      </c>
      <c r="D180" s="181" t="s">
        <v>196</v>
      </c>
      <c r="E180" s="182">
        <v>106.96048999999999</v>
      </c>
      <c r="F180" s="183"/>
      <c r="G180" s="184">
        <f t="shared" ref="G180:G186" si="0">ROUND(E180*F180,2)</f>
        <v>0</v>
      </c>
      <c r="H180" s="183"/>
      <c r="I180" s="184">
        <f t="shared" ref="I180:I186" si="1">ROUND(E180*H180,2)</f>
        <v>0</v>
      </c>
      <c r="J180" s="183"/>
      <c r="K180" s="184">
        <f t="shared" ref="K180:K186" si="2">ROUND(E180*J180,2)</f>
        <v>0</v>
      </c>
      <c r="L180" s="184">
        <v>21</v>
      </c>
      <c r="M180" s="184">
        <f t="shared" ref="M180:M186" si="3">G180*(1+L180/100)</f>
        <v>0</v>
      </c>
      <c r="N180" s="182">
        <v>0</v>
      </c>
      <c r="O180" s="182">
        <f t="shared" ref="O180:O186" si="4">ROUND(E180*N180,2)</f>
        <v>0</v>
      </c>
      <c r="P180" s="182">
        <v>0</v>
      </c>
      <c r="Q180" s="182">
        <f t="shared" ref="Q180:Q186" si="5">ROUND(E180*P180,2)</f>
        <v>0</v>
      </c>
      <c r="R180" s="184"/>
      <c r="S180" s="184" t="s">
        <v>137</v>
      </c>
      <c r="T180" s="185" t="s">
        <v>137</v>
      </c>
      <c r="U180" s="160">
        <v>0.26500000000000001</v>
      </c>
      <c r="V180" s="160">
        <f t="shared" ref="V180:V186" si="6">ROUND(E180*U180,2)</f>
        <v>28.34</v>
      </c>
      <c r="W180" s="160"/>
      <c r="X180" s="160" t="s">
        <v>387</v>
      </c>
      <c r="Y180" s="160" t="s">
        <v>139</v>
      </c>
      <c r="Z180" s="150"/>
      <c r="AA180" s="150"/>
      <c r="AB180" s="150"/>
      <c r="AC180" s="150"/>
      <c r="AD180" s="150"/>
      <c r="AE180" s="150"/>
      <c r="AF180" s="150"/>
      <c r="AG180" s="150" t="s">
        <v>388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9">
        <v>71</v>
      </c>
      <c r="B181" s="180" t="s">
        <v>389</v>
      </c>
      <c r="C181" s="189" t="s">
        <v>390</v>
      </c>
      <c r="D181" s="181" t="s">
        <v>196</v>
      </c>
      <c r="E181" s="182">
        <v>106.96048999999999</v>
      </c>
      <c r="F181" s="183"/>
      <c r="G181" s="184">
        <f t="shared" si="0"/>
        <v>0</v>
      </c>
      <c r="H181" s="183"/>
      <c r="I181" s="184">
        <f t="shared" si="1"/>
        <v>0</v>
      </c>
      <c r="J181" s="183"/>
      <c r="K181" s="184">
        <f t="shared" si="2"/>
        <v>0</v>
      </c>
      <c r="L181" s="184">
        <v>21</v>
      </c>
      <c r="M181" s="184">
        <f t="shared" si="3"/>
        <v>0</v>
      </c>
      <c r="N181" s="182">
        <v>0</v>
      </c>
      <c r="O181" s="182">
        <f t="shared" si="4"/>
        <v>0</v>
      </c>
      <c r="P181" s="182">
        <v>0</v>
      </c>
      <c r="Q181" s="182">
        <f t="shared" si="5"/>
        <v>0</v>
      </c>
      <c r="R181" s="184" t="s">
        <v>285</v>
      </c>
      <c r="S181" s="184" t="s">
        <v>137</v>
      </c>
      <c r="T181" s="185" t="s">
        <v>137</v>
      </c>
      <c r="U181" s="160">
        <v>0.49</v>
      </c>
      <c r="V181" s="160">
        <f t="shared" si="6"/>
        <v>52.41</v>
      </c>
      <c r="W181" s="160"/>
      <c r="X181" s="160" t="s">
        <v>387</v>
      </c>
      <c r="Y181" s="160" t="s">
        <v>139</v>
      </c>
      <c r="Z181" s="150"/>
      <c r="AA181" s="150"/>
      <c r="AB181" s="150"/>
      <c r="AC181" s="150"/>
      <c r="AD181" s="150"/>
      <c r="AE181" s="150"/>
      <c r="AF181" s="150"/>
      <c r="AG181" s="150" t="s">
        <v>388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9">
        <v>72</v>
      </c>
      <c r="B182" s="180" t="s">
        <v>391</v>
      </c>
      <c r="C182" s="189" t="s">
        <v>392</v>
      </c>
      <c r="D182" s="181" t="s">
        <v>196</v>
      </c>
      <c r="E182" s="182">
        <v>1497.4468199999999</v>
      </c>
      <c r="F182" s="183"/>
      <c r="G182" s="184">
        <f t="shared" si="0"/>
        <v>0</v>
      </c>
      <c r="H182" s="183"/>
      <c r="I182" s="184">
        <f t="shared" si="1"/>
        <v>0</v>
      </c>
      <c r="J182" s="183"/>
      <c r="K182" s="184">
        <f t="shared" si="2"/>
        <v>0</v>
      </c>
      <c r="L182" s="184">
        <v>21</v>
      </c>
      <c r="M182" s="184">
        <f t="shared" si="3"/>
        <v>0</v>
      </c>
      <c r="N182" s="182">
        <v>0</v>
      </c>
      <c r="O182" s="182">
        <f t="shared" si="4"/>
        <v>0</v>
      </c>
      <c r="P182" s="182">
        <v>0</v>
      </c>
      <c r="Q182" s="182">
        <f t="shared" si="5"/>
        <v>0</v>
      </c>
      <c r="R182" s="184" t="s">
        <v>285</v>
      </c>
      <c r="S182" s="184" t="s">
        <v>137</v>
      </c>
      <c r="T182" s="185" t="s">
        <v>137</v>
      </c>
      <c r="U182" s="160">
        <v>0</v>
      </c>
      <c r="V182" s="160">
        <f t="shared" si="6"/>
        <v>0</v>
      </c>
      <c r="W182" s="160"/>
      <c r="X182" s="160" t="s">
        <v>387</v>
      </c>
      <c r="Y182" s="160" t="s">
        <v>139</v>
      </c>
      <c r="Z182" s="150"/>
      <c r="AA182" s="150"/>
      <c r="AB182" s="150"/>
      <c r="AC182" s="150"/>
      <c r="AD182" s="150"/>
      <c r="AE182" s="150"/>
      <c r="AF182" s="150"/>
      <c r="AG182" s="150" t="s">
        <v>388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9">
        <v>73</v>
      </c>
      <c r="B183" s="180" t="s">
        <v>393</v>
      </c>
      <c r="C183" s="189" t="s">
        <v>394</v>
      </c>
      <c r="D183" s="181" t="s">
        <v>196</v>
      </c>
      <c r="E183" s="182">
        <v>106.96048999999999</v>
      </c>
      <c r="F183" s="183"/>
      <c r="G183" s="184">
        <f t="shared" si="0"/>
        <v>0</v>
      </c>
      <c r="H183" s="183"/>
      <c r="I183" s="184">
        <f t="shared" si="1"/>
        <v>0</v>
      </c>
      <c r="J183" s="183"/>
      <c r="K183" s="184">
        <f t="shared" si="2"/>
        <v>0</v>
      </c>
      <c r="L183" s="184">
        <v>21</v>
      </c>
      <c r="M183" s="184">
        <f t="shared" si="3"/>
        <v>0</v>
      </c>
      <c r="N183" s="182">
        <v>0</v>
      </c>
      <c r="O183" s="182">
        <f t="shared" si="4"/>
        <v>0</v>
      </c>
      <c r="P183" s="182">
        <v>0</v>
      </c>
      <c r="Q183" s="182">
        <f t="shared" si="5"/>
        <v>0</v>
      </c>
      <c r="R183" s="184" t="s">
        <v>285</v>
      </c>
      <c r="S183" s="184" t="s">
        <v>137</v>
      </c>
      <c r="T183" s="185" t="s">
        <v>137</v>
      </c>
      <c r="U183" s="160">
        <v>0.94199999999999995</v>
      </c>
      <c r="V183" s="160">
        <f t="shared" si="6"/>
        <v>100.76</v>
      </c>
      <c r="W183" s="160"/>
      <c r="X183" s="160" t="s">
        <v>387</v>
      </c>
      <c r="Y183" s="160" t="s">
        <v>139</v>
      </c>
      <c r="Z183" s="150"/>
      <c r="AA183" s="150"/>
      <c r="AB183" s="150"/>
      <c r="AC183" s="150"/>
      <c r="AD183" s="150"/>
      <c r="AE183" s="150"/>
      <c r="AF183" s="150"/>
      <c r="AG183" s="150" t="s">
        <v>388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2.5" outlineLevel="1" x14ac:dyDescent="0.2">
      <c r="A184" s="179">
        <v>74</v>
      </c>
      <c r="B184" s="180" t="s">
        <v>395</v>
      </c>
      <c r="C184" s="189" t="s">
        <v>396</v>
      </c>
      <c r="D184" s="181" t="s">
        <v>196</v>
      </c>
      <c r="E184" s="182">
        <v>427.84195</v>
      </c>
      <c r="F184" s="183"/>
      <c r="G184" s="184">
        <f t="shared" si="0"/>
        <v>0</v>
      </c>
      <c r="H184" s="183"/>
      <c r="I184" s="184">
        <f t="shared" si="1"/>
        <v>0</v>
      </c>
      <c r="J184" s="183"/>
      <c r="K184" s="184">
        <f t="shared" si="2"/>
        <v>0</v>
      </c>
      <c r="L184" s="184">
        <v>21</v>
      </c>
      <c r="M184" s="184">
        <f t="shared" si="3"/>
        <v>0</v>
      </c>
      <c r="N184" s="182">
        <v>0</v>
      </c>
      <c r="O184" s="182">
        <f t="shared" si="4"/>
        <v>0</v>
      </c>
      <c r="P184" s="182">
        <v>0</v>
      </c>
      <c r="Q184" s="182">
        <f t="shared" si="5"/>
        <v>0</v>
      </c>
      <c r="R184" s="184" t="s">
        <v>285</v>
      </c>
      <c r="S184" s="184" t="s">
        <v>137</v>
      </c>
      <c r="T184" s="185" t="s">
        <v>137</v>
      </c>
      <c r="U184" s="160">
        <v>0.105</v>
      </c>
      <c r="V184" s="160">
        <f t="shared" si="6"/>
        <v>44.92</v>
      </c>
      <c r="W184" s="160"/>
      <c r="X184" s="160" t="s">
        <v>387</v>
      </c>
      <c r="Y184" s="160" t="s">
        <v>139</v>
      </c>
      <c r="Z184" s="150"/>
      <c r="AA184" s="150"/>
      <c r="AB184" s="150"/>
      <c r="AC184" s="150"/>
      <c r="AD184" s="150"/>
      <c r="AE184" s="150"/>
      <c r="AF184" s="150"/>
      <c r="AG184" s="150" t="s">
        <v>388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9">
        <v>75</v>
      </c>
      <c r="B185" s="180" t="s">
        <v>397</v>
      </c>
      <c r="C185" s="189" t="s">
        <v>398</v>
      </c>
      <c r="D185" s="181" t="s">
        <v>196</v>
      </c>
      <c r="E185" s="182">
        <v>106.96048999999999</v>
      </c>
      <c r="F185" s="183"/>
      <c r="G185" s="184">
        <f t="shared" si="0"/>
        <v>0</v>
      </c>
      <c r="H185" s="183"/>
      <c r="I185" s="184">
        <f t="shared" si="1"/>
        <v>0</v>
      </c>
      <c r="J185" s="183"/>
      <c r="K185" s="184">
        <f t="shared" si="2"/>
        <v>0</v>
      </c>
      <c r="L185" s="184">
        <v>21</v>
      </c>
      <c r="M185" s="184">
        <f t="shared" si="3"/>
        <v>0</v>
      </c>
      <c r="N185" s="182">
        <v>0</v>
      </c>
      <c r="O185" s="182">
        <f t="shared" si="4"/>
        <v>0</v>
      </c>
      <c r="P185" s="182">
        <v>0</v>
      </c>
      <c r="Q185" s="182">
        <f t="shared" si="5"/>
        <v>0</v>
      </c>
      <c r="R185" s="184" t="s">
        <v>285</v>
      </c>
      <c r="S185" s="184" t="s">
        <v>137</v>
      </c>
      <c r="T185" s="185" t="s">
        <v>137</v>
      </c>
      <c r="U185" s="160">
        <v>0</v>
      </c>
      <c r="V185" s="160">
        <f t="shared" si="6"/>
        <v>0</v>
      </c>
      <c r="W185" s="160"/>
      <c r="X185" s="160" t="s">
        <v>387</v>
      </c>
      <c r="Y185" s="160" t="s">
        <v>139</v>
      </c>
      <c r="Z185" s="150"/>
      <c r="AA185" s="150"/>
      <c r="AB185" s="150"/>
      <c r="AC185" s="150"/>
      <c r="AD185" s="150"/>
      <c r="AE185" s="150"/>
      <c r="AF185" s="150"/>
      <c r="AG185" s="150" t="s">
        <v>388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1">
        <v>76</v>
      </c>
      <c r="B186" s="172" t="s">
        <v>399</v>
      </c>
      <c r="C186" s="187" t="s">
        <v>400</v>
      </c>
      <c r="D186" s="173" t="s">
        <v>196</v>
      </c>
      <c r="E186" s="174">
        <v>106.96048999999999</v>
      </c>
      <c r="F186" s="175"/>
      <c r="G186" s="176">
        <f t="shared" si="0"/>
        <v>0</v>
      </c>
      <c r="H186" s="175"/>
      <c r="I186" s="176">
        <f t="shared" si="1"/>
        <v>0</v>
      </c>
      <c r="J186" s="175"/>
      <c r="K186" s="176">
        <f t="shared" si="2"/>
        <v>0</v>
      </c>
      <c r="L186" s="176">
        <v>21</v>
      </c>
      <c r="M186" s="176">
        <f t="shared" si="3"/>
        <v>0</v>
      </c>
      <c r="N186" s="174">
        <v>0</v>
      </c>
      <c r="O186" s="174">
        <f t="shared" si="4"/>
        <v>0</v>
      </c>
      <c r="P186" s="174">
        <v>0</v>
      </c>
      <c r="Q186" s="174">
        <f t="shared" si="5"/>
        <v>0</v>
      </c>
      <c r="R186" s="176" t="s">
        <v>401</v>
      </c>
      <c r="S186" s="176" t="s">
        <v>137</v>
      </c>
      <c r="T186" s="177" t="s">
        <v>137</v>
      </c>
      <c r="U186" s="160">
        <v>6.0000000000000001E-3</v>
      </c>
      <c r="V186" s="160">
        <f t="shared" si="6"/>
        <v>0.64</v>
      </c>
      <c r="W186" s="160"/>
      <c r="X186" s="160" t="s">
        <v>387</v>
      </c>
      <c r="Y186" s="160" t="s">
        <v>139</v>
      </c>
      <c r="Z186" s="150"/>
      <c r="AA186" s="150"/>
      <c r="AB186" s="150"/>
      <c r="AC186" s="150"/>
      <c r="AD186" s="150"/>
      <c r="AE186" s="150"/>
      <c r="AF186" s="150"/>
      <c r="AG186" s="150" t="s">
        <v>388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2" x14ac:dyDescent="0.2">
      <c r="A187" s="157"/>
      <c r="B187" s="158"/>
      <c r="C187" s="254" t="s">
        <v>402</v>
      </c>
      <c r="D187" s="255"/>
      <c r="E187" s="255"/>
      <c r="F187" s="255"/>
      <c r="G187" s="255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142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164" t="s">
        <v>131</v>
      </c>
      <c r="B188" s="165" t="s">
        <v>101</v>
      </c>
      <c r="C188" s="186" t="s">
        <v>27</v>
      </c>
      <c r="D188" s="166"/>
      <c r="E188" s="167"/>
      <c r="F188" s="168"/>
      <c r="G188" s="168">
        <f>SUMIF(AG189:AG198,"&lt;&gt;NOR",G189:G198)</f>
        <v>0</v>
      </c>
      <c r="H188" s="168"/>
      <c r="I188" s="168">
        <f>SUM(I189:I198)</f>
        <v>0</v>
      </c>
      <c r="J188" s="168"/>
      <c r="K188" s="168">
        <f>SUM(K189:K198)</f>
        <v>0</v>
      </c>
      <c r="L188" s="168"/>
      <c r="M188" s="168">
        <f>SUM(M189:M198)</f>
        <v>0</v>
      </c>
      <c r="N188" s="167"/>
      <c r="O188" s="167">
        <f>SUM(O189:O198)</f>
        <v>0</v>
      </c>
      <c r="P188" s="167"/>
      <c r="Q188" s="167">
        <f>SUM(Q189:Q198)</f>
        <v>0</v>
      </c>
      <c r="R188" s="168"/>
      <c r="S188" s="168"/>
      <c r="T188" s="169"/>
      <c r="U188" s="163"/>
      <c r="V188" s="163">
        <f>SUM(V189:V198)</f>
        <v>0</v>
      </c>
      <c r="W188" s="163"/>
      <c r="X188" s="163"/>
      <c r="Y188" s="163"/>
      <c r="AG188" t="s">
        <v>132</v>
      </c>
    </row>
    <row r="189" spans="1:60" outlineLevel="1" x14ac:dyDescent="0.2">
      <c r="A189" s="171">
        <v>77</v>
      </c>
      <c r="B189" s="172" t="s">
        <v>403</v>
      </c>
      <c r="C189" s="187" t="s">
        <v>404</v>
      </c>
      <c r="D189" s="173" t="s">
        <v>405</v>
      </c>
      <c r="E189" s="174">
        <v>1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0</v>
      </c>
      <c r="O189" s="174">
        <f>ROUND(E189*N189,2)</f>
        <v>0</v>
      </c>
      <c r="P189" s="174">
        <v>0</v>
      </c>
      <c r="Q189" s="174">
        <f>ROUND(E189*P189,2)</f>
        <v>0</v>
      </c>
      <c r="R189" s="176"/>
      <c r="S189" s="176" t="s">
        <v>137</v>
      </c>
      <c r="T189" s="177" t="s">
        <v>248</v>
      </c>
      <c r="U189" s="160">
        <v>0</v>
      </c>
      <c r="V189" s="160">
        <f>ROUND(E189*U189,2)</f>
        <v>0</v>
      </c>
      <c r="W189" s="160"/>
      <c r="X189" s="160" t="s">
        <v>406</v>
      </c>
      <c r="Y189" s="160" t="s">
        <v>139</v>
      </c>
      <c r="Z189" s="150"/>
      <c r="AA189" s="150"/>
      <c r="AB189" s="150"/>
      <c r="AC189" s="150"/>
      <c r="AD189" s="150"/>
      <c r="AE189" s="150"/>
      <c r="AF189" s="150"/>
      <c r="AG189" s="150" t="s">
        <v>407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2" x14ac:dyDescent="0.2">
      <c r="A190" s="157"/>
      <c r="B190" s="158"/>
      <c r="C190" s="250" t="s">
        <v>408</v>
      </c>
      <c r="D190" s="251"/>
      <c r="E190" s="251"/>
      <c r="F190" s="251"/>
      <c r="G190" s="251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221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78" t="str">
        <f>C190</f>
        <v>Zaměření a vytýčení stávajících inženýrských sítí v místě stavby z hlediska jejich ochrany při provádění stavby.</v>
      </c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1">
        <v>78</v>
      </c>
      <c r="B191" s="172" t="s">
        <v>409</v>
      </c>
      <c r="C191" s="187" t="s">
        <v>410</v>
      </c>
      <c r="D191" s="173" t="s">
        <v>405</v>
      </c>
      <c r="E191" s="174">
        <v>1</v>
      </c>
      <c r="F191" s="175"/>
      <c r="G191" s="176">
        <f>ROUND(E191*F191,2)</f>
        <v>0</v>
      </c>
      <c r="H191" s="175"/>
      <c r="I191" s="176">
        <f>ROUND(E191*H191,2)</f>
        <v>0</v>
      </c>
      <c r="J191" s="175"/>
      <c r="K191" s="176">
        <f>ROUND(E191*J191,2)</f>
        <v>0</v>
      </c>
      <c r="L191" s="176">
        <v>21</v>
      </c>
      <c r="M191" s="176">
        <f>G191*(1+L191/100)</f>
        <v>0</v>
      </c>
      <c r="N191" s="174">
        <v>0</v>
      </c>
      <c r="O191" s="174">
        <f>ROUND(E191*N191,2)</f>
        <v>0</v>
      </c>
      <c r="P191" s="174">
        <v>0</v>
      </c>
      <c r="Q191" s="174">
        <f>ROUND(E191*P191,2)</f>
        <v>0</v>
      </c>
      <c r="R191" s="176"/>
      <c r="S191" s="176" t="s">
        <v>137</v>
      </c>
      <c r="T191" s="177" t="s">
        <v>248</v>
      </c>
      <c r="U191" s="160">
        <v>0</v>
      </c>
      <c r="V191" s="160">
        <f>ROUND(E191*U191,2)</f>
        <v>0</v>
      </c>
      <c r="W191" s="160"/>
      <c r="X191" s="160" t="s">
        <v>406</v>
      </c>
      <c r="Y191" s="160" t="s">
        <v>139</v>
      </c>
      <c r="Z191" s="150"/>
      <c r="AA191" s="150"/>
      <c r="AB191" s="150"/>
      <c r="AC191" s="150"/>
      <c r="AD191" s="150"/>
      <c r="AE191" s="150"/>
      <c r="AF191" s="150"/>
      <c r="AG191" s="150" t="s">
        <v>411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 x14ac:dyDescent="0.2">
      <c r="A192" s="157"/>
      <c r="B192" s="158"/>
      <c r="C192" s="250" t="s">
        <v>412</v>
      </c>
      <c r="D192" s="251"/>
      <c r="E192" s="251"/>
      <c r="F192" s="251"/>
      <c r="G192" s="251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221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1">
        <v>79</v>
      </c>
      <c r="B193" s="172" t="s">
        <v>413</v>
      </c>
      <c r="C193" s="187" t="s">
        <v>414</v>
      </c>
      <c r="D193" s="173" t="s">
        <v>405</v>
      </c>
      <c r="E193" s="174">
        <v>1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4">
        <v>0</v>
      </c>
      <c r="O193" s="174">
        <f>ROUND(E193*N193,2)</f>
        <v>0</v>
      </c>
      <c r="P193" s="174">
        <v>0</v>
      </c>
      <c r="Q193" s="174">
        <f>ROUND(E193*P193,2)</f>
        <v>0</v>
      </c>
      <c r="R193" s="176"/>
      <c r="S193" s="176" t="s">
        <v>137</v>
      </c>
      <c r="T193" s="177" t="s">
        <v>248</v>
      </c>
      <c r="U193" s="160">
        <v>0</v>
      </c>
      <c r="V193" s="160">
        <f>ROUND(E193*U193,2)</f>
        <v>0</v>
      </c>
      <c r="W193" s="160"/>
      <c r="X193" s="160" t="s">
        <v>406</v>
      </c>
      <c r="Y193" s="160" t="s">
        <v>139</v>
      </c>
      <c r="Z193" s="150"/>
      <c r="AA193" s="150"/>
      <c r="AB193" s="150"/>
      <c r="AC193" s="150"/>
      <c r="AD193" s="150"/>
      <c r="AE193" s="150"/>
      <c r="AF193" s="150"/>
      <c r="AG193" s="150" t="s">
        <v>415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ht="22.5" outlineLevel="2" x14ac:dyDescent="0.2">
      <c r="A194" s="157"/>
      <c r="B194" s="158"/>
      <c r="C194" s="250" t="s">
        <v>416</v>
      </c>
      <c r="D194" s="251"/>
      <c r="E194" s="251"/>
      <c r="F194" s="251"/>
      <c r="G194" s="251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221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78" t="str">
        <f>C194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1">
        <v>80</v>
      </c>
      <c r="B195" s="172" t="s">
        <v>417</v>
      </c>
      <c r="C195" s="187" t="s">
        <v>418</v>
      </c>
      <c r="D195" s="173" t="s">
        <v>405</v>
      </c>
      <c r="E195" s="174">
        <v>1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0</v>
      </c>
      <c r="O195" s="174">
        <f>ROUND(E195*N195,2)</f>
        <v>0</v>
      </c>
      <c r="P195" s="174">
        <v>0</v>
      </c>
      <c r="Q195" s="174">
        <f>ROUND(E195*P195,2)</f>
        <v>0</v>
      </c>
      <c r="R195" s="176"/>
      <c r="S195" s="176" t="s">
        <v>137</v>
      </c>
      <c r="T195" s="177" t="s">
        <v>248</v>
      </c>
      <c r="U195" s="160">
        <v>0</v>
      </c>
      <c r="V195" s="160">
        <f>ROUND(E195*U195,2)</f>
        <v>0</v>
      </c>
      <c r="W195" s="160"/>
      <c r="X195" s="160" t="s">
        <v>406</v>
      </c>
      <c r="Y195" s="160" t="s">
        <v>139</v>
      </c>
      <c r="Z195" s="150"/>
      <c r="AA195" s="150"/>
      <c r="AB195" s="150"/>
      <c r="AC195" s="150"/>
      <c r="AD195" s="150"/>
      <c r="AE195" s="150"/>
      <c r="AF195" s="150"/>
      <c r="AG195" s="150" t="s">
        <v>411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">
      <c r="A196" s="157"/>
      <c r="B196" s="158"/>
      <c r="C196" s="250" t="s">
        <v>419</v>
      </c>
      <c r="D196" s="251"/>
      <c r="E196" s="251"/>
      <c r="F196" s="251"/>
      <c r="G196" s="251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221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71">
        <v>81</v>
      </c>
      <c r="B197" s="172" t="s">
        <v>420</v>
      </c>
      <c r="C197" s="187" t="s">
        <v>421</v>
      </c>
      <c r="D197" s="173" t="s">
        <v>405</v>
      </c>
      <c r="E197" s="174">
        <v>1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4">
        <v>0</v>
      </c>
      <c r="O197" s="174">
        <f>ROUND(E197*N197,2)</f>
        <v>0</v>
      </c>
      <c r="P197" s="174">
        <v>0</v>
      </c>
      <c r="Q197" s="174">
        <f>ROUND(E197*P197,2)</f>
        <v>0</v>
      </c>
      <c r="R197" s="176"/>
      <c r="S197" s="176" t="s">
        <v>137</v>
      </c>
      <c r="T197" s="177" t="s">
        <v>248</v>
      </c>
      <c r="U197" s="160">
        <v>0</v>
      </c>
      <c r="V197" s="160">
        <f>ROUND(E197*U197,2)</f>
        <v>0</v>
      </c>
      <c r="W197" s="160"/>
      <c r="X197" s="160" t="s">
        <v>406</v>
      </c>
      <c r="Y197" s="160" t="s">
        <v>139</v>
      </c>
      <c r="Z197" s="150"/>
      <c r="AA197" s="150"/>
      <c r="AB197" s="150"/>
      <c r="AC197" s="150"/>
      <c r="AD197" s="150"/>
      <c r="AE197" s="150"/>
      <c r="AF197" s="150"/>
      <c r="AG197" s="150" t="s">
        <v>407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33.75" outlineLevel="2" x14ac:dyDescent="0.2">
      <c r="A198" s="157"/>
      <c r="B198" s="158"/>
      <c r="C198" s="250" t="s">
        <v>422</v>
      </c>
      <c r="D198" s="251"/>
      <c r="E198" s="251"/>
      <c r="F198" s="251"/>
      <c r="G198" s="251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221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78" t="str">
        <f>C198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164" t="s">
        <v>131</v>
      </c>
      <c r="B199" s="165" t="s">
        <v>102</v>
      </c>
      <c r="C199" s="186" t="s">
        <v>28</v>
      </c>
      <c r="D199" s="166"/>
      <c r="E199" s="167"/>
      <c r="F199" s="168"/>
      <c r="G199" s="168">
        <f>SUMIF(AG200:AG203,"&lt;&gt;NOR",G200:G203)</f>
        <v>0</v>
      </c>
      <c r="H199" s="168"/>
      <c r="I199" s="168">
        <f>SUM(I200:I203)</f>
        <v>0</v>
      </c>
      <c r="J199" s="168"/>
      <c r="K199" s="168">
        <f>SUM(K200:K203)</f>
        <v>0</v>
      </c>
      <c r="L199" s="168"/>
      <c r="M199" s="168">
        <f>SUM(M200:M203)</f>
        <v>0</v>
      </c>
      <c r="N199" s="167"/>
      <c r="O199" s="167">
        <f>SUM(O200:O203)</f>
        <v>0</v>
      </c>
      <c r="P199" s="167"/>
      <c r="Q199" s="167">
        <f>SUM(Q200:Q203)</f>
        <v>0</v>
      </c>
      <c r="R199" s="168"/>
      <c r="S199" s="168"/>
      <c r="T199" s="169"/>
      <c r="U199" s="163"/>
      <c r="V199" s="163">
        <f>SUM(V200:V203)</f>
        <v>0</v>
      </c>
      <c r="W199" s="163"/>
      <c r="X199" s="163"/>
      <c r="Y199" s="163"/>
      <c r="AG199" t="s">
        <v>132</v>
      </c>
    </row>
    <row r="200" spans="1:60" outlineLevel="1" x14ac:dyDescent="0.2">
      <c r="A200" s="171">
        <v>82</v>
      </c>
      <c r="B200" s="172" t="s">
        <v>423</v>
      </c>
      <c r="C200" s="187" t="s">
        <v>424</v>
      </c>
      <c r="D200" s="173" t="s">
        <v>405</v>
      </c>
      <c r="E200" s="174">
        <v>1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/>
      <c r="S200" s="176" t="s">
        <v>137</v>
      </c>
      <c r="T200" s="177" t="s">
        <v>248</v>
      </c>
      <c r="U200" s="160">
        <v>0</v>
      </c>
      <c r="V200" s="160">
        <f>ROUND(E200*U200,2)</f>
        <v>0</v>
      </c>
      <c r="W200" s="160"/>
      <c r="X200" s="160" t="s">
        <v>406</v>
      </c>
      <c r="Y200" s="160" t="s">
        <v>139</v>
      </c>
      <c r="Z200" s="150"/>
      <c r="AA200" s="150"/>
      <c r="AB200" s="150"/>
      <c r="AC200" s="150"/>
      <c r="AD200" s="150"/>
      <c r="AE200" s="150"/>
      <c r="AF200" s="150"/>
      <c r="AG200" s="150" t="s">
        <v>407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ht="22.5" outlineLevel="2" x14ac:dyDescent="0.2">
      <c r="A201" s="157"/>
      <c r="B201" s="158"/>
      <c r="C201" s="250" t="s">
        <v>425</v>
      </c>
      <c r="D201" s="251"/>
      <c r="E201" s="251"/>
      <c r="F201" s="251"/>
      <c r="G201" s="251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221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78" t="str">
        <f>C201</f>
        <v>Náklady zhotovitele, související s prováděním zkoušek a revizí předepsaných technickými normami nebo objednatelem a které jsou pro provedení díla nezbytné.</v>
      </c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1">
        <v>83</v>
      </c>
      <c r="B202" s="172" t="s">
        <v>426</v>
      </c>
      <c r="C202" s="187" t="s">
        <v>427</v>
      </c>
      <c r="D202" s="173" t="s">
        <v>405</v>
      </c>
      <c r="E202" s="174">
        <v>1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6"/>
      <c r="S202" s="176" t="s">
        <v>137</v>
      </c>
      <c r="T202" s="177" t="s">
        <v>248</v>
      </c>
      <c r="U202" s="160">
        <v>0</v>
      </c>
      <c r="V202" s="160">
        <f>ROUND(E202*U202,2)</f>
        <v>0</v>
      </c>
      <c r="W202" s="160"/>
      <c r="X202" s="160" t="s">
        <v>406</v>
      </c>
      <c r="Y202" s="160" t="s">
        <v>139</v>
      </c>
      <c r="Z202" s="150"/>
      <c r="AA202" s="150"/>
      <c r="AB202" s="150"/>
      <c r="AC202" s="150"/>
      <c r="AD202" s="150"/>
      <c r="AE202" s="150"/>
      <c r="AF202" s="150"/>
      <c r="AG202" s="150" t="s">
        <v>407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2" x14ac:dyDescent="0.2">
      <c r="A203" s="157"/>
      <c r="B203" s="158"/>
      <c r="C203" s="250" t="s">
        <v>428</v>
      </c>
      <c r="D203" s="251"/>
      <c r="E203" s="251"/>
      <c r="F203" s="251"/>
      <c r="G203" s="251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221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78" t="str">
        <f>C203</f>
        <v>Náklady na provedení skutečného zaměření stavby v rozsahu nezbytném pro zápis změny do katastru nemovitostí.</v>
      </c>
      <c r="BB203" s="150"/>
      <c r="BC203" s="150"/>
      <c r="BD203" s="150"/>
      <c r="BE203" s="150"/>
      <c r="BF203" s="150"/>
      <c r="BG203" s="150"/>
      <c r="BH203" s="150"/>
    </row>
    <row r="204" spans="1:60" x14ac:dyDescent="0.2">
      <c r="A204" s="3"/>
      <c r="B204" s="4"/>
      <c r="C204" s="190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v>15</v>
      </c>
      <c r="AF204">
        <v>21</v>
      </c>
      <c r="AG204" t="s">
        <v>117</v>
      </c>
    </row>
    <row r="205" spans="1:60" x14ac:dyDescent="0.2">
      <c r="A205" s="153"/>
      <c r="B205" s="154" t="s">
        <v>29</v>
      </c>
      <c r="C205" s="191"/>
      <c r="D205" s="155"/>
      <c r="E205" s="156"/>
      <c r="F205" s="156"/>
      <c r="G205" s="170">
        <f>G8+G14+G28+G46+G54+G66+G72+G79+G84+G106+G110+G135+G138+G144+G168+G179+G188+G199</f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f>SUMIF(L7:L203,AE204,G7:G203)</f>
        <v>0</v>
      </c>
      <c r="AF205">
        <f>SUMIF(L7:L203,AF204,G7:G203)</f>
        <v>0</v>
      </c>
      <c r="AG205" t="s">
        <v>429</v>
      </c>
    </row>
    <row r="206" spans="1:60" x14ac:dyDescent="0.2">
      <c r="C206" s="192"/>
      <c r="D206" s="10"/>
      <c r="AG206" t="s">
        <v>430</v>
      </c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HRhj1f9h6R5vRizfrqecn+nSz07ofTV3GiXw/WlONBRpy80QF4LIbEVn/PYyIfT8RhD98mKUAYVhA9KuHlGug==" saltValue="v6LEJtkfgPoe+UwF0mEv7w==" spinCount="100000" sheet="1" formatRows="0"/>
  <mergeCells count="54">
    <mergeCell ref="C12:G12"/>
    <mergeCell ref="A1:G1"/>
    <mergeCell ref="C2:G2"/>
    <mergeCell ref="C3:G3"/>
    <mergeCell ref="C4:G4"/>
    <mergeCell ref="C10:G10"/>
    <mergeCell ref="C64:G64"/>
    <mergeCell ref="C16:G16"/>
    <mergeCell ref="C20:G20"/>
    <mergeCell ref="C24:G24"/>
    <mergeCell ref="C30:G30"/>
    <mergeCell ref="C34:G34"/>
    <mergeCell ref="C36:G36"/>
    <mergeCell ref="C40:G40"/>
    <mergeCell ref="C48:G48"/>
    <mergeCell ref="C56:G56"/>
    <mergeCell ref="C59:G59"/>
    <mergeCell ref="C61:G61"/>
    <mergeCell ref="C118:G118"/>
    <mergeCell ref="C65:G65"/>
    <mergeCell ref="C68:G68"/>
    <mergeCell ref="C74:G74"/>
    <mergeCell ref="C77:G77"/>
    <mergeCell ref="C82:G82"/>
    <mergeCell ref="C88:G88"/>
    <mergeCell ref="C91:G91"/>
    <mergeCell ref="C94:G94"/>
    <mergeCell ref="C108:G108"/>
    <mergeCell ref="C112:G112"/>
    <mergeCell ref="C115:G115"/>
    <mergeCell ref="C166:G166"/>
    <mergeCell ref="C122:G122"/>
    <mergeCell ref="C131:G131"/>
    <mergeCell ref="C137:G137"/>
    <mergeCell ref="C143:G143"/>
    <mergeCell ref="C146:G146"/>
    <mergeCell ref="C148:G148"/>
    <mergeCell ref="C151:G151"/>
    <mergeCell ref="C153:G153"/>
    <mergeCell ref="C155:G155"/>
    <mergeCell ref="C160:G160"/>
    <mergeCell ref="C163:G163"/>
    <mergeCell ref="C203:G203"/>
    <mergeCell ref="C167:G167"/>
    <mergeCell ref="C170:G170"/>
    <mergeCell ref="C172:G172"/>
    <mergeCell ref="C177:G177"/>
    <mergeCell ref="C187:G187"/>
    <mergeCell ref="C190:G190"/>
    <mergeCell ref="C192:G192"/>
    <mergeCell ref="C194:G194"/>
    <mergeCell ref="C196:G196"/>
    <mergeCell ref="C198:G198"/>
    <mergeCell ref="C201:G20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2.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2. Pol'!Názvy_tisku</vt:lpstr>
      <vt:lpstr>oadresa</vt:lpstr>
      <vt:lpstr>Stavba!Objednatel</vt:lpstr>
      <vt:lpstr>Stavba!Objekt</vt:lpstr>
      <vt:lpstr>'SO 2.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2023-06-05T09:56:26Z</cp:lastPrinted>
  <dcterms:created xsi:type="dcterms:W3CDTF">2009-04-08T07:15:50Z</dcterms:created>
  <dcterms:modified xsi:type="dcterms:W3CDTF">2023-07-04T06:39:21Z</dcterms:modified>
</cp:coreProperties>
</file>