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9160" yWindow="585" windowWidth="21585" windowHeight="16950" activeTab="0"/>
  </bookViews>
  <sheets>
    <sheet name="PH" sheetId="1" r:id="rId1"/>
  </sheets>
  <definedNames>
    <definedName name="_xlnm._FilterDatabase" localSheetId="0" hidden="1">'PH'!$B$8:$N$45</definedName>
    <definedName name="_xlnm.Print_Titles" localSheetId="0">'PH'!$8:$8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<sst xmlns="http://schemas.openxmlformats.org/spreadsheetml/2006/main" count="146" uniqueCount="56">
  <si>
    <t>Dynamický nákupní systém na dodávky odpadních pytlů, potravinových sáčků a fólií</t>
  </si>
  <si>
    <t>ČÍSLO POLOŽKY</t>
  </si>
  <si>
    <t>NÁZEV A POPIS POLOŽKY</t>
  </si>
  <si>
    <t>TYP MATERIÁLU HDPE/LDPE</t>
  </si>
  <si>
    <t>BALENÍ</t>
  </si>
  <si>
    <t>JEDNOTKA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</si>
  <si>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</si>
  <si>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</si>
  <si>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pytle odpadní černé</t>
  </si>
  <si>
    <t>HDPE</t>
  </si>
  <si>
    <t>role</t>
  </si>
  <si>
    <t>1 kus pytle</t>
  </si>
  <si>
    <t>pytle odpadní bílé</t>
  </si>
  <si>
    <t>pytle odpadní žluté</t>
  </si>
  <si>
    <t>50x60</t>
  </si>
  <si>
    <t>LDPE</t>
  </si>
  <si>
    <t>pytle odpadní červené</t>
  </si>
  <si>
    <t>role/krabice</t>
  </si>
  <si>
    <t>pytle odpadní zelené</t>
  </si>
  <si>
    <t>pytle odpadní modré</t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</si>
  <si>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</si>
  <si>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50 x 60</t>
  </si>
  <si>
    <t>pytle odpadní černé (35 l)</t>
  </si>
  <si>
    <r>
      <rPr>
        <sz val="11"/>
        <rFont val="Calibri"/>
        <family val="2"/>
        <scheme val="minor"/>
      </rPr>
      <t xml:space="preserve">požadované dokumenty: </t>
    </r>
    <r>
      <rPr>
        <b/>
        <sz val="11"/>
        <rFont val="Calibri"/>
        <family val="2"/>
        <scheme val="minor"/>
      </rPr>
      <t>Prohlášení o shodě</t>
    </r>
  </si>
  <si>
    <t>63 x 74</t>
  </si>
  <si>
    <t>ROZMĚRY
v cm
š x v</t>
  </si>
  <si>
    <t>pytle odpadní bílé (60 l)</t>
  </si>
  <si>
    <r>
      <t xml:space="preserve">požadované dokumenty: </t>
    </r>
    <r>
      <rPr>
        <b/>
        <sz val="11"/>
        <rFont val="Calibri"/>
        <family val="2"/>
        <scheme val="minor"/>
      </rPr>
      <t>Prohlášení o shodě</t>
    </r>
  </si>
  <si>
    <t>SÍLA tloušťka
(minimální hodnota)</t>
  </si>
  <si>
    <t>15 mic</t>
  </si>
  <si>
    <t>100 x 110</t>
  </si>
  <si>
    <t>0,1 mm</t>
  </si>
  <si>
    <t>20 x 30</t>
  </si>
  <si>
    <t>40 x 60</t>
  </si>
  <si>
    <t>0,060 mm</t>
  </si>
  <si>
    <t>60 x 80</t>
  </si>
  <si>
    <t>70 x 110</t>
  </si>
  <si>
    <t>0,120 mm</t>
  </si>
  <si>
    <t>pytle odpadní modrý</t>
  </si>
  <si>
    <t>80 x 120</t>
  </si>
  <si>
    <t>sáček transparentní - na pečivo</t>
  </si>
  <si>
    <t>0,040 mm</t>
  </si>
  <si>
    <r>
      <t>Sáček z čistého primárního materiálu určeného</t>
    </r>
    <r>
      <rPr>
        <b/>
        <sz val="11"/>
        <rFont val="Calibri"/>
        <family val="2"/>
        <scheme val="minor"/>
      </rPr>
      <t xml:space="preserve"> pro styk s potravinami</t>
    </r>
    <r>
      <rPr>
        <sz val="11"/>
        <rFont val="Calibri"/>
        <family val="2"/>
        <scheme val="minor"/>
      </rPr>
      <t xml:space="preserve">
požadované dokumenty: </t>
    </r>
    <r>
      <rPr>
        <b/>
        <sz val="11"/>
        <rFont val="Calibri"/>
        <family val="2"/>
        <scheme val="minor"/>
      </rPr>
      <t>Prohlášení o shodě</t>
    </r>
  </si>
  <si>
    <r>
      <rPr>
        <b/>
        <sz val="11"/>
        <color theme="4"/>
        <rFont val="Calibri"/>
        <family val="2"/>
        <scheme val="minor"/>
      </rPr>
      <t>POTISK vzor č. A</t>
    </r>
    <r>
      <rPr>
        <sz val="11"/>
        <rFont val="Calibri"/>
        <family val="2"/>
        <scheme val="minor"/>
      </rPr>
      <t xml:space="preserve">
požadované dokumenty: </t>
    </r>
    <r>
      <rPr>
        <b/>
        <sz val="11"/>
        <rFont val="Calibri"/>
        <family val="2"/>
        <scheme val="minor"/>
      </rPr>
      <t>Prohlášení o shodě</t>
    </r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</si>
  <si>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</si>
  <si>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řízení)</t>
    </r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</si>
  <si>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řízení)</t>
    </r>
  </si>
  <si>
    <t>Příloha č. 3 Výzvy k podání nabídky</t>
  </si>
  <si>
    <t>Specifikace předmětu plnění včetně zpracování nabídkové ceny</t>
  </si>
  <si>
    <r>
      <rPr>
        <sz val="11"/>
        <rFont val="Calibri"/>
        <family val="2"/>
        <scheme val="minor"/>
      </rPr>
      <t>požadované dokumenty:</t>
    </r>
    <r>
      <rPr>
        <b/>
        <sz val="11"/>
        <rFont val="Calibri"/>
        <family val="2"/>
        <scheme val="minor"/>
      </rPr>
      <t xml:space="preserve"> Prohlášení o shodě
</t>
    </r>
    <r>
      <rPr>
        <b/>
        <sz val="11"/>
        <color rgb="FFFF0000"/>
        <rFont val="Calibri"/>
        <family val="2"/>
        <scheme val="minor"/>
      </rPr>
      <t>Certifikát o vhodnosti soustřeďování odpadu ze zdravotní péče dle § 72 odst. 2 písm. a) Vyhlášeky Ministerstva životního prostředí č. 273/2021 Sb.,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(dále jako "</t>
    </r>
    <r>
      <rPr>
        <b/>
        <i/>
        <sz val="11"/>
        <color rgb="FFFF0000"/>
        <rFont val="Calibri"/>
        <family val="2"/>
        <scheme val="minor"/>
      </rPr>
      <t>Certifikát o vhodnosti")</t>
    </r>
  </si>
  <si>
    <r>
      <rPr>
        <sz val="11"/>
        <rFont val="Calibri"/>
        <family val="2"/>
        <scheme val="minor"/>
      </rPr>
      <t>požadované dokumenty:</t>
    </r>
    <r>
      <rPr>
        <b/>
        <sz val="11"/>
        <rFont val="Calibri"/>
        <family val="2"/>
        <scheme val="minor"/>
      </rPr>
      <t xml:space="preserve"> Prohlášení o shodě
</t>
    </r>
    <r>
      <rPr>
        <b/>
        <sz val="11"/>
        <color rgb="FFFF0000"/>
        <rFont val="Calibri"/>
        <family val="2"/>
        <scheme val="minor"/>
      </rPr>
      <t xml:space="preserve">Certifikát o vhodnosti </t>
    </r>
  </si>
  <si>
    <r>
      <rPr>
        <b/>
        <sz val="11"/>
        <color theme="4"/>
        <rFont val="Calibri"/>
        <family val="2"/>
        <scheme val="minor"/>
      </rPr>
      <t>POTISK vzor č. B</t>
    </r>
    <r>
      <rPr>
        <sz val="11"/>
        <rFont val="Calibri"/>
        <family val="2"/>
        <scheme val="minor"/>
      </rPr>
      <t xml:space="preserve">
požadované dokumenty: </t>
    </r>
    <r>
      <rPr>
        <b/>
        <sz val="11"/>
        <rFont val="Calibri"/>
        <family val="2"/>
        <scheme val="minor"/>
      </rPr>
      <t>Prohlášení o shodě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Certifikát o vhodnosti</t>
    </r>
  </si>
  <si>
    <r>
      <rPr>
        <sz val="11"/>
        <color theme="1"/>
        <rFont val="Calibri"/>
        <family val="2"/>
        <scheme val="minor"/>
      </rPr>
      <t xml:space="preserve">POZNÁMKA K CERTIFIKÁTU O VHODNOSTI - Z </t>
    </r>
    <r>
      <rPr>
        <sz val="11"/>
        <color rgb="FFFF0000"/>
        <rFont val="Calibri"/>
        <family val="2"/>
        <scheme val="minor"/>
      </rPr>
      <t xml:space="preserve">Certifikátu o vhodnosti soustřeďování odpadu ze zdravotní péče dle § 72 odst. 2 písm. a) Vyhlášky Ministerstva životního prostředí č. 273/2021 Sb., musí být zřejmé, že se jedná o </t>
    </r>
    <r>
      <rPr>
        <b/>
        <sz val="11"/>
        <color rgb="FFFF0000"/>
        <rFont val="Calibri"/>
        <family val="2"/>
        <scheme val="minor"/>
      </rPr>
      <t xml:space="preserve">Certifikát shody o vhodnosti soustřďování odpadu ze zdravotní péče, </t>
    </r>
    <r>
      <rPr>
        <sz val="11"/>
        <color rgb="FFFF0000"/>
        <rFont val="Calibri"/>
        <family val="2"/>
        <scheme val="minor"/>
      </rPr>
      <t xml:space="preserve">případně v něm musí být uvedeno mezinárodní kódové označení </t>
    </r>
    <r>
      <rPr>
        <b/>
        <sz val="11"/>
        <color rgb="FFFF0000"/>
        <rFont val="Calibri"/>
        <family val="2"/>
        <scheme val="minor"/>
      </rPr>
      <t xml:space="preserve">UN No. 3291.  </t>
    </r>
  </si>
  <si>
    <r>
      <t xml:space="preserve">Celková cena za předpokládanou spotřebu všech druhů  spotřebního materiálu v Kč bez DPH za </t>
    </r>
    <r>
      <rPr>
        <b/>
        <sz val="14"/>
        <color rgb="FFFF0000"/>
        <rFont val="Calibri"/>
        <family val="2"/>
        <scheme val="minor"/>
      </rPr>
      <t>12 měsíců</t>
    </r>
    <r>
      <rPr>
        <b/>
        <sz val="14"/>
        <color theme="1"/>
        <rFont val="Calibri"/>
        <family val="2"/>
        <scheme val="minor"/>
      </rPr>
      <t xml:space="preserve"> (nabídková cena)</t>
    </r>
  </si>
  <si>
    <r>
      <t xml:space="preserve">PŘEDPOKLÁDANÁ SPOTŘEBA ZA </t>
    </r>
    <r>
      <rPr>
        <b/>
        <sz val="11"/>
        <color rgb="FFFF0000"/>
        <rFont val="Calibri"/>
        <family val="2"/>
        <scheme val="minor"/>
      </rPr>
      <t>12 MĚSÍCŮ</t>
    </r>
    <r>
      <rPr>
        <b/>
        <sz val="11"/>
        <rFont val="Calibri"/>
        <family val="2"/>
        <scheme val="minor"/>
      </rPr>
      <t xml:space="preserve">
(počet jednotek)</t>
    </r>
  </si>
  <si>
    <t>CENA ZA PŘEDPOKLÁDANOU SPOTŘEBU KUSŮ JEDNOTLIVÉHO DRUHU SPOTŘEBNÍHO MATERIÁLU ZA 12 MĚSÍCŮ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</si>
</sst>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5" xfId="20" applyFont="1" applyFill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3" borderId="8" xfId="20" applyFont="1" applyFill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44" fontId="3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3" borderId="10" xfId="20" applyFont="1" applyFill="1" applyBorder="1" applyAlignment="1">
      <alignment horizontal="left" vertical="center"/>
      <protection/>
    </xf>
    <xf numFmtId="0" fontId="5" fillId="3" borderId="11" xfId="20" applyFont="1" applyFill="1" applyBorder="1" applyAlignment="1">
      <alignment horizontal="left" vertical="center"/>
      <protection/>
    </xf>
    <xf numFmtId="0" fontId="6" fillId="3" borderId="12" xfId="20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7" xfId="20" applyFont="1" applyFill="1" applyBorder="1" applyAlignment="1">
      <alignment horizontal="center" vertical="center"/>
      <protection/>
    </xf>
    <xf numFmtId="0" fontId="5" fillId="3" borderId="18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left" vertical="center"/>
      <protection/>
    </xf>
    <xf numFmtId="0" fontId="5" fillId="3" borderId="10" xfId="20" applyFont="1" applyFill="1" applyBorder="1" applyAlignment="1">
      <alignment horizontal="left" vertical="center"/>
      <protection/>
    </xf>
    <xf numFmtId="0" fontId="5" fillId="3" borderId="11" xfId="20" applyFont="1" applyFill="1" applyBorder="1" applyAlignment="1">
      <alignment horizontal="left" vertical="center"/>
      <protection/>
    </xf>
    <xf numFmtId="0" fontId="6" fillId="5" borderId="19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3" fontId="5" fillId="3" borderId="19" xfId="20" applyNumberFormat="1" applyFont="1" applyFill="1" applyBorder="1" applyAlignment="1" applyProtection="1">
      <alignment horizontal="center" vertical="center"/>
      <protection locked="0"/>
    </xf>
    <xf numFmtId="3" fontId="5" fillId="3" borderId="6" xfId="20" applyNumberFormat="1" applyFont="1" applyFill="1" applyBorder="1" applyAlignment="1" applyProtection="1">
      <alignment horizontal="center" vertical="center"/>
      <protection locked="0"/>
    </xf>
    <xf numFmtId="44" fontId="0" fillId="5" borderId="19" xfId="0" applyNumberFormat="1" applyFill="1" applyBorder="1" applyAlignment="1">
      <alignment horizontal="center" vertical="center"/>
    </xf>
    <xf numFmtId="44" fontId="0" fillId="5" borderId="6" xfId="0" applyNumberFormat="1" applyFill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6" borderId="20" xfId="0" applyNumberFormat="1" applyFill="1" applyBorder="1" applyAlignment="1">
      <alignment horizontal="center" vertical="center"/>
    </xf>
    <xf numFmtId="44" fontId="0" fillId="6" borderId="21" xfId="0" applyNumberFormat="1" applyFill="1" applyBorder="1" applyAlignment="1">
      <alignment horizontal="center" vertical="center"/>
    </xf>
    <xf numFmtId="0" fontId="6" fillId="3" borderId="12" xfId="20" applyFont="1" applyFill="1" applyBorder="1" applyAlignment="1">
      <alignment horizontal="left" vertical="center"/>
      <protection/>
    </xf>
    <xf numFmtId="0" fontId="5" fillId="3" borderId="12" xfId="20" applyFont="1" applyFill="1" applyBorder="1" applyAlignment="1">
      <alignment horizontal="left" vertical="center" wrapText="1"/>
      <protection/>
    </xf>
    <xf numFmtId="0" fontId="5" fillId="3" borderId="10" xfId="20" applyFont="1" applyFill="1" applyBorder="1" applyAlignment="1">
      <alignment horizontal="left" vertical="center" wrapText="1"/>
      <protection/>
    </xf>
    <xf numFmtId="0" fontId="5" fillId="3" borderId="11" xfId="20" applyFont="1" applyFill="1" applyBorder="1" applyAlignment="1">
      <alignment horizontal="left" vertical="center" wrapText="1"/>
      <protection/>
    </xf>
    <xf numFmtId="0" fontId="6" fillId="5" borderId="19" xfId="20" applyFont="1" applyFill="1" applyBorder="1" applyAlignment="1">
      <alignment horizontal="center" vertical="center" wrapText="1"/>
      <protection/>
    </xf>
    <xf numFmtId="0" fontId="6" fillId="5" borderId="6" xfId="20" applyFont="1" applyFill="1" applyBorder="1" applyAlignment="1">
      <alignment horizontal="center" vertical="center" wrapText="1"/>
      <protection/>
    </xf>
    <xf numFmtId="0" fontId="6" fillId="3" borderId="12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11" xfId="21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9A3D-87C8-423A-9F12-3258FAF33A80}">
  <sheetPr>
    <pageSetUpPr fitToPage="1"/>
  </sheetPr>
  <dimension ref="A1:N48"/>
  <sheetViews>
    <sheetView tabSelected="1" view="pageBreakPreview" zoomScale="70" zoomScaleSheetLayoutView="70" zoomScalePageLayoutView="75" workbookViewId="0" topLeftCell="A11">
      <selection activeCell="L8" sqref="L8"/>
    </sheetView>
  </sheetViews>
  <sheetFormatPr defaultColWidth="9.28125" defaultRowHeight="15"/>
  <cols>
    <col min="1" max="1" width="9.28125" style="19" bestFit="1" customWidth="1"/>
    <col min="2" max="2" width="41.7109375" style="19" bestFit="1" customWidth="1"/>
    <col min="3" max="3" width="16.7109375" style="18" bestFit="1" customWidth="1"/>
    <col min="4" max="4" width="22.00390625" style="20" bestFit="1" customWidth="1"/>
    <col min="5" max="5" width="16.421875" style="21" customWidth="1"/>
    <col min="6" max="6" width="14.28125" style="21" bestFit="1" customWidth="1"/>
    <col min="7" max="7" width="16.7109375" style="21" customWidth="1"/>
    <col min="8" max="10" width="35.57421875" style="21" hidden="1" customWidth="1"/>
    <col min="11" max="13" width="22.7109375" style="21" customWidth="1"/>
    <col min="14" max="14" width="28.421875" style="21" customWidth="1"/>
    <col min="15" max="16384" width="9.28125" style="18" customWidth="1"/>
  </cols>
  <sheetData>
    <row r="1" spans="1:14" s="1" customFormat="1" ht="18.7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18.75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1" customFormat="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8.7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1" customFormat="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" customFormat="1" ht="15.7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6" customFormat="1" ht="152.25" customHeight="1">
      <c r="A8" s="2" t="s">
        <v>1</v>
      </c>
      <c r="B8" s="3" t="s">
        <v>2</v>
      </c>
      <c r="C8" s="4" t="s">
        <v>25</v>
      </c>
      <c r="D8" s="4" t="s">
        <v>3</v>
      </c>
      <c r="E8" s="4" t="s">
        <v>28</v>
      </c>
      <c r="F8" s="4" t="s">
        <v>4</v>
      </c>
      <c r="G8" s="4" t="s">
        <v>5</v>
      </c>
      <c r="H8" s="4" t="s">
        <v>44</v>
      </c>
      <c r="I8" s="4" t="s">
        <v>45</v>
      </c>
      <c r="J8" s="4" t="s">
        <v>6</v>
      </c>
      <c r="K8" s="28" t="s">
        <v>54</v>
      </c>
      <c r="L8" s="4" t="s">
        <v>46</v>
      </c>
      <c r="M8" s="4" t="s">
        <v>7</v>
      </c>
      <c r="N8" s="5" t="s">
        <v>55</v>
      </c>
    </row>
    <row r="9" spans="1:14" s="1" customFormat="1" ht="15">
      <c r="A9" s="37">
        <v>1</v>
      </c>
      <c r="B9" s="7" t="s">
        <v>22</v>
      </c>
      <c r="C9" s="8" t="s">
        <v>21</v>
      </c>
      <c r="D9" s="9" t="s">
        <v>9</v>
      </c>
      <c r="E9" s="10" t="s">
        <v>29</v>
      </c>
      <c r="F9" s="10" t="s">
        <v>10</v>
      </c>
      <c r="G9" s="11" t="s">
        <v>11</v>
      </c>
      <c r="H9" s="42"/>
      <c r="I9" s="42"/>
      <c r="J9" s="42"/>
      <c r="K9" s="44">
        <f>90050*2</f>
        <v>180100</v>
      </c>
      <c r="L9" s="46"/>
      <c r="M9" s="48">
        <f>ROUND(L9,2)</f>
        <v>0</v>
      </c>
      <c r="N9" s="50">
        <f>(K9*M9)</f>
        <v>0</v>
      </c>
    </row>
    <row r="10" spans="1:14" s="1" customFormat="1" ht="15">
      <c r="A10" s="38"/>
      <c r="B10" s="39" t="s">
        <v>23</v>
      </c>
      <c r="C10" s="40"/>
      <c r="D10" s="40"/>
      <c r="E10" s="40"/>
      <c r="F10" s="40"/>
      <c r="G10" s="41"/>
      <c r="H10" s="43"/>
      <c r="I10" s="43"/>
      <c r="J10" s="43"/>
      <c r="K10" s="45"/>
      <c r="L10" s="47"/>
      <c r="M10" s="49"/>
      <c r="N10" s="51"/>
    </row>
    <row r="11" spans="1:14" s="1" customFormat="1" ht="15">
      <c r="A11" s="37">
        <v>2</v>
      </c>
      <c r="B11" s="12" t="s">
        <v>26</v>
      </c>
      <c r="C11" s="13" t="s">
        <v>24</v>
      </c>
      <c r="D11" s="9" t="s">
        <v>9</v>
      </c>
      <c r="E11" s="14" t="s">
        <v>29</v>
      </c>
      <c r="F11" s="14" t="s">
        <v>10</v>
      </c>
      <c r="G11" s="11" t="s">
        <v>11</v>
      </c>
      <c r="H11" s="42"/>
      <c r="I11" s="42"/>
      <c r="J11" s="42"/>
      <c r="K11" s="44">
        <f>98200*2</f>
        <v>196400</v>
      </c>
      <c r="L11" s="46"/>
      <c r="M11" s="48">
        <f aca="true" t="shared" si="0" ref="M11:M43">ROUND(L11,2)</f>
        <v>0</v>
      </c>
      <c r="N11" s="50">
        <f>(K11*M11)</f>
        <v>0</v>
      </c>
    </row>
    <row r="12" spans="1:14" s="1" customFormat="1" ht="15">
      <c r="A12" s="38"/>
      <c r="B12" s="52" t="s">
        <v>27</v>
      </c>
      <c r="C12" s="40"/>
      <c r="D12" s="40"/>
      <c r="E12" s="40"/>
      <c r="F12" s="40"/>
      <c r="G12" s="41"/>
      <c r="H12" s="43"/>
      <c r="I12" s="43"/>
      <c r="J12" s="43"/>
      <c r="K12" s="45"/>
      <c r="L12" s="47"/>
      <c r="M12" s="49"/>
      <c r="N12" s="51"/>
    </row>
    <row r="13" spans="1:14" s="1" customFormat="1" ht="15">
      <c r="A13" s="37">
        <v>3</v>
      </c>
      <c r="B13" s="12" t="s">
        <v>12</v>
      </c>
      <c r="C13" s="13" t="s">
        <v>30</v>
      </c>
      <c r="D13" s="9" t="s">
        <v>15</v>
      </c>
      <c r="E13" s="14" t="s">
        <v>31</v>
      </c>
      <c r="F13" s="14" t="s">
        <v>17</v>
      </c>
      <c r="G13" s="11" t="s">
        <v>11</v>
      </c>
      <c r="H13" s="56"/>
      <c r="I13" s="42"/>
      <c r="J13" s="42"/>
      <c r="K13" s="44">
        <f>298*2</f>
        <v>596</v>
      </c>
      <c r="L13" s="46"/>
      <c r="M13" s="48">
        <f t="shared" si="0"/>
        <v>0</v>
      </c>
      <c r="N13" s="50">
        <f>(K13*M13)</f>
        <v>0</v>
      </c>
    </row>
    <row r="14" spans="1:14" s="6" customFormat="1" ht="43.5" customHeight="1">
      <c r="A14" s="38"/>
      <c r="B14" s="53" t="s">
        <v>49</v>
      </c>
      <c r="C14" s="54"/>
      <c r="D14" s="54"/>
      <c r="E14" s="54"/>
      <c r="F14" s="54"/>
      <c r="G14" s="55"/>
      <c r="H14" s="57"/>
      <c r="I14" s="43"/>
      <c r="J14" s="43"/>
      <c r="K14" s="45"/>
      <c r="L14" s="47"/>
      <c r="M14" s="49"/>
      <c r="N14" s="51"/>
    </row>
    <row r="15" spans="1:14" s="1" customFormat="1" ht="15">
      <c r="A15" s="37">
        <v>4</v>
      </c>
      <c r="B15" s="12" t="s">
        <v>8</v>
      </c>
      <c r="C15" s="13" t="s">
        <v>32</v>
      </c>
      <c r="D15" s="9" t="s">
        <v>15</v>
      </c>
      <c r="E15" s="14" t="s">
        <v>31</v>
      </c>
      <c r="F15" s="14" t="s">
        <v>17</v>
      </c>
      <c r="G15" s="11" t="s">
        <v>11</v>
      </c>
      <c r="H15" s="42"/>
      <c r="I15" s="42"/>
      <c r="J15" s="42"/>
      <c r="K15" s="44">
        <f>175*2</f>
        <v>350</v>
      </c>
      <c r="L15" s="46"/>
      <c r="M15" s="48">
        <f t="shared" si="0"/>
        <v>0</v>
      </c>
      <c r="N15" s="50">
        <f>(K15*M15)</f>
        <v>0</v>
      </c>
    </row>
    <row r="16" spans="1:14" s="1" customFormat="1" ht="31.15" customHeight="1">
      <c r="A16" s="38"/>
      <c r="B16" s="53" t="s">
        <v>50</v>
      </c>
      <c r="C16" s="54"/>
      <c r="D16" s="54"/>
      <c r="E16" s="54"/>
      <c r="F16" s="54"/>
      <c r="G16" s="55"/>
      <c r="H16" s="43"/>
      <c r="I16" s="43"/>
      <c r="J16" s="43"/>
      <c r="K16" s="45"/>
      <c r="L16" s="47"/>
      <c r="M16" s="49"/>
      <c r="N16" s="51"/>
    </row>
    <row r="17" spans="1:14" s="1" customFormat="1" ht="15">
      <c r="A17" s="37">
        <v>5</v>
      </c>
      <c r="B17" s="12" t="s">
        <v>8</v>
      </c>
      <c r="C17" s="13" t="s">
        <v>33</v>
      </c>
      <c r="D17" s="9" t="s">
        <v>15</v>
      </c>
      <c r="E17" s="14" t="s">
        <v>31</v>
      </c>
      <c r="F17" s="14" t="s">
        <v>17</v>
      </c>
      <c r="G17" s="11" t="s">
        <v>11</v>
      </c>
      <c r="H17" s="42"/>
      <c r="I17" s="42"/>
      <c r="J17" s="42"/>
      <c r="K17" s="44">
        <f>450*2</f>
        <v>900</v>
      </c>
      <c r="L17" s="46"/>
      <c r="M17" s="48">
        <f t="shared" si="0"/>
        <v>0</v>
      </c>
      <c r="N17" s="50">
        <f>(K17*M17)</f>
        <v>0</v>
      </c>
    </row>
    <row r="18" spans="1:14" s="1" customFormat="1" ht="15">
      <c r="A18" s="38"/>
      <c r="B18" s="25" t="s">
        <v>27</v>
      </c>
      <c r="C18" s="23"/>
      <c r="D18" s="23"/>
      <c r="E18" s="23"/>
      <c r="F18" s="23"/>
      <c r="G18" s="24"/>
      <c r="H18" s="43"/>
      <c r="I18" s="43"/>
      <c r="J18" s="43"/>
      <c r="K18" s="45"/>
      <c r="L18" s="47"/>
      <c r="M18" s="49"/>
      <c r="N18" s="51"/>
    </row>
    <row r="19" spans="1:14" s="1" customFormat="1" ht="15">
      <c r="A19" s="37">
        <v>6</v>
      </c>
      <c r="B19" s="12" t="s">
        <v>8</v>
      </c>
      <c r="C19" s="13" t="s">
        <v>14</v>
      </c>
      <c r="D19" s="9" t="s">
        <v>15</v>
      </c>
      <c r="E19" s="15" t="s">
        <v>34</v>
      </c>
      <c r="F19" s="14" t="s">
        <v>17</v>
      </c>
      <c r="G19" s="11" t="s">
        <v>11</v>
      </c>
      <c r="H19" s="42"/>
      <c r="I19" s="42"/>
      <c r="J19" s="42"/>
      <c r="K19" s="44">
        <f>11750*2</f>
        <v>23500</v>
      </c>
      <c r="L19" s="46"/>
      <c r="M19" s="48">
        <f t="shared" si="0"/>
        <v>0</v>
      </c>
      <c r="N19" s="50">
        <f>(K19*M19)</f>
        <v>0</v>
      </c>
    </row>
    <row r="20" spans="1:14" s="1" customFormat="1" ht="15">
      <c r="A20" s="38"/>
      <c r="B20" s="52" t="s">
        <v>27</v>
      </c>
      <c r="C20" s="40"/>
      <c r="D20" s="40"/>
      <c r="E20" s="40"/>
      <c r="F20" s="40"/>
      <c r="G20" s="41"/>
      <c r="H20" s="43"/>
      <c r="I20" s="43"/>
      <c r="J20" s="43"/>
      <c r="K20" s="45"/>
      <c r="L20" s="47"/>
      <c r="M20" s="49"/>
      <c r="N20" s="51"/>
    </row>
    <row r="21" spans="1:14" s="1" customFormat="1" ht="14.65" customHeight="1">
      <c r="A21" s="37">
        <v>7</v>
      </c>
      <c r="B21" s="12" t="s">
        <v>8</v>
      </c>
      <c r="C21" s="13" t="s">
        <v>35</v>
      </c>
      <c r="D21" s="9" t="s">
        <v>15</v>
      </c>
      <c r="E21" s="14" t="s">
        <v>31</v>
      </c>
      <c r="F21" s="14" t="s">
        <v>17</v>
      </c>
      <c r="G21" s="11" t="s">
        <v>11</v>
      </c>
      <c r="H21" s="42"/>
      <c r="I21" s="42"/>
      <c r="J21" s="42"/>
      <c r="K21" s="44">
        <f>8912*2</f>
        <v>17824</v>
      </c>
      <c r="L21" s="46"/>
      <c r="M21" s="48">
        <f t="shared" si="0"/>
        <v>0</v>
      </c>
      <c r="N21" s="50">
        <f>(K21*M21)</f>
        <v>0</v>
      </c>
    </row>
    <row r="22" spans="1:14" s="1" customFormat="1" ht="29.1" customHeight="1">
      <c r="A22" s="38"/>
      <c r="B22" s="53" t="s">
        <v>50</v>
      </c>
      <c r="C22" s="54"/>
      <c r="D22" s="54"/>
      <c r="E22" s="54"/>
      <c r="F22" s="54"/>
      <c r="G22" s="55"/>
      <c r="H22" s="43"/>
      <c r="I22" s="43"/>
      <c r="J22" s="43"/>
      <c r="K22" s="45"/>
      <c r="L22" s="47"/>
      <c r="M22" s="49"/>
      <c r="N22" s="51"/>
    </row>
    <row r="23" spans="1:14" s="1" customFormat="1" ht="14.65" customHeight="1">
      <c r="A23" s="37">
        <v>8</v>
      </c>
      <c r="B23" s="12" t="s">
        <v>12</v>
      </c>
      <c r="C23" s="13" t="s">
        <v>36</v>
      </c>
      <c r="D23" s="9" t="s">
        <v>15</v>
      </c>
      <c r="E23" s="14" t="s">
        <v>31</v>
      </c>
      <c r="F23" s="14" t="s">
        <v>17</v>
      </c>
      <c r="G23" s="11" t="s">
        <v>11</v>
      </c>
      <c r="H23" s="42"/>
      <c r="I23" s="42"/>
      <c r="J23" s="42"/>
      <c r="K23" s="44">
        <f>3050*2</f>
        <v>6100</v>
      </c>
      <c r="L23" s="46"/>
      <c r="M23" s="48">
        <f t="shared" si="0"/>
        <v>0</v>
      </c>
      <c r="N23" s="50">
        <f>(K23*M23)</f>
        <v>0</v>
      </c>
    </row>
    <row r="24" spans="1:14" s="1" customFormat="1" ht="29.1" customHeight="1">
      <c r="A24" s="38"/>
      <c r="B24" s="53" t="s">
        <v>50</v>
      </c>
      <c r="C24" s="54"/>
      <c r="D24" s="54"/>
      <c r="E24" s="54"/>
      <c r="F24" s="54"/>
      <c r="G24" s="55"/>
      <c r="H24" s="43"/>
      <c r="I24" s="43"/>
      <c r="J24" s="43"/>
      <c r="K24" s="45"/>
      <c r="L24" s="47"/>
      <c r="M24" s="49"/>
      <c r="N24" s="51"/>
    </row>
    <row r="25" spans="1:14" s="1" customFormat="1" ht="14.65" customHeight="1">
      <c r="A25" s="37">
        <v>9</v>
      </c>
      <c r="B25" s="12" t="s">
        <v>8</v>
      </c>
      <c r="C25" s="16" t="s">
        <v>36</v>
      </c>
      <c r="D25" s="9" t="s">
        <v>15</v>
      </c>
      <c r="E25" s="14" t="s">
        <v>31</v>
      </c>
      <c r="F25" s="14" t="s">
        <v>17</v>
      </c>
      <c r="G25" s="11" t="s">
        <v>11</v>
      </c>
      <c r="H25" s="42"/>
      <c r="I25" s="42"/>
      <c r="J25" s="42"/>
      <c r="K25" s="44">
        <f>16375*2</f>
        <v>32750</v>
      </c>
      <c r="L25" s="46"/>
      <c r="M25" s="48">
        <f t="shared" si="0"/>
        <v>0</v>
      </c>
      <c r="N25" s="50">
        <f>(K25*M25)</f>
        <v>0</v>
      </c>
    </row>
    <row r="26" spans="1:14" s="1" customFormat="1" ht="29.1" customHeight="1">
      <c r="A26" s="38"/>
      <c r="B26" s="53" t="s">
        <v>50</v>
      </c>
      <c r="C26" s="54"/>
      <c r="D26" s="54"/>
      <c r="E26" s="54"/>
      <c r="F26" s="54"/>
      <c r="G26" s="55"/>
      <c r="H26" s="43"/>
      <c r="I26" s="43"/>
      <c r="J26" s="43"/>
      <c r="K26" s="45"/>
      <c r="L26" s="47"/>
      <c r="M26" s="49"/>
      <c r="N26" s="51"/>
    </row>
    <row r="27" spans="1:14" s="1" customFormat="1" ht="14.65" customHeight="1">
      <c r="A27" s="37">
        <v>10</v>
      </c>
      <c r="B27" s="12" t="s">
        <v>19</v>
      </c>
      <c r="C27" s="13" t="s">
        <v>36</v>
      </c>
      <c r="D27" s="9" t="s">
        <v>15</v>
      </c>
      <c r="E27" s="14" t="s">
        <v>34</v>
      </c>
      <c r="F27" s="14" t="s">
        <v>17</v>
      </c>
      <c r="G27" s="11" t="s">
        <v>11</v>
      </c>
      <c r="H27" s="42"/>
      <c r="I27" s="42"/>
      <c r="J27" s="42"/>
      <c r="K27" s="44">
        <f>22937*2</f>
        <v>45874</v>
      </c>
      <c r="L27" s="46"/>
      <c r="M27" s="48">
        <f t="shared" si="0"/>
        <v>0</v>
      </c>
      <c r="N27" s="50">
        <f>(K27*M27)</f>
        <v>0</v>
      </c>
    </row>
    <row r="28" spans="1:14" s="1" customFormat="1" ht="14.65" customHeight="1">
      <c r="A28" s="38"/>
      <c r="B28" s="52" t="s">
        <v>27</v>
      </c>
      <c r="C28" s="40"/>
      <c r="D28" s="40"/>
      <c r="E28" s="40"/>
      <c r="F28" s="40"/>
      <c r="G28" s="41"/>
      <c r="H28" s="43"/>
      <c r="I28" s="43"/>
      <c r="J28" s="43"/>
      <c r="K28" s="45"/>
      <c r="L28" s="47"/>
      <c r="M28" s="49"/>
      <c r="N28" s="51"/>
    </row>
    <row r="29" spans="1:14" s="1" customFormat="1" ht="14.65" customHeight="1">
      <c r="A29" s="37">
        <v>11</v>
      </c>
      <c r="B29" s="12" t="s">
        <v>19</v>
      </c>
      <c r="C29" s="13" t="s">
        <v>36</v>
      </c>
      <c r="D29" s="9" t="s">
        <v>15</v>
      </c>
      <c r="E29" s="14" t="s">
        <v>34</v>
      </c>
      <c r="F29" s="14" t="s">
        <v>17</v>
      </c>
      <c r="G29" s="11" t="s">
        <v>11</v>
      </c>
      <c r="H29" s="42"/>
      <c r="I29" s="42"/>
      <c r="J29" s="42"/>
      <c r="K29" s="44">
        <f>9675*2</f>
        <v>19350</v>
      </c>
      <c r="L29" s="46"/>
      <c r="M29" s="48">
        <f t="shared" si="0"/>
        <v>0</v>
      </c>
      <c r="N29" s="50">
        <f>(K29*M29)</f>
        <v>0</v>
      </c>
    </row>
    <row r="30" spans="1:14" s="1" customFormat="1" ht="28.15" customHeight="1">
      <c r="A30" s="38"/>
      <c r="B30" s="58" t="s">
        <v>43</v>
      </c>
      <c r="C30" s="40"/>
      <c r="D30" s="40"/>
      <c r="E30" s="40"/>
      <c r="F30" s="40"/>
      <c r="G30" s="41"/>
      <c r="H30" s="43"/>
      <c r="I30" s="43"/>
      <c r="J30" s="43"/>
      <c r="K30" s="45"/>
      <c r="L30" s="47"/>
      <c r="M30" s="49"/>
      <c r="N30" s="51"/>
    </row>
    <row r="31" spans="1:14" s="1" customFormat="1" ht="14.65" customHeight="1">
      <c r="A31" s="37">
        <v>12</v>
      </c>
      <c r="B31" s="12" t="s">
        <v>18</v>
      </c>
      <c r="C31" s="13" t="s">
        <v>36</v>
      </c>
      <c r="D31" s="9" t="s">
        <v>15</v>
      </c>
      <c r="E31" s="14" t="s">
        <v>34</v>
      </c>
      <c r="F31" s="14" t="s">
        <v>17</v>
      </c>
      <c r="G31" s="11" t="s">
        <v>11</v>
      </c>
      <c r="H31" s="42"/>
      <c r="I31" s="42"/>
      <c r="J31" s="42"/>
      <c r="K31" s="44">
        <f>437*2</f>
        <v>874</v>
      </c>
      <c r="L31" s="46"/>
      <c r="M31" s="48">
        <f t="shared" si="0"/>
        <v>0</v>
      </c>
      <c r="N31" s="50">
        <f>(K31*M31)</f>
        <v>0</v>
      </c>
    </row>
    <row r="32" spans="1:14" s="1" customFormat="1" ht="14.65" customHeight="1">
      <c r="A32" s="38"/>
      <c r="B32" s="52" t="s">
        <v>27</v>
      </c>
      <c r="C32" s="40"/>
      <c r="D32" s="40"/>
      <c r="E32" s="40"/>
      <c r="F32" s="40"/>
      <c r="G32" s="41"/>
      <c r="H32" s="43"/>
      <c r="I32" s="43"/>
      <c r="J32" s="43"/>
      <c r="K32" s="45"/>
      <c r="L32" s="47"/>
      <c r="M32" s="49"/>
      <c r="N32" s="51"/>
    </row>
    <row r="33" spans="1:14" s="1" customFormat="1" ht="14.65" customHeight="1">
      <c r="A33" s="37">
        <v>13</v>
      </c>
      <c r="B33" s="12" t="s">
        <v>13</v>
      </c>
      <c r="C33" s="13" t="s">
        <v>36</v>
      </c>
      <c r="D33" s="9" t="s">
        <v>15</v>
      </c>
      <c r="E33" s="14" t="s">
        <v>34</v>
      </c>
      <c r="F33" s="14" t="s">
        <v>17</v>
      </c>
      <c r="G33" s="11" t="s">
        <v>11</v>
      </c>
      <c r="H33" s="42"/>
      <c r="I33" s="42"/>
      <c r="J33" s="42"/>
      <c r="K33" s="44">
        <f>3875*2</f>
        <v>7750</v>
      </c>
      <c r="L33" s="46"/>
      <c r="M33" s="48">
        <f t="shared" si="0"/>
        <v>0</v>
      </c>
      <c r="N33" s="50">
        <f>(K33*M33)</f>
        <v>0</v>
      </c>
    </row>
    <row r="34" spans="1:14" s="1" customFormat="1" ht="14.65" customHeight="1">
      <c r="A34" s="38"/>
      <c r="B34" s="52" t="s">
        <v>27</v>
      </c>
      <c r="C34" s="40"/>
      <c r="D34" s="40"/>
      <c r="E34" s="40"/>
      <c r="F34" s="40"/>
      <c r="G34" s="41"/>
      <c r="H34" s="43"/>
      <c r="I34" s="43"/>
      <c r="J34" s="43"/>
      <c r="K34" s="45"/>
      <c r="L34" s="47"/>
      <c r="M34" s="49"/>
      <c r="N34" s="51"/>
    </row>
    <row r="35" spans="1:14" s="1" customFormat="1" ht="14.65" customHeight="1">
      <c r="A35" s="37">
        <v>14</v>
      </c>
      <c r="B35" s="12" t="s">
        <v>16</v>
      </c>
      <c r="C35" s="13" t="s">
        <v>36</v>
      </c>
      <c r="D35" s="9" t="s">
        <v>15</v>
      </c>
      <c r="E35" s="14" t="s">
        <v>37</v>
      </c>
      <c r="F35" s="14" t="s">
        <v>17</v>
      </c>
      <c r="G35" s="11" t="s">
        <v>11</v>
      </c>
      <c r="H35" s="42"/>
      <c r="I35" s="42"/>
      <c r="J35" s="42"/>
      <c r="K35" s="44">
        <f>22800*2</f>
        <v>45600</v>
      </c>
      <c r="L35" s="46"/>
      <c r="M35" s="48">
        <f t="shared" si="0"/>
        <v>0</v>
      </c>
      <c r="N35" s="50">
        <f>(K35*M35)</f>
        <v>0</v>
      </c>
    </row>
    <row r="36" spans="1:14" s="1" customFormat="1" ht="29.1" customHeight="1">
      <c r="A36" s="38"/>
      <c r="B36" s="53" t="s">
        <v>50</v>
      </c>
      <c r="C36" s="54"/>
      <c r="D36" s="54"/>
      <c r="E36" s="54"/>
      <c r="F36" s="54"/>
      <c r="G36" s="55"/>
      <c r="H36" s="43"/>
      <c r="I36" s="43"/>
      <c r="J36" s="43"/>
      <c r="K36" s="45"/>
      <c r="L36" s="47"/>
      <c r="M36" s="49"/>
      <c r="N36" s="51"/>
    </row>
    <row r="37" spans="1:14" s="1" customFormat="1" ht="14.65" customHeight="1">
      <c r="A37" s="37">
        <v>15</v>
      </c>
      <c r="B37" s="12" t="s">
        <v>16</v>
      </c>
      <c r="C37" s="13" t="s">
        <v>36</v>
      </c>
      <c r="D37" s="9" t="s">
        <v>15</v>
      </c>
      <c r="E37" s="14" t="s">
        <v>37</v>
      </c>
      <c r="F37" s="14" t="s">
        <v>17</v>
      </c>
      <c r="G37" s="11" t="s">
        <v>11</v>
      </c>
      <c r="H37" s="42"/>
      <c r="I37" s="42"/>
      <c r="J37" s="42"/>
      <c r="K37" s="44">
        <f>16000*2</f>
        <v>32000</v>
      </c>
      <c r="L37" s="46"/>
      <c r="M37" s="48">
        <f t="shared" si="0"/>
        <v>0</v>
      </c>
      <c r="N37" s="50">
        <f>(K37*M37)</f>
        <v>0</v>
      </c>
    </row>
    <row r="38" spans="1:14" s="1" customFormat="1" ht="44.1" customHeight="1">
      <c r="A38" s="38"/>
      <c r="B38" s="58" t="s">
        <v>51</v>
      </c>
      <c r="C38" s="40"/>
      <c r="D38" s="40"/>
      <c r="E38" s="40"/>
      <c r="F38" s="40"/>
      <c r="G38" s="41"/>
      <c r="H38" s="43"/>
      <c r="I38" s="43"/>
      <c r="J38" s="43"/>
      <c r="K38" s="45"/>
      <c r="L38" s="47"/>
      <c r="M38" s="49"/>
      <c r="N38" s="51"/>
    </row>
    <row r="39" spans="1:14" s="1" customFormat="1" ht="14.65" customHeight="1">
      <c r="A39" s="37">
        <v>16</v>
      </c>
      <c r="B39" s="12" t="s">
        <v>38</v>
      </c>
      <c r="C39" s="13" t="s">
        <v>39</v>
      </c>
      <c r="D39" s="9" t="s">
        <v>15</v>
      </c>
      <c r="E39" s="14" t="s">
        <v>34</v>
      </c>
      <c r="F39" s="14" t="s">
        <v>17</v>
      </c>
      <c r="G39" s="11" t="s">
        <v>11</v>
      </c>
      <c r="H39" s="42"/>
      <c r="I39" s="42"/>
      <c r="J39" s="42"/>
      <c r="K39" s="44">
        <f>560*2</f>
        <v>1120</v>
      </c>
      <c r="L39" s="46"/>
      <c r="M39" s="48">
        <f t="shared" si="0"/>
        <v>0</v>
      </c>
      <c r="N39" s="50">
        <f>(K39*M39)</f>
        <v>0</v>
      </c>
    </row>
    <row r="40" spans="1:14" s="1" customFormat="1" ht="14.65" customHeight="1">
      <c r="A40" s="38"/>
      <c r="B40" s="52" t="s">
        <v>27</v>
      </c>
      <c r="C40" s="40"/>
      <c r="D40" s="40"/>
      <c r="E40" s="40"/>
      <c r="F40" s="40"/>
      <c r="G40" s="41"/>
      <c r="H40" s="43"/>
      <c r="I40" s="43"/>
      <c r="J40" s="43"/>
      <c r="K40" s="45"/>
      <c r="L40" s="47"/>
      <c r="M40" s="49"/>
      <c r="N40" s="51"/>
    </row>
    <row r="41" spans="1:14" s="1" customFormat="1" ht="14.65" customHeight="1">
      <c r="A41" s="37">
        <v>17</v>
      </c>
      <c r="B41" s="12" t="s">
        <v>40</v>
      </c>
      <c r="C41" s="13" t="s">
        <v>35</v>
      </c>
      <c r="D41" s="9" t="s">
        <v>15</v>
      </c>
      <c r="E41" s="14" t="s">
        <v>41</v>
      </c>
      <c r="F41" s="14" t="s">
        <v>17</v>
      </c>
      <c r="G41" s="11" t="s">
        <v>11</v>
      </c>
      <c r="H41" s="42"/>
      <c r="I41" s="42"/>
      <c r="J41" s="42"/>
      <c r="K41" s="44">
        <f>8850*2</f>
        <v>17700</v>
      </c>
      <c r="L41" s="46"/>
      <c r="M41" s="48">
        <f t="shared" si="0"/>
        <v>0</v>
      </c>
      <c r="N41" s="50">
        <f>(K41*M41)</f>
        <v>0</v>
      </c>
    </row>
    <row r="42" spans="1:14" s="1" customFormat="1" ht="29.1" customHeight="1">
      <c r="A42" s="38"/>
      <c r="B42" s="58" t="s">
        <v>42</v>
      </c>
      <c r="C42" s="40"/>
      <c r="D42" s="40"/>
      <c r="E42" s="40"/>
      <c r="F42" s="40"/>
      <c r="G42" s="41"/>
      <c r="H42" s="43"/>
      <c r="I42" s="43"/>
      <c r="J42" s="43"/>
      <c r="K42" s="45"/>
      <c r="L42" s="47"/>
      <c r="M42" s="49"/>
      <c r="N42" s="51"/>
    </row>
    <row r="43" spans="1:14" s="1" customFormat="1" ht="14.65" customHeight="1">
      <c r="A43" s="37">
        <v>18</v>
      </c>
      <c r="B43" s="12" t="s">
        <v>8</v>
      </c>
      <c r="C43" s="13" t="s">
        <v>39</v>
      </c>
      <c r="D43" s="9" t="s">
        <v>15</v>
      </c>
      <c r="E43" s="14" t="s">
        <v>31</v>
      </c>
      <c r="F43" s="14" t="s">
        <v>17</v>
      </c>
      <c r="G43" s="11" t="s">
        <v>11</v>
      </c>
      <c r="H43" s="42"/>
      <c r="I43" s="42"/>
      <c r="J43" s="42"/>
      <c r="K43" s="44">
        <f>430*2</f>
        <v>860</v>
      </c>
      <c r="L43" s="46"/>
      <c r="M43" s="48">
        <f t="shared" si="0"/>
        <v>0</v>
      </c>
      <c r="N43" s="50">
        <f>(K43*M43)</f>
        <v>0</v>
      </c>
    </row>
    <row r="44" spans="1:14" s="1" customFormat="1" ht="14.65" customHeight="1" thickBot="1">
      <c r="A44" s="38"/>
      <c r="B44" s="52" t="s">
        <v>27</v>
      </c>
      <c r="C44" s="40"/>
      <c r="D44" s="40"/>
      <c r="E44" s="40"/>
      <c r="F44" s="40"/>
      <c r="G44" s="41"/>
      <c r="H44" s="43"/>
      <c r="I44" s="43"/>
      <c r="J44" s="43"/>
      <c r="K44" s="45"/>
      <c r="L44" s="47"/>
      <c r="M44" s="49"/>
      <c r="N44" s="51"/>
    </row>
    <row r="45" spans="1:14" ht="67.5" customHeight="1" thickBot="1">
      <c r="A45" s="31" t="s">
        <v>53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17">
        <f>SUM(N9:N44)</f>
        <v>0</v>
      </c>
    </row>
    <row r="46" spans="1:14" ht="55.9" customHeight="1">
      <c r="A46" s="29" t="s">
        <v>52</v>
      </c>
      <c r="B46" s="29"/>
      <c r="C46" s="29"/>
      <c r="D46" s="29"/>
      <c r="E46" s="29"/>
      <c r="F46" s="29"/>
      <c r="G46" s="29"/>
      <c r="H46" s="26"/>
      <c r="I46" s="26"/>
      <c r="J46" s="26"/>
      <c r="K46" s="26"/>
      <c r="L46" s="26"/>
      <c r="M46" s="26"/>
      <c r="N46" s="27"/>
    </row>
    <row r="48" spans="2:11" ht="15">
      <c r="B48" s="19" t="s">
        <v>20</v>
      </c>
      <c r="K48" s="22"/>
    </row>
  </sheetData>
  <protectedRanges>
    <protectedRange sqref="A8:F15 A16:K44 G9:K15" name="Range1"/>
    <protectedRange sqref="G8:J8" name="Range1_10"/>
  </protectedRanges>
  <autoFilter ref="B8:N45"/>
  <mergeCells count="170">
    <mergeCell ref="K41:K42"/>
    <mergeCell ref="L41:L42"/>
    <mergeCell ref="M41:M42"/>
    <mergeCell ref="N41:N42"/>
    <mergeCell ref="A43:A44"/>
    <mergeCell ref="B44:G44"/>
    <mergeCell ref="H43:H44"/>
    <mergeCell ref="I43:I44"/>
    <mergeCell ref="J43:J44"/>
    <mergeCell ref="K43:K44"/>
    <mergeCell ref="L43:L44"/>
    <mergeCell ref="M43:M44"/>
    <mergeCell ref="N43:N44"/>
    <mergeCell ref="A41:A42"/>
    <mergeCell ref="B42:G42"/>
    <mergeCell ref="H41:H42"/>
    <mergeCell ref="I41:I42"/>
    <mergeCell ref="J41:J42"/>
    <mergeCell ref="K37:K38"/>
    <mergeCell ref="L37:L38"/>
    <mergeCell ref="M37:M38"/>
    <mergeCell ref="N37:N38"/>
    <mergeCell ref="A39:A40"/>
    <mergeCell ref="B40:G40"/>
    <mergeCell ref="H39:H40"/>
    <mergeCell ref="I39:I40"/>
    <mergeCell ref="J39:J40"/>
    <mergeCell ref="K39:K40"/>
    <mergeCell ref="L39:L40"/>
    <mergeCell ref="M39:M40"/>
    <mergeCell ref="N39:N40"/>
    <mergeCell ref="A37:A38"/>
    <mergeCell ref="B38:G38"/>
    <mergeCell ref="H37:H38"/>
    <mergeCell ref="I37:I38"/>
    <mergeCell ref="J37:J38"/>
    <mergeCell ref="K33:K34"/>
    <mergeCell ref="L33:L34"/>
    <mergeCell ref="M33:M34"/>
    <mergeCell ref="N33:N34"/>
    <mergeCell ref="A35:A36"/>
    <mergeCell ref="B36:G36"/>
    <mergeCell ref="H35:H36"/>
    <mergeCell ref="I35:I36"/>
    <mergeCell ref="J35:J36"/>
    <mergeCell ref="K35:K36"/>
    <mergeCell ref="L35:L36"/>
    <mergeCell ref="M35:M36"/>
    <mergeCell ref="N35:N36"/>
    <mergeCell ref="A33:A34"/>
    <mergeCell ref="B34:G34"/>
    <mergeCell ref="H33:H34"/>
    <mergeCell ref="I33:I34"/>
    <mergeCell ref="J33:J34"/>
    <mergeCell ref="K29:K30"/>
    <mergeCell ref="L29:L30"/>
    <mergeCell ref="M29:M30"/>
    <mergeCell ref="N29:N30"/>
    <mergeCell ref="A31:A32"/>
    <mergeCell ref="B32:G32"/>
    <mergeCell ref="H31:H32"/>
    <mergeCell ref="I31:I32"/>
    <mergeCell ref="J31:J32"/>
    <mergeCell ref="K31:K32"/>
    <mergeCell ref="L31:L32"/>
    <mergeCell ref="M31:M32"/>
    <mergeCell ref="N31:N32"/>
    <mergeCell ref="A29:A30"/>
    <mergeCell ref="B30:G30"/>
    <mergeCell ref="H29:H30"/>
    <mergeCell ref="I29:I30"/>
    <mergeCell ref="J29:J30"/>
    <mergeCell ref="K25:K26"/>
    <mergeCell ref="L25:L26"/>
    <mergeCell ref="M25:M26"/>
    <mergeCell ref="N25:N26"/>
    <mergeCell ref="A27:A28"/>
    <mergeCell ref="B28:G28"/>
    <mergeCell ref="H27:H28"/>
    <mergeCell ref="I27:I28"/>
    <mergeCell ref="J27:J28"/>
    <mergeCell ref="K27:K28"/>
    <mergeCell ref="L27:L28"/>
    <mergeCell ref="M27:M28"/>
    <mergeCell ref="N27:N28"/>
    <mergeCell ref="A25:A26"/>
    <mergeCell ref="B26:G26"/>
    <mergeCell ref="H25:H26"/>
    <mergeCell ref="I25:I26"/>
    <mergeCell ref="J25:J26"/>
    <mergeCell ref="K21:K22"/>
    <mergeCell ref="L21:L22"/>
    <mergeCell ref="M21:M22"/>
    <mergeCell ref="N21:N22"/>
    <mergeCell ref="A23:A24"/>
    <mergeCell ref="B24:G24"/>
    <mergeCell ref="H23:H24"/>
    <mergeCell ref="I23:I24"/>
    <mergeCell ref="J23:J24"/>
    <mergeCell ref="K23:K24"/>
    <mergeCell ref="L23:L24"/>
    <mergeCell ref="M23:M24"/>
    <mergeCell ref="N23:N24"/>
    <mergeCell ref="A21:A22"/>
    <mergeCell ref="B22:G22"/>
    <mergeCell ref="H21:H22"/>
    <mergeCell ref="I21:I22"/>
    <mergeCell ref="J21:J22"/>
    <mergeCell ref="K17:K18"/>
    <mergeCell ref="L17:L18"/>
    <mergeCell ref="M17:M18"/>
    <mergeCell ref="N17:N18"/>
    <mergeCell ref="A19:A20"/>
    <mergeCell ref="B20:G20"/>
    <mergeCell ref="H19:H20"/>
    <mergeCell ref="I19:I20"/>
    <mergeCell ref="J19:J20"/>
    <mergeCell ref="K19:K20"/>
    <mergeCell ref="L19:L20"/>
    <mergeCell ref="M19:M20"/>
    <mergeCell ref="N19:N20"/>
    <mergeCell ref="A17:A18"/>
    <mergeCell ref="H17:H18"/>
    <mergeCell ref="I17:I18"/>
    <mergeCell ref="J17:J18"/>
    <mergeCell ref="L11:L12"/>
    <mergeCell ref="M11:M12"/>
    <mergeCell ref="N11:N12"/>
    <mergeCell ref="K13:K14"/>
    <mergeCell ref="L13:L14"/>
    <mergeCell ref="M13:M14"/>
    <mergeCell ref="N13:N14"/>
    <mergeCell ref="A15:A16"/>
    <mergeCell ref="B16:G16"/>
    <mergeCell ref="H15:H16"/>
    <mergeCell ref="I15:I16"/>
    <mergeCell ref="J15:J16"/>
    <mergeCell ref="K15:K16"/>
    <mergeCell ref="L15:L16"/>
    <mergeCell ref="M15:M16"/>
    <mergeCell ref="N15:N16"/>
    <mergeCell ref="B14:G14"/>
    <mergeCell ref="A13:A14"/>
    <mergeCell ref="H13:H14"/>
    <mergeCell ref="I13:I14"/>
    <mergeCell ref="J13:J14"/>
    <mergeCell ref="A46:G46"/>
    <mergeCell ref="A7:N7"/>
    <mergeCell ref="A45:M45"/>
    <mergeCell ref="A1:N1"/>
    <mergeCell ref="A2:N2"/>
    <mergeCell ref="A3:N3"/>
    <mergeCell ref="A4:N4"/>
    <mergeCell ref="A5:N5"/>
    <mergeCell ref="A6:N6"/>
    <mergeCell ref="A9:A10"/>
    <mergeCell ref="B10:G10"/>
    <mergeCell ref="H9:H10"/>
    <mergeCell ref="I9:I10"/>
    <mergeCell ref="J9:J10"/>
    <mergeCell ref="K9:K10"/>
    <mergeCell ref="L9:L10"/>
    <mergeCell ref="M9:M10"/>
    <mergeCell ref="N9:N10"/>
    <mergeCell ref="A11:A12"/>
    <mergeCell ref="B12:G12"/>
    <mergeCell ref="H11:H12"/>
    <mergeCell ref="I11:I12"/>
    <mergeCell ref="J11:J12"/>
    <mergeCell ref="K11:K12"/>
  </mergeCells>
  <conditionalFormatting sqref="M9 M11 M13 M15 M17 M19 M21 M23 M25 M27 M29 M31 M33 M35 M37 M39 M41 M43">
    <cfRule type="cellIs" priority="1" dxfId="1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7" r:id="rId1"/>
  <headerFooter>
    <oddFooter>&amp;LPříloha č. 3&amp;RStránka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2022-11-07T09:41:51Z</dcterms:created>
  <dcterms:modified xsi:type="dcterms:W3CDTF">2023-05-19T08:04:11Z</dcterms:modified>
  <cp:category/>
  <cp:version/>
  <cp:contentType/>
  <cp:contentStatus/>
</cp:coreProperties>
</file>