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201" sheetId="3" r:id="rId3"/>
  </sheets>
  <definedNames/>
  <calcPr/>
  <webPublishing/>
</workbook>
</file>

<file path=xl/sharedStrings.xml><?xml version="1.0" encoding="utf-8"?>
<sst xmlns="http://schemas.openxmlformats.org/spreadsheetml/2006/main" count="1393" uniqueCount="467">
  <si>
    <t>ASPE10</t>
  </si>
  <si>
    <t>S</t>
  </si>
  <si>
    <t>Soupis prací objektu</t>
  </si>
  <si>
    <t xml:space="preserve">Stavba: </t>
  </si>
  <si>
    <t>III/4194</t>
  </si>
  <si>
    <t>Vážany, most 4191-1 přes Vážanský žleb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</si>
  <si>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</si>
  <si>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</si>
  <si>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</si>
  <si>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</si>
  <si>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</si>
  <si>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</si>
  <si>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</si>
  <si>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</si>
  <si>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</si>
  <si>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</si>
  <si>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</si>
  <si>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</si>
  <si>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</si>
  <si>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</si>
  <si>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</si>
  <si>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</si>
  <si>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</si>
  <si>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</si>
  <si>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</si>
  <si>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</si>
  <si>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</si>
  <si>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</si>
  <si>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</si>
  <si>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</si>
  <si>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</si>
  <si>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</si>
  <si>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</si>
  <si>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</si>
  <si>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</si>
  <si>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</si>
  <si>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</si>
  <si>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</si>
  <si>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</si>
  <si>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</si>
  <si>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</si>
  <si>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</si>
  <si>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</si>
  <si>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</si>
  <si>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</si>
  <si>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</si>
  <si>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</si>
  <si>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</si>
  <si>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</si>
  <si>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</si>
  <si>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</si>
  <si>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</si>
  <si>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</si>
  <si>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</si>
  <si>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</si>
  <si>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</si>
  <si>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</si>
  <si>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</si>
  <si>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</si>
  <si>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</si>
  <si>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</si>
  <si>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</si>
  <si>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</si>
  <si>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</si>
  <si>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</si>
  <si>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</si>
  <si>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</si>
  <si>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</si>
  <si>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</si>
  <si>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</si>
  <si>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</si>
  <si>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</si>
  <si>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7</t>
  </si>
  <si>
    <t>00010</t>
  </si>
  <si>
    <t>Hlavní prohlídka mostu prováděná při uvedení stavby do provozu - popsáno v obchodních podmínkách</t>
  </si>
  <si>
    <t>vč. vložení do BMS</t>
  </si>
  <si>
    <t>8</t>
  </si>
  <si>
    <t>00012</t>
  </si>
  <si>
    <t>Mostní listy - popsáno v projektové dokumentaci</t>
  </si>
  <si>
    <t>vč. vložení do BMS a včetně přepočtu zatížitelnosti</t>
  </si>
  <si>
    <t>00014</t>
  </si>
  <si>
    <t>Zajištění provedení a výstupů veškerých zkoušek a revizí - popsáno v obchodních podmínkách, technických podmínkách a normách ČSN</t>
  </si>
  <si>
    <t>00018</t>
  </si>
  <si>
    <t>Návrh technologického postupu prací - popsáno v obchodních podmínkách</t>
  </si>
  <si>
    <t>11</t>
  </si>
  <si>
    <t>02710R</t>
  </si>
  <si>
    <t>POMOC PRÁCE - PROVIZORNÍ DOPRAVNÍ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</si>
  <si>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demontáže. 
Vše v režii zhotovitele.</t>
  </si>
  <si>
    <t>1=1,000 [A]</t>
  </si>
  <si>
    <t>zahrnuje veškeré náklady spojené s objednatelem požadovanými zařízeními</t>
  </si>
  <si>
    <t>SO 201</t>
  </si>
  <si>
    <t>Most 4194-1 přes Vážanský žleb před Vážanami nad Litavou</t>
  </si>
  <si>
    <t>014102</t>
  </si>
  <si>
    <t>POPLATKY ZA SKLÁDKU</t>
  </si>
  <si>
    <t>T</t>
  </si>
  <si>
    <t>nestmelené podkladní vozovkové vrsty - 2,0t/m3: 146,32*2,0=292,640 [A] 
výkop z přechodových oblastí mostu - 2,0t/m3: 71,775*2,0=143,550 [B] 
výkop z čištění koryta - 2,0t/m3: 11,7*2,0=23,400 [C] 
Celkové množství 459.590000=459,590 [D]</t>
  </si>
  <si>
    <t>zahrnuje veškeré poplatky provozovateli skládky související s uložením odpadu na skládce.</t>
  </si>
  <si>
    <t>suť z betonových konstrukcí 
opěra a křídla - 2,3t/m3: 4,640*2,3=10,672 [K] 
ochrana izolace - 2,3t/m3: 5,753*2,3=13,232 [D] 
betonové zpevnění koryta toku - 2,3t/m3: 13,65*2,3=31,395 [F] 
omítka z nosné konstrukce a spodní staby mostu v tl. 30mm - 2,3t/m3: 39,89*0,03*2,3=2,752 [G] 
Celkové množství Celkem: K+D+F+G=58,051 [L]</t>
  </si>
  <si>
    <t>suť z betonových konstrukcí  
římsy - 2,5t/m3: 4,926*2,5=12,315 [A]</t>
  </si>
  <si>
    <t>kamenné zpevnění koryta toku - 2,6t/m3: 8,385*2,6=21,801 [E]</t>
  </si>
  <si>
    <t>asfaltová suť z podkladu vozovky na mostě - 2,4t/m3: 11,506*2,4=27,614 [B]</t>
  </si>
  <si>
    <t>014132</t>
  </si>
  <si>
    <t>POPLATKY ZA SKLÁDKU TYP S-NO (NEBEZPEČNÝ ODPAD)</t>
  </si>
  <si>
    <t>asfaltová suť z izolace mostovky - 2,4t/m3: 72,568*0,01*2,4=1,742 [A]</t>
  </si>
  <si>
    <t>Zemní práce</t>
  </si>
  <si>
    <t>113326</t>
  </si>
  <si>
    <t>ODSTRAN PODKL ZPEVNĚNÝCH PLOCH Z KAMENIVA NESTMEL, ODVOZ DO 12KM</t>
  </si>
  <si>
    <t>M3</t>
  </si>
  <si>
    <t>v celé délce úpravy tl. 400mm vč výškové úpravy nivelety- výkres 05: 365,8*0,40=146,320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</si>
  <si>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</si>
  <si>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113336</t>
  </si>
  <si>
    <t>ODSTRAN PODKL ZPEVNĚNÝCH PLOCH S ASFALT POJIVEM, ODVOZ DO 12KM</t>
  </si>
  <si>
    <t>vozovka na mostě v tl. 200mm - výkres 02: 7,52*0,2*7,65=11,506 [A]</t>
  </si>
  <si>
    <t>11372</t>
  </si>
  <si>
    <t>FRÉZOVÁNÍ ZPEVNENÝCH PLOCH ASFALTOVÝCH</t>
  </si>
  <si>
    <t>odvoz a likvidace v režii zhotovitele</t>
  </si>
  <si>
    <t>v celé délce úpravy tl. 250mm - výkres 05: 365,8*0,25=91,450 [A]</t>
  </si>
  <si>
    <t>Položka zahrnuje veškerou manipulaci s vybouranou sutí a s vybouranými hmotami vc. uložení</t>
  </si>
  <si>
    <t>114126</t>
  </si>
  <si>
    <t>ODSTR DLAŽEB VOD KORYT Z BET PROST VČET PODKL, ODVOZ DO 12KM</t>
  </si>
  <si>
    <t>zpevnění koryta toku pod mostem v tl. 0,3m a dl. 13m - výkres 02: (0,95+1,2)*0,3*13,0=8,385 [A]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</si>
  <si>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</si>
  <si>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114156</t>
  </si>
  <si>
    <t>ODSTR DLAŽ VOD KOR Z LOMKAM NA MC VČET PODKL, ODVOZ DO 12KM</t>
  </si>
  <si>
    <t>zpevnění koryta toku pod mostem v tl. 0,3m a dl. 13m - výkres 02: (2,15+1,35)*0,3*13,0=13,650 [A]</t>
  </si>
  <si>
    <t>12</t>
  </si>
  <si>
    <t>12960</t>
  </si>
  <si>
    <t>CIŠTENÍ VODOTECÍ A MELIORAC KANÁLU OD NÁNOSU</t>
  </si>
  <si>
    <t>vyčištění koryta v tl. 0,3m a dl. 3,0m před a za mostem - výkres 05: 6,5*0,3*3,0*2=11,700 [A]</t>
  </si>
  <si>
    <t>Soucástí položky je vodorovná a svislá doprava, premístení, preložení,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doplnujícím textu k položce)</t>
  </si>
  <si>
    <t>13</t>
  </si>
  <si>
    <t>131736</t>
  </si>
  <si>
    <t>HLOUBENÍ JAM ZAPAŽ I NEPAŽ TŘ. I, ODVOZ DO 12KM</t>
  </si>
  <si>
    <t>přechodové oblasti za opěrami - výkres 04, 05  
opěra 1: (1,4+0,8)/2*4,4*7,5=36,300 [B] 
opěra 2: (1,5+0,7)/2*4,3*7,5=35,475 [C] 
Celkové množství 71.775000=71,775 [D]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</si>
  <si>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</si>
  <si>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14</t>
  </si>
  <si>
    <t>17120</t>
  </si>
  <si>
    <t>ULOŽENÍ SYPANINY DO NÁSYPŮ A NA SKLÁDKY BEZ ZHUTNĚNÍ</t>
  </si>
  <si>
    <t>uložení pol. 131736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</si>
  <si>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</si>
  <si>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15</t>
  </si>
  <si>
    <t>18214</t>
  </si>
  <si>
    <t>ÚPRAVA POVRCHU SROVNÁNÍM ÚZEMÍ V TL DO 0,25M</t>
  </si>
  <si>
    <t>M2</t>
  </si>
  <si>
    <t>úprava krajnic v šíř. 1,0m - výkres 05:  1,0*(23,5+28,8+26,3+22,1)=100,700 [A] 
úprava podél křídel mostu - výkres 05: 3,0*5,0*4=60,000 [B] 
Celkové množství 160.700000=160,700 [C]</t>
  </si>
  <si>
    <t>položka zahrnuje srovnání výškových rozdílu terénu</t>
  </si>
  <si>
    <t>16</t>
  </si>
  <si>
    <t>18221</t>
  </si>
  <si>
    <t>ROZPROSTRENÍ ORNICE VE SVAHU V TL DO 0,10M</t>
  </si>
  <si>
    <t>s dodáním vhodné zeminy</t>
  </si>
  <si>
    <t>úprava podél křídel mostu - výkres 05: 3,0*5,0*4=60,000 [A]</t>
  </si>
  <si>
    <t>položka zahrnuje:  
nutné premístení ornice z docasných skládek vzdálených do 50m  
rozprostrení ornice v predepsané tlouštce ve svahu pres 1:5</t>
  </si>
  <si>
    <t>17</t>
  </si>
  <si>
    <t>18241</t>
  </si>
  <si>
    <t>ZALOŽENÍ TRÁVNÍKU RUCNÍM VÝSEVEM</t>
  </si>
  <si>
    <t>Zahrnuje dodání predepsané travní smesi, její výsev na ornici, zalévání, první pokosení, to vše bez ohledu na sklon terénu</t>
  </si>
  <si>
    <t>Základy</t>
  </si>
  <si>
    <t>18</t>
  </si>
  <si>
    <t>21341</t>
  </si>
  <si>
    <t>DRENÁŽNÍ VRSTVY Z PLASTBETONU (PLASTMALTY)</t>
  </si>
  <si>
    <t>odvodnění povrchu izolace mostovky - výkres 03, 05:  0,15*0,04*7,65*2=0,092 [A]</t>
  </si>
  <si>
    <t>Položka zahrnuje:  
- dodávku predepsaného materiálu pro drenážní vrstvu, vcetne mimostaveništní a vnitrostaveništní dopravy  
- provedení drenážní vrstvy predepsaných rozmeru a predepsaného tvaru</t>
  </si>
  <si>
    <t>19</t>
  </si>
  <si>
    <t>26144</t>
  </si>
  <si>
    <t>VRTY PRO KOTVENÍ, INJEKTÁŽ A MIKROPILOTY NA POVRCHU TR. IV D DO 200MM</t>
  </si>
  <si>
    <t>M</t>
  </si>
  <si>
    <t>provrtání stávajících opěr pro převedení drenáží přes opěry - výkres 04, 05: 1,2*2=2,400 [A]</t>
  </si>
  <si>
    <t>položka zahrnuje:  
premístení, montáž a demontáž vrtných souprav  
svislou dopravu zeminy z vrtu  
vodorovnou dopravu zeminy bez uložení na skládku  
prípadne nutné pažení docasné (vcetne odpažení) i trvalé</t>
  </si>
  <si>
    <t>20</t>
  </si>
  <si>
    <t>285392</t>
  </si>
  <si>
    <t>DODATECNÉ KOTVENÍ VLEPENÍM BETONÁRSKÉ VÝZTUŽE D DO 16MM DO VRTU</t>
  </si>
  <si>
    <t>KUS</t>
  </si>
  <si>
    <t>spřahující prvky vyrovnávací vrstvy - výkres 06: 18*27=486,000 [A] 
kotvení dobetonování křídel - výkres 06: 2*(12+10+12+11)=90,000 [B] 
Celkové množství 576.000000=576,000 [C]</t>
  </si>
  <si>
    <t>Položka zahrnuje:  
dodání výztuže predepsaného profilu a predepsané délky (do 600mm)  
provedení vrtu predepsaného profilu a predepsané délky (do 300mm)  
vsunutí výztuže do vyvrtaného profilu a její zalepení predepsaným pojivem  
prípadne nutné lešení</t>
  </si>
  <si>
    <t>21</t>
  </si>
  <si>
    <t>289971</t>
  </si>
  <si>
    <t>OPLÁŠTENÍ (ZPEVNENÍ) Z GEOTEXTILIE</t>
  </si>
  <si>
    <t>300 g/m2</t>
  </si>
  <si>
    <t>ochrana fólie těsnicí vrstvy za opěrami - výkres 04, 05: 3,8*7,5*2*2vrstvy=114,000 [A]</t>
  </si>
  <si>
    <t>Položka zahrnuje:  
- dodávku predepsané geotextilie  
- úpravu, ocištení a ochranu podkladu  
- prichycení k podkladu, prípadne zatížení  
- úpravy spoju a zajištení okraju  
- úpravy pro odvodnení  
- nutné presahy  
- mimostaveništní a vnitrostaveništní dopravu</t>
  </si>
  <si>
    <t>22</t>
  </si>
  <si>
    <t>28999</t>
  </si>
  <si>
    <t>OPLÁŠTENÍ (ZPEVNENÍ) Z FÓLIE</t>
  </si>
  <si>
    <t>těsnicí vrstva za opěrami - výkres 04, 05: 3,8*7,5*2=57,000 [A]</t>
  </si>
  <si>
    <t>Položka zahrnuje:  
- dodávku predepsané fólie  
- úpravu, ocištení a ochranu podkladu  
- prichycení k podkladu, prípadne zatížení  
- úpravy spoju a zajištení okraju  
- úpravy pro odvodnení  
- nutné presahy  
- mimostaveništní a vnitrostaveništní dopravu</t>
  </si>
  <si>
    <t>Svislé konstrukce</t>
  </si>
  <si>
    <t>23</t>
  </si>
  <si>
    <t>31717</t>
  </si>
  <si>
    <t>KOVOVÉ KONSTRUKCE PRO KOTVENÍ RÍMSY</t>
  </si>
  <si>
    <t>KG</t>
  </si>
  <si>
    <t>kotva říms do vývrtu á 1,0 m podle VL4 - 402.02, 9 kg/kotvu - výkres 06, 07: 2*13*9,0=234,000 [A]</t>
  </si>
  <si>
    <t>Položka zahrnuje dodávku (výrobu) kotevního prvku predepsaného tvaru a jeho osazení do predepsané polohy vcetne nezbytných prací (vrty, zálivky apod.)</t>
  </si>
  <si>
    <t>24</t>
  </si>
  <si>
    <t>317325</t>
  </si>
  <si>
    <t>RÍMSY ZE ŽELEZOBETONU DO C30/37</t>
  </si>
  <si>
    <t>levostranná římsa - výkres 07: (0,3*0,6+0,9*0,3)*12,3=5,535 [A] 
pravostranná římsa - výkres 07: (0,3*0,6+0,9*0,3)*12,2=5,490 [B] 
Celkové množství 11.025000=11,025 [C]</t>
  </si>
  <si>
    <t>položka zahrnuje:  
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</t>
  </si>
  <si>
    <t>25</t>
  </si>
  <si>
    <t>317365</t>
  </si>
  <si>
    <t>VÝZTUŽ RÍMS Z OCELI 10505, B500B</t>
  </si>
  <si>
    <t>140 kg oceli na 1m3 betonu: 0,14*11,025=1,544 [A]</t>
  </si>
  <si>
    <t>položka zahrnuje:   
- dodání betonárské výztuže v požadované kvalite, stríhání, rezání, ohýbání a spojování do všech požadovaných tvaru (vc. armakošu) a uložení s požadovaným zajištením polohy a krytí výztuže betonem,  
- veškeré svary nebo jiné spoje výztuže,  
- pomocné konstrukce a práce pro osazení a upevnení výztuže,  
- zednické výpomoci pro montáž betonárské výztuže,  
- úpravy výztuže pro osazení doplnkových konstrukcí,  
- ochranu výztuže do doby jejího zabetonování,  
- úpravy výztuže pro zrízení železobetonových kloubu, kotevních prvku, závesných ok a doplnkových konstrukcí,  
- veškerá opatrení pro zajištení soudržnosti výztuže a betonu,  
- vodivé propojení výztuže, které je soucástí ochrany konstrukce proti vlivum bludných proudu, vyvedení do merících skríní nebo míst pro merení bludných proudu (vlastní merící skríne se uvádejí položkami SD 74)  
- povrchovou antikorozní úpravu výztuže,  
- separaci výztuže,  
- osazení merících zarízení a úpravy pro ne,  
- osazení merících skríní nebo míst pro merení bludných proudu.</t>
  </si>
  <si>
    <t>26</t>
  </si>
  <si>
    <t>333325</t>
  </si>
  <si>
    <t>MOSTNÍ OPERY A KRÍDLA ZE ŽELEZOVÉHO BETONU DO C30/37</t>
  </si>
  <si>
    <t>úprava křídel pod římsou v tl. 400mm - výkres 06  
křídlo A: 0,45*0,40*2,50=0,450 [B] 
křídlo B: 0,45*0,40*2,00=0,360 [C] 
křídlo C: 0,45*0,40*2,25=0,405 [D] 
křídlo D: 0,45*0,40*2,37=0,427 [E] 
Celkové množství 1.642000=1,642 [F]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</si>
  <si>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</t>
  </si>
  <si>
    <t>27</t>
  </si>
  <si>
    <t>333365</t>
  </si>
  <si>
    <t>VÝZTUŽ MOSTNÍCH OPER A KRÍDEL Z OCELI 10505, B500B</t>
  </si>
  <si>
    <t>130 kg oceli na 1m3 betonu: 0,13*1,642=0,213 [A]</t>
  </si>
  <si>
    <t>Položka zahrnuje veškerý materiál, výrobky a polotovary, vcetne mimostaveništní a vnitrostaveništní dopravy (rovnež presuny), vcetne naložení a složení, prípadne s uložením  
- dodání betonárské výztuže v požadované kvalite, stríhání, rezání, ohýbání a spojování do všech požadovaných tvaru (vc. armakošu) a uložení s požadovaným zajištením polohy a krytí výztuže betonem,  
- veškeré svary nebo jiné spoje výztuže,  
- pomocné konstrukce a práce pro osazení a upevnení výztuže,  
- zednické výpomoci pro montáž betonárské výztuže,  
- úpravy výztuže pro osazení doplnkových konstrukcí,  
- ochranu výztuže do doby jejího zabetonování,  
- úpravy výztuže pro zrízení železobetonových kloubu, kotevních prvku, závesných ok a doplnkových konstrukcí,  
- veškerá opatrení pro zajištení soudržnosti výztuže a betonu,  
- vodivé propojení výztuže, které je soucástí ochrany konstrukce proti vlivum bludných proudu, vyvedení do merících skríní nebo míst pro merení bludných proudu (vlastní merící skríne se uvádejí položkami SD 74),  
- povrchovou antikorozní úpravu výztuže,  
- separaci výztuže,  
- osazení merících zarízení a úpravy pro ne,  
- osazení merících skríní nebo míst pro merení bludných proudu.</t>
  </si>
  <si>
    <t>Vodorovné konstrukce</t>
  </si>
  <si>
    <t>28</t>
  </si>
  <si>
    <t>451311</t>
  </si>
  <si>
    <t>PODKL A VÝPLN VRSTVY Z PROST BET DO C8/10</t>
  </si>
  <si>
    <t>pod drenáží ze rubem opěr - výkres 04, 05: 0,3*0,15*(9,25+9,4)=0,839 [A]</t>
  </si>
  <si>
    <t>29</t>
  </si>
  <si>
    <t>45731A</t>
  </si>
  <si>
    <t>VYROVNÁVACÍ A SPÁDOVÝ PROSTÝ BETON C20/25</t>
  </si>
  <si>
    <t>lože pod kamennou dlažbu v tl.150mm - výkres 04, 05  
v korytě toku na dl. 13,0m: 6,4*13,0*0,15=12,480 [B] 
přídlažba za římsami :  0,95*1,1*4*0,15=0,627 [C] 
Celkové množství 13.107000=13,107 [D]</t>
  </si>
  <si>
    <t>30</t>
  </si>
  <si>
    <t>457325</t>
  </si>
  <si>
    <t>VYROVNÁVACÍ A SPÁDOVÝ ŽELEZOBETON C30/37</t>
  </si>
  <si>
    <t>spřažení vyrvnávací vrstva - výkres 06: ((0,22+0,14)/2*1,13+(0,14+0,2)/2*3,0+(0,2+0,12)/2*3,0+(0,12+0,18)/2*1,09)*7,65=10,380 [A]</t>
  </si>
  <si>
    <t>31</t>
  </si>
  <si>
    <t>457365</t>
  </si>
  <si>
    <t>VÝZTUŽ VYROV A SPÁD BETONU Z OCELI 10505, B500B</t>
  </si>
  <si>
    <t>konsrtukční výztuž 90kg oceli na 1m3 betonu:  0,09*10,380=0,934 [A]</t>
  </si>
  <si>
    <t>položka zahrnuje:  
- dodání betonárské výztuže v požadované kvalite, stríhání, rezání, ohýbání a spojování do všech požadovaných tvaru (vc. armakošu) a uložení s požadovaným zajištením polohy a krytí výztuže betonem,  
- veškeré svary nebo jiné spoje výztuže,  
- pomocné konstrukce a práce pro osazení a upevnení výztuže,  
- zednické výpomoci pro montáž betonárské výztuže,  
- úpravy výztuže pro osazení doplnkových konstrukcí,  
- ochranu výztuže do doby jejího zabetonování,  
- úpravy výztuže pro zrízení železobetonových kloubu, kotevních prvku, závesných ok a doplnkových konstrukcí,  
- veškerá opatrení pro zajištení soudržnosti výztuže a betonu,  
- povrchovou antikorozní úpravu výztuže,  
- separaci výztuže</t>
  </si>
  <si>
    <t>32</t>
  </si>
  <si>
    <t>457368</t>
  </si>
  <si>
    <t>VÝZTUŽ VYROV A SPÁD BETONU ZE SVAR SÍTÍ</t>
  </si>
  <si>
    <t>2 vrstvy sítí d=8mm oka 100/100 s přesahy jakosti B500B: 8,22*7,65*2*1,1*0,0079t/m2=1,093 [A]</t>
  </si>
  <si>
    <t>položka zahrnuje:  
- dodání výztuže ze svarovaných sítí v požadované kvalite, stríhání, rezání, ohýbání a spojování do všech požadovaných tvaru (vc. armakošu) a uložení s požadovaným zajištením polohy a krytí výztuže betonem,  
- veškeré svary nebo jiné spoje výztuže,  
- pomocné konstrukce a práce pro osazení a upevnení výztuže,  
- zednické výpomoci pro montáž betonárské výztuže,  
- úpravy výztuže pro osazení doplnkových konstrukcí,  
- ochranu výztuže do doby jejího zabetonování,  
- úpravy výztuže pro zrízení železobetonových kloubu, kotevních prvku, závesných ok a doplnkových konstrukcí,  
- veškerá opatrení pro zajištení soudržnosti výztuže a betonu,  
- povrchovou antikorozní úpravu výztuže,  
- separaci výztuže</t>
  </si>
  <si>
    <t>33</t>
  </si>
  <si>
    <t>458573</t>
  </si>
  <si>
    <t>VÝPLN ZA OPERAMI A ZDMI Z KAMENIVA TEŽENÉHO, INDEX ZHUTNENÍ ID DO 0,9</t>
  </si>
  <si>
    <t>ložná vrstva přechodových klínů - výkres 04, 05:  
opěra 1: (3,6*0,4+1,0*0,3)*7,5=13,050 [B] 
opěra 2: (3,5*0,4+1,0*0,3)*7,5=12,750 [C] 
Celkové množství 25.800000=25,800 [D]</t>
  </si>
  <si>
    <t>položka zahrnuje dodávku predepsaného kameniva, mimostaveništní a vnitrostaveništní dopravu a jeho uložení  
není-li v zadávací dokumentaci uvedeno jinak, jedná se o nakupovaný materiál</t>
  </si>
  <si>
    <t>34</t>
  </si>
  <si>
    <t>45860</t>
  </si>
  <si>
    <t>VÝPLN ZA OPERAMI A ZDMI Z MEZEROVITÉHO BETONU</t>
  </si>
  <si>
    <t>přechodové klíny - výkres 04, 05  
opěra 1: (0,91+0,25)/2*3,5*7,5=15,225 [B] 
opěra 2: (0,9+0,25)/2*3,5*7,5=15,094 [C] 
obetonování drenáže ze rubem opěr - výkres 04, 05  
opěra 1: 0,3*0,3*9,25=0,833 [E] 
opěra 2: 0,3*0,3*9,4=0,846 [F] 
Celkové množství 31.998000=31,998 [G]</t>
  </si>
  <si>
    <t>položka zahrnuje:  
- dodávku mezerovitého betonu predepsané kvality a zásyp se zhutnením vcetne mimostaveništní a vnitrostaveništní dopravy</t>
  </si>
  <si>
    <t>35</t>
  </si>
  <si>
    <t>46251</t>
  </si>
  <si>
    <t>ZÁHOZ Z LOMOVÉHO KAMENE</t>
  </si>
  <si>
    <t>přechod z dlažby koryta toku na stávající koryto , tl .0,3m: 1,5*0,3*3,0*2=2,700 [A]</t>
  </si>
  <si>
    <t>položka zahrnuje:  
- dodávku a zához lomového kamene predepsané frakce vcetne mimostaveništní a vnitrostaveništní dopravy  
není-li v zadávací dokumentaci uvedeno jinak, jedná se o nakupovaný materiál</t>
  </si>
  <si>
    <t>36</t>
  </si>
  <si>
    <t>465512</t>
  </si>
  <si>
    <t>DLAŽBY Z LOMOVÉHO KAMENE NA MC</t>
  </si>
  <si>
    <t>kamenná dlažbu v tl. 200mm - výkres 04, 05  
v korytě toku na dl. 13,0m: 6,4*13,0*0,20=16,640 [B] 
přídlažba za římsami :  0,95*1,1*4*0,20=0,836 [C] 
Celkové množství 17.476000=17,476 [D]</t>
  </si>
  <si>
    <t>položka zahrnuje:  
- nutné zemní práce (svahování, úpravu pláne a pod.)  
- zrízení spojovací vrstvy  
- zrízení lože dlažby z cementové malty predepsané kvality a predepsané tlouštky  
- dodávku a položení dlažby z lomového kamene do predepsaného tvaru  
- spárování, tesnení, tmelení a vyplnení spar MC prípadne s vyklínováním  
- úprava povrchu pro odvedení srážkové vody  
- nezahrnuje podklad pod dlažbu, vykazuje se samostatne položkami SD 45</t>
  </si>
  <si>
    <t>37</t>
  </si>
  <si>
    <t>46731A</t>
  </si>
  <si>
    <t>STUPNE A PRAHY VODNÍCH KORYT Z PROSTÉHO BETONU C20/25</t>
  </si>
  <si>
    <t>prahy ukončující dlažbu v korytě toku - výkres 05: 0,5*1,0*6,5*2=6,500 [A]</t>
  </si>
  <si>
    <t>položka zahrnuje:  
- nutné zemní práce (hloubení rýh apod.)  
- dodání  cerstvého  betonu  (betonové  smesi)  požadované  kvality,  jeho  uložení  do požadovaného tvaru pri jakékoliv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doplnkových konstrukcí a vybavení,  
- úpravy povrchu pro položení požadované izolace, povlaku a náteru, prípadne vyspravení,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</t>
  </si>
  <si>
    <t>Komunikace</t>
  </si>
  <si>
    <t>38</t>
  </si>
  <si>
    <t>56333</t>
  </si>
  <si>
    <t>VOZOVKOVÉ VRSTVY ZE ŠTERKODRTI TL. DO 150MM</t>
  </si>
  <si>
    <t>celá plocha úpravy x koeficient šířky vrstev - plocha mostu: 354,5*1,23-49,7=386,335 [A]</t>
  </si>
  <si>
    <t>- dodání kameniva predepsané kvality a zrnitosti  
- rozprostrení a zhutnení vrstvy v predepsané tlouštce  
- zrízení vrstvy bez rozlišení šírky, pokládání vrstvy po etapách  
- nezahrnuje postriky, nátery</t>
  </si>
  <si>
    <t>39</t>
  </si>
  <si>
    <t>56335</t>
  </si>
  <si>
    <t>VOZOVKOVÉ VRSTVY ZE ŠTERKODRTI TL. DO 250MM</t>
  </si>
  <si>
    <t>40</t>
  </si>
  <si>
    <t>56932</t>
  </si>
  <si>
    <t>ZPEVNENÍ KRAJNIC ZE ŠTERKODRTI TL. DO 100MM</t>
  </si>
  <si>
    <t>úprava krajnic v šíř. 1,0m - výkres 05:  1,0*(23,5+28,8+26,3+22,1)=100,700 [A]</t>
  </si>
  <si>
    <t>- dodání kameniva predepsané kvality a zrnitosti  
- rozprostrení a zhutnení vrstvy v predepsané tlouštce  
- zrízení vrstvy bez rozlišení šírky, pokládání vrstvy po etapách</t>
  </si>
  <si>
    <t>41</t>
  </si>
  <si>
    <t>572123</t>
  </si>
  <si>
    <t>INFILTRACNÍ POSTRIK Z EMULZE DO 1,0KG/M2</t>
  </si>
  <si>
    <t>na štěrkové podkladní vrstvě: 326,045=326,045 [A]</t>
  </si>
  <si>
    <t>- dodání všech predepsaných materiálu pro postriky v predepsaném množství  
- provedení dle predepsaného technologického predpisu  
- zrízení vrstvy bez rozlišení šírky, pokládání vrstvy po etapách  
- úpravu napojení, ukoncení</t>
  </si>
  <si>
    <t>42</t>
  </si>
  <si>
    <t>572214</t>
  </si>
  <si>
    <t>SPOJOVACÍ POSTRIK Z MODIFIK EMULZE DO 0,5KG/M2</t>
  </si>
  <si>
    <t>na živičné podkladní vrstvě: 362,654=362,654 [A] 
na živičné ložné vrstvě:  354,5=354,500 [B] 
Celkové množství 717.154000=717,154 [C]</t>
  </si>
  <si>
    <t>43</t>
  </si>
  <si>
    <t>574A34</t>
  </si>
  <si>
    <t>ASFALTOVÝ BETON PRO OBRUSNÉ VRSTVY ACO 11+, 11S TL. 40MM</t>
  </si>
  <si>
    <t>ACO 11+</t>
  </si>
  <si>
    <t>v celé ploše úpravy sil.III/4194: 354,5=354,500 [A]</t>
  </si>
  <si>
    <t>- dodání smesi v požadované kvalite  
- ocištení podkladu  
- uložení smesi dle predepsaného technologického predpisu, zhutnení vrstvy v predepsané tlouštce  
- zrízení vrstvy bez rozlišení šírky, pokládání vrstvy po etapách, vcetne pracovních spar a spoju  
- úpravu napojení, ukoncení podél obrubníku, dilatacních zarízení, odvodnovacích proužku, odvodnovacu, vpustí, šachet a pod.  
- nezahrnuje postriky, nátery  
- nezahrnuje tesnení podél obrubníku, dilatacních zarízení, odvodnovacích proužku, odvodnovacu, vpustí, šachet a pod.</t>
  </si>
  <si>
    <t>44</t>
  </si>
  <si>
    <t>574C66</t>
  </si>
  <si>
    <t>ASFALTOVÝ BETON PRO LOŽNÍ VRSTVY ACL 16+, 16S TL. 70MM</t>
  </si>
  <si>
    <t>ACL 16+</t>
  </si>
  <si>
    <t>celá plocha úpravy x koeficient šířky vrstev: 354,5*1,023=362,654 [A]</t>
  </si>
  <si>
    <t>45</t>
  </si>
  <si>
    <t>574E68</t>
  </si>
  <si>
    <t>ASFALTOVÝ BETON PRO PODKLADNÍ VRSTVY ACP 22+, 22S TL. 70MM</t>
  </si>
  <si>
    <t>ACP 22+</t>
  </si>
  <si>
    <t>celá plocha úpravy x koeficient šířky vrstev - plocha mostu: 354,5*1,06-49,725=326,045 [A]</t>
  </si>
  <si>
    <t>46</t>
  </si>
  <si>
    <t>575F53</t>
  </si>
  <si>
    <t>LITÝ ASFALT MA IV (OCHRANA MOSTNÍ IZOLACE) 11 TL. 40MM MODIFIK</t>
  </si>
  <si>
    <t>ochrana izolace mostovky - výkres 03, 04: 6,5*7,65=49,725 [A]</t>
  </si>
  <si>
    <t>47</t>
  </si>
  <si>
    <t>57641</t>
  </si>
  <si>
    <t>POSYP KAMENIVEM OBALOVANÝM 5KG/M2</t>
  </si>
  <si>
    <t>na ochraně izolace mostovky - výkres 03, 04: 6,5*7,65=49,725 [A]</t>
  </si>
  <si>
    <t>- dodání obalovaného kameniva predepsané kvality a zrnitosti  
- posyp predepsaným množstvím</t>
  </si>
  <si>
    <t>Úpravy povrchů, podlahy, výplně otvorů</t>
  </si>
  <si>
    <t>48</t>
  </si>
  <si>
    <t>626111</t>
  </si>
  <si>
    <t>REPROFILACE PODHLEDU, SVISLÝCH PLOCH SANACNÍ MALTOU JEDNOVRST TL 10MM</t>
  </si>
  <si>
    <t>sanace 1  
dolní a boční sviské povrchy nosné konstrukce: 0,3*(0,33+8,22+0,33)*5,96=15,877 [B] 
sanace 2  
líc opěr: 0,3*1,3*10,3*2=8,034 [D] 
líc  křídel: 0,3*(1,6*3,01/2+1,6*2,7/2+1,6*2,9/2+1,6*2,86/2)=2,753 [E] 
Celkové množství 26.664000=26,664 [F]</t>
  </si>
  <si>
    <t>položka zahrnuje:  
dodávku veškerého materiálu potrebného pro predepsanou úpravu v predepsané kvalite  
nutné vyspravení podkladu, prípadne zatrení spar zdiva  
položení vrstvy v predepsané tlouštce  
potrebná lešení a podperné konstrukce</t>
  </si>
  <si>
    <t>49</t>
  </si>
  <si>
    <t>626113</t>
  </si>
  <si>
    <t>REPROFILACE PODHLEDU, SVISLÝCH PLOCH SANACNÍ MALTOU JEDNOVRST TL 30MM</t>
  </si>
  <si>
    <t>sanace 1  
dolní a boční sviské povrchy nosné konstrukce: 0,2*(0,33+8,22+0,33)*5,96=10,585 [B] 
sanace 2  
líc opěr : 0,2*1,3*10,3*2=5,356 [D] 
líc  křídel: 0,2*(1,6*3,01/2+1,6*2,7/2+1,6*2,9/2+1,6*2,86/2)=1,835 [E] 
Celkové množství 17.776000=17,776 [F]</t>
  </si>
  <si>
    <t>50</t>
  </si>
  <si>
    <t>62631</t>
  </si>
  <si>
    <t>SPOJOVACÍ MUSTEK MEZI STARÝM A NOVÝM BETONEM</t>
  </si>
  <si>
    <t>sanace 1  
dolní a boční sviské povrchy nosné konstrukce - výkres 02: (0,33+8,22+0,33)*5,96=52,925 [B] 
sanace 2  
líc opěr: 1,3*10,3*2=26,780 [D] 
líc  křídel: 1,6*3,01/2+1,6*2,7/2+1,6*2,9/2+1,6*2,86/2=9,176 [E] 
Celkové množství 88.881000=88,881 [F]</t>
  </si>
  <si>
    <t>51</t>
  </si>
  <si>
    <t>62641</t>
  </si>
  <si>
    <t>SJEDNOCUJÍCÍ STERKA JEMNOU MALTOU TL CCA 2MM</t>
  </si>
  <si>
    <t>52</t>
  </si>
  <si>
    <t>62651</t>
  </si>
  <si>
    <t>OCHRANA VÝZTUŽE PRI DOSTATECNÉM KRYTÍ</t>
  </si>
  <si>
    <t>sanace 1  
dolní a boční sviské povrchy nosné konstrukce: (0,3+0,2)*(0,33+8,22+0,33)*5,96=26,462 [B] 
sanace 2  
líc opěr: (0,3+0,2)*1,3*10,3*2=13,390 [D] 
líc  křídel: (0,3+0,2)*(1,6*3,01/2+1,6*2,7/2+1,6*2,9/2+1,6*2,86/2)=4,588 [E] 
Celkové množství 44.440000=44,440 [F]</t>
  </si>
  <si>
    <t>položka zahrnuje:  
dodávku veškerého materiálu potrebného pro predepsanou úpravu v predepsané kvalite  
položení vrstvy v predepsané tlouštce  
potrebná lešení a podperné konstrukce</t>
  </si>
  <si>
    <t>Přidružená stavební výroba</t>
  </si>
  <si>
    <t>53</t>
  </si>
  <si>
    <t>711132</t>
  </si>
  <si>
    <t>IZOLACE BEŽNÝCH KONSTRUKCÍ PROTI VOLNE STÉKAJÍCÍ VODE ASFALTOVÝMI PÁSY</t>
  </si>
  <si>
    <t>rub opěr - výkres 04, 05: 1,2*(9,25+9,4)=22,380 [A] 
horní plocha a rub křídel - výkres 06  
křídlo A: 0,45*(2,34+2,66)/2+1,2*2,66=4,317 [C] 
křídlo B: 0,45*(2,09+1,85)/2+1,2*1,85=3,107 [D] 
křídlo C: 0,45*(2,34+2,1)/2+1,2*2,1=3,519 [E] 
křídlo D: 0,45*(2,21+2,53)/2+1,2*2,53=4,103 [F] 
Celkové množství 37.426000=37,426 [G]</t>
  </si>
  <si>
    <t>položka zahrnuje:  
- dodání  predepsaného izolacního materiálu  
- ocištení a ošetrení podkladu, zadávací dokumentace muže zahrnout i prípadné vyspravení  
- zrízení izolace jako kompletního povlaku, prípadne komplet. soustavy nebo systému podle príslušného  technolog. predpisu  
- zrízení izolace i jednotlivých vrstev po etapách, vcetne pracovních spár a spoju  
- úprava u okraju, rohu, hran, dilatacních i pracovních spoju, kotev, obrubníku, dilatacních zarízení, odvodnení, otvoru, neizolovaných míst a pod.  
- zajištení odvodnení povrchu izolace, vcetne odvodnení nejnižších míst, pokud dokumentace pro zadání stavby nestanoví jinak  
- ochrana izolace do doby zrízení definitivní ochranné vrstvy nebo konstrukce  
- úprava, ocištení a ošetrení prostoru kolem izolace  
- provedení požadovaných zkoušek  
- nezahrnuje ochranné vrstvy, napr. geotextilii</t>
  </si>
  <si>
    <t>54</t>
  </si>
  <si>
    <t>711442</t>
  </si>
  <si>
    <t>IZOLACE MOSTOVEK CELOPLOŠNÁ ASFALTOVÝMI PÁSY S PECETÍCÍ VRSTVOU</t>
  </si>
  <si>
    <t>mostovka - výkres 03, 04: 8,22*7,65=62,883 [A] 
svislá čela mostovky z rubu opěr - výkres 05, 06: 0,6*(9,25+9,4)=11,190 [B] 
Celkové množství 74.073000=74,073 [C]</t>
  </si>
  <si>
    <t>položka zahrnuje:  
- dodání  predepsaného izolacního materiálu  
- ocištení a ošetrení podkladu, zadávací dokumentace muže zahrnout i prípadné vyspravení  
- zrízení izolace jako kompletního povlaku, prípadne komplet. soustavy nebo systému podle príslušného  technolog. predpisu  
- zrízení izolace i jednotlivých vrstev po etapách, vcetne pracovních spár a spoju  
- úprava u okraju, rohu, hran, dilatacních i pracovních spoju, kotev, obrubníku, dilatacních zarízení, odvodnení, otvoru, neizolovaných míst a pod.  
- zajištení odvodnení povrchu izolace, vcetne odvodnení nejnižších míst, pokud dokumentace pro zadání stavby nestanoví jinak  
- ochrana izolace do doby zrízení definitivní ochranné vrstvy nebo konstrukce  
- úprava, ocištení a ošetrení prostoru kolem izolace  
- provedení požadovaných zkoušek  
- nezahrnuje ochranné vrstvy, napr. litý asfalt, asfaltový beton  
v této položce se vykáže i izolace rámových konstrukcí (mosty, propusty, kolektory)</t>
  </si>
  <si>
    <t>55</t>
  </si>
  <si>
    <t>711502</t>
  </si>
  <si>
    <t>OCHRANA IZOLACE NA POVRCHU ASFALTOVÝMI PÁSY</t>
  </si>
  <si>
    <t>pod římsami - výkres 07  
levostranná římsa na mostovce:  1,05*7,51=7,886 [B] 
pravostranná římsa na mostovce:  1,05*7,75=8,138 [C] 
horní plochy křídel - výkres 06  
křídlo A: 0,45*(2,34+2,66)/2=1,125 [E] 
křídlo B: 0,45*(2,09+1,85)/2=0,887 [F] 
křídlo C: 0,45*(2,34+2,1)/2=0,999 [G] 
křídlo D: 0,45*(2,21+2,53)/2=1,067 [H] 
Celkové množství 20.102000=20,102 [I]</t>
  </si>
  <si>
    <t>položka zahrnuje:  
- dodání  predepsaného ochranného materiálu  
- zrízení ochrany izolace</t>
  </si>
  <si>
    <t>56</t>
  </si>
  <si>
    <t>711509</t>
  </si>
  <si>
    <t>OCHRANA IZOLACE NA POVRCHU TEXTILIÍ</t>
  </si>
  <si>
    <t>izolace rubu opěr - výkres 04, 05: 1,2*(9,25+9,4)=22,380 [A] 
izolace rubu křídel - výkres 06: 1,2*(2,66+1,85+2,1+2,53)=10,968 [B] 
Celkové množství 33.348000=33,348 [C]</t>
  </si>
  <si>
    <t>57</t>
  </si>
  <si>
    <t>78381</t>
  </si>
  <si>
    <t>NÁTERY BETON KONSTR TYP S1 (OS-A)</t>
  </si>
  <si>
    <t>povrch říms - výkres 03, 05: (1,2-0,15)*(12,3+12,0)=25,515 [A]</t>
  </si>
  <si>
    <t>- položka zahrnuje kompletní povlaky (i ruznobarevné), vcetne úpravy podkladu (odmaštení, odstranení starých náteru a necistot) a jeho vyspravení, provedení náteru predepsaným postupem a splnení všech požadavku daných technologickým predpisem.</t>
  </si>
  <si>
    <t>58</t>
  </si>
  <si>
    <t>78382</t>
  </si>
  <si>
    <t>NÁTERY BETON KONSTR TYP S2 (OS-B)</t>
  </si>
  <si>
    <t>sanace povrchu stávajícíh betonových konstrukcí - dle pol. 62641: 88,881=88,881 [A]</t>
  </si>
  <si>
    <t>59</t>
  </si>
  <si>
    <t>78383</t>
  </si>
  <si>
    <t>NÁTERY BETON KONSTR TYP S4 (OS-C)</t>
  </si>
  <si>
    <t>ochranný nátěr podle VL4-401.01a - výkres 07: (0,15+0,15)*(12,3+12,0)=7,290 [A]</t>
  </si>
  <si>
    <t>Potrubí</t>
  </si>
  <si>
    <t>60</t>
  </si>
  <si>
    <t>87433</t>
  </si>
  <si>
    <t>POTRUBÍ Z TRUB PLASTOVÝCH ODPADNÍCH DN DO 150MM</t>
  </si>
  <si>
    <t>převedení drenáží přes opěry - výkres 04, 05: 1,4*2=2,800 [A]</t>
  </si>
  <si>
    <t>položky pro zhotovení potrubí platí bez ohledu na sklon  
zahrnuje:  
- výrobní dokumentaci (vcetne technologického predpisu)  
- dodání veškerého trubního a pomocného materiálu  (trouby,  trubky,  tvarovky,  spojovací a tesnící  materiál a pod.), podperných, závesných a upevnovacích prvku, vcetne potrebných úprav  
- úprava a príprava podkladu a podper, ocištení a ošetrení podkladu a podper  
- zrízení plne funkcního potrubí, kompletní soustavy, podle príslušného technologického predpisu  
- zrízení potrubí i jednotlivých cástí po etapách, vcetne pracovních spar a spoju, pracovního zaslepení koncu a pod.  
- úprava prostupu, pruchodu  šachtami a komorami, okolí podper a vyústení, zaústení, napojení, vyvedení a upevnení odpad. výustí  
- ochrana potrubí náterem (vc. úpravy povrchu), prípadne izolací, nejsou-li tyto práce predmetem jiné položky  
- úprava, ocištení a ošetrení prostoru kolem potrubí  
- položky platí pro práce provádené v prostoru zapaženém i nezapaženém a i v kolektorech, chránickách  
- položky zahrnují i práce spojené s nutnými obtoky, prevádením a cerpáním vody  
nezahrnuje zkoušky vodotesnosti a televizní prohlídku</t>
  </si>
  <si>
    <t>61</t>
  </si>
  <si>
    <t>87533</t>
  </si>
  <si>
    <t>POTRUBÍ DREN Z TRUB PLAST DN DO 150MM</t>
  </si>
  <si>
    <t>drenáž za rubem opěr - výkres 04, 05: 9,25+9,4=18,650 [A]</t>
  </si>
  <si>
    <t>položky pro zhotovení potrubí platí bez ohledu na sklon  
zahrnuje:  
- výrobní dokumentaci (vcetne technologického predpisu)  
- dodání veškerého trubního a pomocného materiálu  (trouby,  trubky,  tvarovky,  spojovací a tesnící  materiál a pod.), podperných, závesných a upevnovacích prvku, vcetne potrebných úprav  
- úprava a príprava podkladu a podper, ocištení a ošetrení podkladu a podper  
- zrízení plne funkcního potrubí, kompletní soustavy, podle príslušného technologického predpisu  
- zrízení potrubí i jednotlivých cástí po etapách, vcetne pracovních spar a spoju, pracovního zaslepení koncu a pod.  
- úprava prostupu, pruchodu  šachtami a komorami, okolí podper a vyústení, zaústení, napojení, vyvedení a upevnení odpad. výustí  
- ochrana potrubí náterem (vc. úpravy povrchu), prípadne izolací, nejsou-li tyto práce predmetem jiné položky  
- úprava, ocištení a ošetrení prostoru kolem potrubí  
- položky platí pro práce provádené v prostoru zapaženém i nezapaženém a i v kolektorech, chránickách  
- položky zahrnují i práce spojené s nutnými obtoky, prevádením a cerpáním vody</t>
  </si>
  <si>
    <t>62</t>
  </si>
  <si>
    <t>87627</t>
  </si>
  <si>
    <t>CHRÁNICKY Z TRUB PLASTOVÝCH DN DO 100MM</t>
  </si>
  <si>
    <t>rezervní v římsách - výkres 03, 05: 12,2+2*1,2+12,3+2*1,2=29,300 [A]</t>
  </si>
  <si>
    <t>položky pro zhotovení potrubí platí bez ohledu na sklon  
zahrnuje:  
- výrobní dokumentaci (vcetne technologického predpisu)  
- dodání veškerého trubního a pomocného materiálu  (trouby,  trubky,  tvarovky,  spojovací a tesnící  materiál a pod.), podperných, závesných a upevnovacích prvku, vcetne potrebných úprav  
- úprava a príprava podkladu a podper, ocištení a ošetrení podkladu a podper  
- zrízení plne funkcního potrubí, kompletní soustavy, podle príslušného technologického predpisu  
- zrízení potrubí i jednotlivých cástí po etapách, vcetne pracovních spar a spoju, pracovního zaslepení koncu a pod.  
- úprava prostupu, pruchodu  šachtami a komorami, okolí podper a vyústení, zaústení, napojení, vyvedení a upevnení odpad. výustí  
- ochrana potrubí náterem (vc. úpravy povrchu), prípadne izolací, nejsou-li tyto práce predmetem jiné položky  
- úprava, ocištení a ošetrení prostoru kolem potrubí  
 vcetne prípadne predepsaného utesnení koncu chránicek  
- položky platí pro práce provádené v prostoru zapaženém i nezapaženém a i v kolektorech, chránickách</t>
  </si>
  <si>
    <t>Ostatní konstrukce a práce</t>
  </si>
  <si>
    <t>63</t>
  </si>
  <si>
    <t>9112A3</t>
  </si>
  <si>
    <t>ZÁBRADLÍ MOSTNÍ S VODOR MADLY - DEMONTÁŽ S PRESUNEM</t>
  </si>
  <si>
    <t>stávající zábradlí - výkres 02: 12,0*2=24,000 [A]</t>
  </si>
  <si>
    <t>položka zahrnuje:  
- demontáž a odstranení zarízení  
- jeho odvoz na predepsané místo</t>
  </si>
  <si>
    <t>64</t>
  </si>
  <si>
    <t>9113B1</t>
  </si>
  <si>
    <t>SVODIDLO OCEL SILNIC JEDNOSTR, ÚROVEN ZADRŽ H1 -DODÁVKA A MONTÁŽ</t>
  </si>
  <si>
    <t>výkres 08  
levostranné svodidlo: 8,8+15,5+18,5+8,55=51,350 [B] 
pravostranné svodidlo:  8,55+18,5+13,5+8,8=49,350 [C] 
Celkové množství 100.700000=100,700 [D]</t>
  </si>
  <si>
    <t>položka zahrnuje:  
- kompletní dodávku všech dílu ocelového svodidla s predepsanou povrchovou úpravou vcetne spojovacích prvku  
- montáž a osazení svodidla, osazení sloupku zaberanením nebo osazením do betonových bloku (vcetne betonových bloku a nutných zemních prací  
- ukoncení zapuštením do betonových bloku (vcetne betonového bloku a nutných zemních prací) nebo koncovkou  
- prechod na jiný typ svodidla nebo pres mostní záver  
- ochranu proti bludným proudum a vývody pro jejich merení  
nezahrnuje odrazky nebo retroreflexní fólie</t>
  </si>
  <si>
    <t>65</t>
  </si>
  <si>
    <t>9117C1</t>
  </si>
  <si>
    <t>SVOD OCEL ZÁBRADEL ÚROVEN ZADRŽ H2 - DODÁVKA A MONTÁŽ</t>
  </si>
  <si>
    <t>výkres 08:  12,3+12,2=24,500 [A]</t>
  </si>
  <si>
    <t>položka zahrnuje:  
- kompletní dodávku všech dílu ocelového svodidla s predepsanou povrchovou úpravou vcetne spojovacích a diltacních prvku  
- montáž a osazení svodidla, kotvení, t.j. kotevní desky, šrouby z nerez oceli, vrty a zálivku, pokud zadávací dokumentace nestanoví jinak, prípadné nivelacní hmoty pod kotevní desky  
- prechod na jiný typ svodidla nebo pres mostní záver  
- ochranu proti bludným proudum a vývody pro jejich merení  
nezahrnuje odrazky nebo retroreflexní fólie</t>
  </si>
  <si>
    <t>66</t>
  </si>
  <si>
    <t>91238</t>
  </si>
  <si>
    <t>SMEROVÉ SLOUPKY Z PLAST HMOT - NÁSTAVCE NA SVODIDLA VCETNE ODRAZNÉHO PÁSKU</t>
  </si>
  <si>
    <t>modré na mostě: 2*2=4,000 [A] 
bílé mimo most: 4*2=8,000 [B] 
Celkové množství 12.000000=12,000 [C]</t>
  </si>
  <si>
    <t>položka zahrnuje:  
- dodání a osazení sloupku vcetne nutných zemních prací  
- vnitrostaveništní a mimostaveništní doprava  
- odrazky plastové nebo z retroreflexní fólie</t>
  </si>
  <si>
    <t>67</t>
  </si>
  <si>
    <t>91355</t>
  </si>
  <si>
    <t>EVIDENČNÍ ČÍSLO MOSTU</t>
  </si>
  <si>
    <t>demontáž a znovuosazení stávající tabulky s evidenčním číslem mostu</t>
  </si>
  <si>
    <t>položka zahrnuje štítek s evidenčním číslem mostu, sloupek dopravní značky včetně osazení a nutných zemních prací a zabetonování</t>
  </si>
  <si>
    <t>68</t>
  </si>
  <si>
    <t>917223</t>
  </si>
  <si>
    <t>SILNICNÍ A CHODNÍKOVÉ OBRUBY Z BETONOVÝCH OBRUBNÍKU ŠÍR 100MM</t>
  </si>
  <si>
    <t>lemování přídlažby za římsami - výkres 05: (1,05+1,0)*4=8,200 [A]</t>
  </si>
  <si>
    <t>Položka zahrnuje:  
dodání a pokládku betonových obrubníku o rozmerech predepsaných zadávací dokumentací  
betonové lože i bocní betonovou operku.</t>
  </si>
  <si>
    <t>69</t>
  </si>
  <si>
    <t>917224</t>
  </si>
  <si>
    <t>SILNICNÍ A CHODNÍKOVÉ OBRUBY Z BETONOVÝCH OBRUBNÍKU ŠÍR 150MM</t>
  </si>
  <si>
    <t>lemování přídlažby za římsami - výkres 05: 1,2*4=4,800 [A]</t>
  </si>
  <si>
    <t>70</t>
  </si>
  <si>
    <t>919111</t>
  </si>
  <si>
    <t>REZÁNÍ ASFALTOVÉHO KRYTU VOZOVEK TL DO 50MM</t>
  </si>
  <si>
    <t>příčné pro vymezení odstranění vozovky - výkres 05:  5,6+5,5=11,100 [A] 
příčné pro těsnění spár nad konci nosné konstrukce - výkres 04, 05: (8,05+8,13)*2řezy=32,360 [B] 
podélné pro těsnění spár podél říms - výkres 07: 12,3+12,2=24,500 [C] 
Celkové množství 67.960000=67,960 [D]</t>
  </si>
  <si>
    <t>položka zahrnuje rezání vozovkové vrstvy v predepsané tlouštce, vcetne spotreby vody</t>
  </si>
  <si>
    <t>71</t>
  </si>
  <si>
    <t>931182</t>
  </si>
  <si>
    <t>VÝPLN DILATACNÍCH SPAR Z POLYSTYRENU TL 20MM</t>
  </si>
  <si>
    <t>oddělení přechodového klínu od spodní stavby - výkres 04, 05  
opěry: 1,2*8,95+1,2*9,3=21,900 [B] 
křídla: (0,91+0,25)/2*3,6*2+(0,9+0,25)/2*3,6*2=8,316 [C] 
Celkové množství 30.216000=30,216 [D]</t>
  </si>
  <si>
    <t>položka zahrnuje dodávku a osazení predepsaného materiálu, ocištení ploch spáry pred úpravou, ocištení okolí spáry po úprave</t>
  </si>
  <si>
    <t>72</t>
  </si>
  <si>
    <t>931326</t>
  </si>
  <si>
    <t>TESNENÍ DILATAC SPAR ASF ZÁLIVKOU MODIFIK PRUR DO 800MM2</t>
  </si>
  <si>
    <t>podél říms podle VL4-403.42 - výkres 07: 12,3+12,2=24,500 [A] 
nad konci nosné konstrukce - výkres 04, 05: 8,05+8,13=16,180 [B] 
Celkové množství 40.680000=40,680 [C]</t>
  </si>
  <si>
    <t>položka zahrnuje dodávku a osazení predepsaného materiálu, ocištení ploch spáry pred úpravou, ocištení okolí spáry po úprave  
nezahrnuje tesnící profil</t>
  </si>
  <si>
    <t>73</t>
  </si>
  <si>
    <t>931336</t>
  </si>
  <si>
    <t>TESNENÍ DILATACNÍCH SPAR POLYURETANOVÝM TMELEM PRUREZU DO 800MM2</t>
  </si>
  <si>
    <t>spáry mezi spodní stavbou a nosnou konstrukcí po provedení sanace povrchu betonových konstrukcí - výkres 03, 04, 05: (0,8+0,5)*4+10,05+10,15=25,400 [A]</t>
  </si>
  <si>
    <t>74</t>
  </si>
  <si>
    <t>938544</t>
  </si>
  <si>
    <t>OCIŠTENÍ BETON KONSTR OTRYSKÁNÍM TLAK VODOU PRES 1000 BARU</t>
  </si>
  <si>
    <t>horní povrch mostovky pod spřaženou vyrovnávací vrstvu - výkres 06: 8,22*7,65=62,883 [A] 
dolní a boční sviské povrchy nosné konstrukce - výkres 02: (0,33+8,22+0,33)*5,96=52,925 [B] 
spodní stavba - výkres 02  
líc opěr: 1,3*10,3*2=26,780 [C] 
líc křídel: 1,6*3,01/2+1,6*2,7/2+1,6*2,9/2+1,6*2,86/2=9,176 [D] 
Celkové množství 151.764000=151,764 [E]</t>
  </si>
  <si>
    <t>položka zahrnuje ocištení predepsaným zpusobem vcetne odklizení vzniklého odpadu</t>
  </si>
  <si>
    <t>75</t>
  </si>
  <si>
    <t>966166</t>
  </si>
  <si>
    <t>BOURÁNÍ KONSTRUKCÍ ZE ŽELEZOBETONU S ODVOZEM DO 12KM</t>
  </si>
  <si>
    <t>výkres 02  
levostranná římsa: 0,54*0,38*12,28=2,520 [B] 
pravostranná římsa: 0,58*0,34*12,20=2,406 [C] 
Celkové množství 4.926000=4,926 [D]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</si>
  <si>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</si>
  <si>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76</t>
  </si>
  <si>
    <t>967156</t>
  </si>
  <si>
    <t>VYBOURÁNÍ ČÁSTÍ KONSTRUKCÍ BETON S ODVOZEM DO 12KM</t>
  </si>
  <si>
    <t>ubourání horní části křídel  v tl. 150mm - výkres 02  
křídlo A:  0,8*0,15*3,01=0,361 [B] 
křídlo B: 0,8*0,15*2,70=0,324 [C] 
křídlo C: 0,8*0,15*2,90=0,348 [D] 
křídlo D: 0,8*0,15*2,86=0,343 [E] 
ubourání horní části opěr v tl. 400mm - výkres 02  
opěra 1: 0,4*0,4*10,1=1,616 [G] 
opěra 2: 0,4*0,4*10,3=1,648 [H] 
Celkové množství 4.640000=4,640 [I]</t>
  </si>
  <si>
    <t>položka zahrnuje: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</si>
  <si>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77</t>
  </si>
  <si>
    <t>967851</t>
  </si>
  <si>
    <t>VYBOURÁNÍ MOSTNÍCH DILATACNÍCH ZÁVERU PODPOVRCHOVÝCH</t>
  </si>
  <si>
    <t>na opěře 1: 9,95=9,950 [A] 
na opěře 2: 10,15=10,150 [B] 
Celkové množství 20.100000=20,100 [C]</t>
  </si>
  <si>
    <t>položka zahrnuje veškerou manipulaci s vybouranou sutí a hmotami vcetne roztrídení na jednotlivé cásti a vcetne uložení  
položka zahrnuje veškeré další práce plynoucí z technologického predpisu a z platných predpisu</t>
  </si>
  <si>
    <t>78</t>
  </si>
  <si>
    <t>97811</t>
  </si>
  <si>
    <t>OTLUCENÍ OMÍTKY</t>
  </si>
  <si>
    <t>boční sviské povrchy nosné konstrukce - výkres 02: (0,33+0,33)*5,96=3,934 [A] 
spodní stavba - výkres 02  
líc opěr: 1,3*10,3*2=26,780 [C] 
líc křídel: 1,6*3,01/2+1,6*2,7/2+1,6*2,9/2+1,6*2,86/2=9,176 [D] 
Celkové množství 39.890000=39,890 [E]</t>
  </si>
  <si>
    <t>- položka zahrnuje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 
- položka zahrnuje veškeré další práce plynoucí z technologického predpisu a z platných predpisu</t>
  </si>
  <si>
    <t>79</t>
  </si>
  <si>
    <t>97816</t>
  </si>
  <si>
    <t>ODSEKÁNÍ VRSTVY VYROVNÁVACÍHO BETONU NA MOSTECH</t>
  </si>
  <si>
    <t>ochrana izolace mostovky tl.100mm - výkres 02: 7,52*0,1*7,65=5,753 [A]</t>
  </si>
  <si>
    <t>Položka zahrnuje:  
- položka zahrnuje veškeré práce plynoucí z technologického predpisu a z platných predpisu  
- veškerou manipulaci s vybouranou sutí a hmotami vcetne uložení na skládku.  
Položka nezahrnuje:  
- poplatek za skládku, který se vykazuje v položce 0141** (s výjimkou malého množství bouraného materiálu, kde je možné poplatek zahrnout do jednotkové ceny bourání – tento fakt musí být uveden v doplnujícím textu k položce)</t>
  </si>
  <si>
    <t>80</t>
  </si>
  <si>
    <t>97817</t>
  </si>
  <si>
    <t>ODSTRANENÍ MOSTNÍ IZOLACE</t>
  </si>
  <si>
    <t>izolace mostovky tl. 10mm - výkres 02: 7,52*(7,65+2*1,0)=72,568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</si>
</sst>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  <row r="22" spans="1:16" ht="12.75">
      <c r="A22" s="18" t="s">
        <v>38</v>
      </c>
      <c s="23" t="s">
        <v>26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56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58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58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25.5">
      <c r="A10" s="18" t="s">
        <v>38</v>
      </c>
      <c s="23" t="s">
        <v>22</v>
      </c>
      <c s="23" t="s">
        <v>59</v>
      </c>
      <c s="18" t="s">
        <v>60</v>
      </c>
      <c s="24" t="s">
        <v>61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62</v>
      </c>
      <c s="18" t="s">
        <v>60</v>
      </c>
      <c s="24" t="s">
        <v>63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64</v>
      </c>
      <c s="18" t="s">
        <v>60</v>
      </c>
      <c s="24" t="s">
        <v>65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66</v>
      </c>
      <c s="18" t="s">
        <v>60</v>
      </c>
      <c s="24" t="s">
        <v>67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68</v>
      </c>
      <c s="18" t="s">
        <v>60</v>
      </c>
      <c s="24" t="s">
        <v>69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30</v>
      </c>
      <c s="23" t="s">
        <v>70</v>
      </c>
      <c s="18" t="s">
        <v>60</v>
      </c>
      <c s="24" t="s">
        <v>71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72</v>
      </c>
      <c s="23" t="s">
        <v>73</v>
      </c>
      <c s="18" t="s">
        <v>60</v>
      </c>
      <c s="24" t="s">
        <v>74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75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76</v>
      </c>
      <c s="23" t="s">
        <v>77</v>
      </c>
      <c s="18" t="s">
        <v>60</v>
      </c>
      <c s="24" t="s">
        <v>78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79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33</v>
      </c>
      <c s="23" t="s">
        <v>80</v>
      </c>
      <c s="18" t="s">
        <v>60</v>
      </c>
      <c s="24" t="s">
        <v>81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35</v>
      </c>
      <c s="23" t="s">
        <v>82</v>
      </c>
      <c s="18" t="s">
        <v>60</v>
      </c>
      <c s="24" t="s">
        <v>83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84</v>
      </c>
      <c s="23" t="s">
        <v>85</v>
      </c>
      <c s="18" t="s">
        <v>40</v>
      </c>
      <c s="24" t="s">
        <v>86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14.75">
      <c r="A51" s="28" t="s">
        <v>43</v>
      </c>
      <c r="E51" s="29" t="s">
        <v>87</v>
      </c>
    </row>
    <row r="52" spans="1:5" ht="12.75">
      <c r="A52" s="30" t="s">
        <v>45</v>
      </c>
      <c r="E52" s="31" t="s">
        <v>88</v>
      </c>
    </row>
    <row r="53" spans="1:5" ht="12.75">
      <c r="A53" t="s">
        <v>46</v>
      </c>
      <c r="E53" s="29" t="s">
        <v>89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0+O8+O33+O78+O99+O120+O161+O202+O223+O252+O265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90</v>
      </c>
      <c s="32">
        <f>0+I8+I33+I78+I99+I120+I161+I202+I223+I252+I265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90</v>
      </c>
      <c s="5"/>
      <c s="14" t="s">
        <v>91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18" t="s">
        <v>38</v>
      </c>
      <c s="23" t="s">
        <v>22</v>
      </c>
      <c s="23" t="s">
        <v>92</v>
      </c>
      <c s="18" t="s">
        <v>22</v>
      </c>
      <c s="24" t="s">
        <v>93</v>
      </c>
      <c s="25" t="s">
        <v>94</v>
      </c>
      <c s="26">
        <v>459.59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51">
      <c r="A11" s="30" t="s">
        <v>45</v>
      </c>
      <c r="E11" s="31" t="s">
        <v>95</v>
      </c>
    </row>
    <row r="12" spans="1:5" ht="25.5">
      <c r="A12" t="s">
        <v>46</v>
      </c>
      <c r="E12" s="29" t="s">
        <v>96</v>
      </c>
    </row>
    <row r="13" spans="1:16" ht="12.75">
      <c r="A13" s="18" t="s">
        <v>38</v>
      </c>
      <c s="23" t="s">
        <v>16</v>
      </c>
      <c s="23" t="s">
        <v>92</v>
      </c>
      <c s="18" t="s">
        <v>16</v>
      </c>
      <c s="24" t="s">
        <v>93</v>
      </c>
      <c s="25" t="s">
        <v>94</v>
      </c>
      <c s="26">
        <v>58.051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89.25">
      <c r="A15" s="30" t="s">
        <v>45</v>
      </c>
      <c r="E15" s="31" t="s">
        <v>97</v>
      </c>
    </row>
    <row r="16" spans="1:5" ht="25.5">
      <c r="A16" t="s">
        <v>46</v>
      </c>
      <c r="E16" s="29" t="s">
        <v>96</v>
      </c>
    </row>
    <row r="17" spans="1:16" ht="12.75">
      <c r="A17" s="18" t="s">
        <v>38</v>
      </c>
      <c s="23" t="s">
        <v>15</v>
      </c>
      <c s="23" t="s">
        <v>92</v>
      </c>
      <c s="18" t="s">
        <v>15</v>
      </c>
      <c s="24" t="s">
        <v>93</v>
      </c>
      <c s="25" t="s">
        <v>94</v>
      </c>
      <c s="26">
        <v>12.315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40</v>
      </c>
    </row>
    <row r="19" spans="1:5" ht="25.5">
      <c r="A19" s="30" t="s">
        <v>45</v>
      </c>
      <c r="E19" s="31" t="s">
        <v>98</v>
      </c>
    </row>
    <row r="20" spans="1:5" ht="25.5">
      <c r="A20" t="s">
        <v>46</v>
      </c>
      <c r="E20" s="29" t="s">
        <v>96</v>
      </c>
    </row>
    <row r="21" spans="1:16" ht="12.75">
      <c r="A21" s="18" t="s">
        <v>38</v>
      </c>
      <c s="23" t="s">
        <v>26</v>
      </c>
      <c s="23" t="s">
        <v>92</v>
      </c>
      <c s="18" t="s">
        <v>26</v>
      </c>
      <c s="24" t="s">
        <v>93</v>
      </c>
      <c s="25" t="s">
        <v>94</v>
      </c>
      <c s="26">
        <v>21.801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40</v>
      </c>
    </row>
    <row r="23" spans="1:5" ht="12.75">
      <c r="A23" s="30" t="s">
        <v>45</v>
      </c>
      <c r="E23" s="31" t="s">
        <v>99</v>
      </c>
    </row>
    <row r="24" spans="1:5" ht="25.5">
      <c r="A24" t="s">
        <v>46</v>
      </c>
      <c r="E24" s="29" t="s">
        <v>96</v>
      </c>
    </row>
    <row r="25" spans="1:16" ht="12.75">
      <c r="A25" s="18" t="s">
        <v>38</v>
      </c>
      <c s="23" t="s">
        <v>28</v>
      </c>
      <c s="23" t="s">
        <v>92</v>
      </c>
      <c s="18" t="s">
        <v>28</v>
      </c>
      <c s="24" t="s">
        <v>93</v>
      </c>
      <c s="25" t="s">
        <v>94</v>
      </c>
      <c s="26">
        <v>27.614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12.75">
      <c r="A26" s="28" t="s">
        <v>43</v>
      </c>
      <c r="E26" s="29" t="s">
        <v>40</v>
      </c>
    </row>
    <row r="27" spans="1:5" ht="12.75">
      <c r="A27" s="30" t="s">
        <v>45</v>
      </c>
      <c r="E27" s="31" t="s">
        <v>100</v>
      </c>
    </row>
    <row r="28" spans="1:5" ht="25.5">
      <c r="A28" t="s">
        <v>46</v>
      </c>
      <c r="E28" s="29" t="s">
        <v>96</v>
      </c>
    </row>
    <row r="29" spans="1:16" ht="12.75">
      <c r="A29" s="18" t="s">
        <v>38</v>
      </c>
      <c s="23" t="s">
        <v>30</v>
      </c>
      <c s="23" t="s">
        <v>101</v>
      </c>
      <c s="18" t="s">
        <v>40</v>
      </c>
      <c s="24" t="s">
        <v>102</v>
      </c>
      <c s="25" t="s">
        <v>94</v>
      </c>
      <c s="26">
        <v>1.742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12.75">
      <c r="A30" s="28" t="s">
        <v>43</v>
      </c>
      <c r="E30" s="29" t="s">
        <v>40</v>
      </c>
    </row>
    <row r="31" spans="1:5" ht="12.75">
      <c r="A31" s="30" t="s">
        <v>45</v>
      </c>
      <c r="E31" s="31" t="s">
        <v>103</v>
      </c>
    </row>
    <row r="32" spans="1:5" ht="25.5">
      <c r="A32" t="s">
        <v>46</v>
      </c>
      <c r="E32" s="29" t="s">
        <v>96</v>
      </c>
    </row>
    <row r="33" spans="1:18" ht="12.75" customHeight="1">
      <c r="A33" s="5" t="s">
        <v>36</v>
      </c>
      <c s="5"/>
      <c s="35" t="s">
        <v>22</v>
      </c>
      <c s="5"/>
      <c s="21" t="s">
        <v>104</v>
      </c>
      <c s="5"/>
      <c s="5"/>
      <c s="5"/>
      <c s="36">
        <f>0+Q33</f>
      </c>
      <c r="O33">
        <f>0+R33</f>
      </c>
      <c r="Q33">
        <f>0+I34+I38+I42+I46+I50+I54+I58+I62+I66+I70+I74</f>
      </c>
      <c>
        <f>0+O34+O38+O42+O46+O50+O54+O58+O62+O66+O70+O74</f>
      </c>
    </row>
    <row r="34" spans="1:16" ht="25.5">
      <c r="A34" s="18" t="s">
        <v>38</v>
      </c>
      <c s="23" t="s">
        <v>72</v>
      </c>
      <c s="23" t="s">
        <v>105</v>
      </c>
      <c s="18" t="s">
        <v>40</v>
      </c>
      <c s="24" t="s">
        <v>106</v>
      </c>
      <c s="25" t="s">
        <v>107</v>
      </c>
      <c s="26">
        <v>146.32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25.5">
      <c r="A36" s="30" t="s">
        <v>45</v>
      </c>
      <c r="E36" s="31" t="s">
        <v>108</v>
      </c>
    </row>
    <row r="37" spans="1:5" ht="63.75">
      <c r="A37" t="s">
        <v>46</v>
      </c>
      <c r="E37" s="29" t="s">
        <v>109</v>
      </c>
    </row>
    <row r="38" spans="1:16" ht="25.5">
      <c r="A38" s="18" t="s">
        <v>38</v>
      </c>
      <c s="23" t="s">
        <v>76</v>
      </c>
      <c s="23" t="s">
        <v>110</v>
      </c>
      <c s="18" t="s">
        <v>40</v>
      </c>
      <c s="24" t="s">
        <v>111</v>
      </c>
      <c s="25" t="s">
        <v>107</v>
      </c>
      <c s="26">
        <v>11.506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112</v>
      </c>
    </row>
    <row r="41" spans="1:5" ht="63.75">
      <c r="A41" t="s">
        <v>46</v>
      </c>
      <c r="E41" s="29" t="s">
        <v>109</v>
      </c>
    </row>
    <row r="42" spans="1:16" ht="12.75">
      <c r="A42" s="18" t="s">
        <v>38</v>
      </c>
      <c s="23" t="s">
        <v>33</v>
      </c>
      <c s="23" t="s">
        <v>113</v>
      </c>
      <c s="18" t="s">
        <v>40</v>
      </c>
      <c s="24" t="s">
        <v>114</v>
      </c>
      <c s="25" t="s">
        <v>107</v>
      </c>
      <c s="26">
        <v>91.45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115</v>
      </c>
    </row>
    <row r="44" spans="1:5" ht="12.75">
      <c r="A44" s="30" t="s">
        <v>45</v>
      </c>
      <c r="E44" s="31" t="s">
        <v>116</v>
      </c>
    </row>
    <row r="45" spans="1:5" ht="25.5">
      <c r="A45" t="s">
        <v>46</v>
      </c>
      <c r="E45" s="29" t="s">
        <v>117</v>
      </c>
    </row>
    <row r="46" spans="1:16" ht="12.75">
      <c r="A46" s="18" t="s">
        <v>38</v>
      </c>
      <c s="23" t="s">
        <v>35</v>
      </c>
      <c s="23" t="s">
        <v>118</v>
      </c>
      <c s="18" t="s">
        <v>40</v>
      </c>
      <c s="24" t="s">
        <v>119</v>
      </c>
      <c s="25" t="s">
        <v>107</v>
      </c>
      <c s="26">
        <v>8.385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25.5">
      <c r="A48" s="30" t="s">
        <v>45</v>
      </c>
      <c r="E48" s="31" t="s">
        <v>120</v>
      </c>
    </row>
    <row r="49" spans="1:5" ht="76.5">
      <c r="A49" t="s">
        <v>46</v>
      </c>
      <c r="E49" s="29" t="s">
        <v>121</v>
      </c>
    </row>
    <row r="50" spans="1:16" ht="12.75">
      <c r="A50" s="18" t="s">
        <v>38</v>
      </c>
      <c s="23" t="s">
        <v>84</v>
      </c>
      <c s="23" t="s">
        <v>122</v>
      </c>
      <c s="18" t="s">
        <v>40</v>
      </c>
      <c s="24" t="s">
        <v>123</v>
      </c>
      <c s="25" t="s">
        <v>107</v>
      </c>
      <c s="26">
        <v>13.65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25.5">
      <c r="A52" s="30" t="s">
        <v>45</v>
      </c>
      <c r="E52" s="31" t="s">
        <v>124</v>
      </c>
    </row>
    <row r="53" spans="1:5" ht="76.5">
      <c r="A53" t="s">
        <v>46</v>
      </c>
      <c r="E53" s="29" t="s">
        <v>121</v>
      </c>
    </row>
    <row r="54" spans="1:16" ht="12.75">
      <c r="A54" s="18" t="s">
        <v>38</v>
      </c>
      <c s="23" t="s">
        <v>125</v>
      </c>
      <c s="23" t="s">
        <v>126</v>
      </c>
      <c s="18" t="s">
        <v>40</v>
      </c>
      <c s="24" t="s">
        <v>127</v>
      </c>
      <c s="25" t="s">
        <v>107</v>
      </c>
      <c s="26">
        <v>11.7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25.5">
      <c r="A56" s="30" t="s">
        <v>45</v>
      </c>
      <c r="E56" s="31" t="s">
        <v>128</v>
      </c>
    </row>
    <row r="57" spans="1:5" ht="63.75">
      <c r="A57" t="s">
        <v>46</v>
      </c>
      <c r="E57" s="29" t="s">
        <v>129</v>
      </c>
    </row>
    <row r="58" spans="1:16" ht="12.75">
      <c r="A58" s="18" t="s">
        <v>38</v>
      </c>
      <c s="23" t="s">
        <v>130</v>
      </c>
      <c s="23" t="s">
        <v>131</v>
      </c>
      <c s="18" t="s">
        <v>40</v>
      </c>
      <c s="24" t="s">
        <v>132</v>
      </c>
      <c s="25" t="s">
        <v>107</v>
      </c>
      <c s="26">
        <v>71.775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51">
      <c r="A60" s="30" t="s">
        <v>45</v>
      </c>
      <c r="E60" s="31" t="s">
        <v>133</v>
      </c>
    </row>
    <row r="61" spans="1:5" ht="318.75">
      <c r="A61" t="s">
        <v>46</v>
      </c>
      <c r="E61" s="29" t="s">
        <v>134</v>
      </c>
    </row>
    <row r="62" spans="1:16" ht="12.75">
      <c r="A62" s="18" t="s">
        <v>38</v>
      </c>
      <c s="23" t="s">
        <v>135</v>
      </c>
      <c s="23" t="s">
        <v>136</v>
      </c>
      <c s="18" t="s">
        <v>40</v>
      </c>
      <c s="24" t="s">
        <v>137</v>
      </c>
      <c s="25" t="s">
        <v>107</v>
      </c>
      <c s="26">
        <v>71.775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138</v>
      </c>
    </row>
    <row r="64" spans="1:5" ht="12.75">
      <c r="A64" s="30" t="s">
        <v>45</v>
      </c>
      <c r="E64" s="31" t="s">
        <v>40</v>
      </c>
    </row>
    <row r="65" spans="1:5" ht="191.25">
      <c r="A65" t="s">
        <v>46</v>
      </c>
      <c r="E65" s="29" t="s">
        <v>139</v>
      </c>
    </row>
    <row r="66" spans="1:16" ht="12.75">
      <c r="A66" s="18" t="s">
        <v>38</v>
      </c>
      <c s="23" t="s">
        <v>140</v>
      </c>
      <c s="23" t="s">
        <v>141</v>
      </c>
      <c s="18" t="s">
        <v>40</v>
      </c>
      <c s="24" t="s">
        <v>142</v>
      </c>
      <c s="25" t="s">
        <v>143</v>
      </c>
      <c s="26">
        <v>160.7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40</v>
      </c>
    </row>
    <row r="68" spans="1:5" ht="38.25">
      <c r="A68" s="30" t="s">
        <v>45</v>
      </c>
      <c r="E68" s="31" t="s">
        <v>144</v>
      </c>
    </row>
    <row r="69" spans="1:5" ht="12.75">
      <c r="A69" t="s">
        <v>46</v>
      </c>
      <c r="E69" s="29" t="s">
        <v>145</v>
      </c>
    </row>
    <row r="70" spans="1:16" ht="12.75">
      <c r="A70" s="18" t="s">
        <v>38</v>
      </c>
      <c s="23" t="s">
        <v>146</v>
      </c>
      <c s="23" t="s">
        <v>147</v>
      </c>
      <c s="18" t="s">
        <v>40</v>
      </c>
      <c s="24" t="s">
        <v>148</v>
      </c>
      <c s="25" t="s">
        <v>143</v>
      </c>
      <c s="26">
        <v>60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149</v>
      </c>
    </row>
    <row r="72" spans="1:5" ht="12.75">
      <c r="A72" s="30" t="s">
        <v>45</v>
      </c>
      <c r="E72" s="31" t="s">
        <v>150</v>
      </c>
    </row>
    <row r="73" spans="1:5" ht="38.25">
      <c r="A73" t="s">
        <v>46</v>
      </c>
      <c r="E73" s="29" t="s">
        <v>151</v>
      </c>
    </row>
    <row r="74" spans="1:16" ht="12.75">
      <c r="A74" s="18" t="s">
        <v>38</v>
      </c>
      <c s="23" t="s">
        <v>152</v>
      </c>
      <c s="23" t="s">
        <v>153</v>
      </c>
      <c s="18" t="s">
        <v>40</v>
      </c>
      <c s="24" t="s">
        <v>154</v>
      </c>
      <c s="25" t="s">
        <v>143</v>
      </c>
      <c s="26">
        <v>60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40</v>
      </c>
    </row>
    <row r="76" spans="1:5" ht="12.75">
      <c r="A76" s="30" t="s">
        <v>45</v>
      </c>
      <c r="E76" s="31" t="s">
        <v>150</v>
      </c>
    </row>
    <row r="77" spans="1:5" ht="25.5">
      <c r="A77" t="s">
        <v>46</v>
      </c>
      <c r="E77" s="29" t="s">
        <v>155</v>
      </c>
    </row>
    <row r="78" spans="1:18" ht="12.75" customHeight="1">
      <c r="A78" s="5" t="s">
        <v>36</v>
      </c>
      <c s="5"/>
      <c s="35" t="s">
        <v>16</v>
      </c>
      <c s="5"/>
      <c s="21" t="s">
        <v>156</v>
      </c>
      <c s="5"/>
      <c s="5"/>
      <c s="5"/>
      <c s="36">
        <f>0+Q78</f>
      </c>
      <c r="O78">
        <f>0+R78</f>
      </c>
      <c r="Q78">
        <f>0+I79+I83+I87+I91+I95</f>
      </c>
      <c>
        <f>0+O79+O83+O87+O91+O95</f>
      </c>
    </row>
    <row r="79" spans="1:16" ht="12.75">
      <c r="A79" s="18" t="s">
        <v>38</v>
      </c>
      <c s="23" t="s">
        <v>157</v>
      </c>
      <c s="23" t="s">
        <v>158</v>
      </c>
      <c s="18" t="s">
        <v>40</v>
      </c>
      <c s="24" t="s">
        <v>159</v>
      </c>
      <c s="25" t="s">
        <v>107</v>
      </c>
      <c s="26">
        <v>0.092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2.75">
      <c r="A80" s="28" t="s">
        <v>43</v>
      </c>
      <c r="E80" s="29" t="s">
        <v>40</v>
      </c>
    </row>
    <row r="81" spans="1:5" ht="12.75">
      <c r="A81" s="30" t="s">
        <v>45</v>
      </c>
      <c r="E81" s="31" t="s">
        <v>160</v>
      </c>
    </row>
    <row r="82" spans="1:5" ht="51">
      <c r="A82" t="s">
        <v>46</v>
      </c>
      <c r="E82" s="29" t="s">
        <v>161</v>
      </c>
    </row>
    <row r="83" spans="1:16" ht="25.5">
      <c r="A83" s="18" t="s">
        <v>38</v>
      </c>
      <c s="23" t="s">
        <v>162</v>
      </c>
      <c s="23" t="s">
        <v>163</v>
      </c>
      <c s="18" t="s">
        <v>40</v>
      </c>
      <c s="24" t="s">
        <v>164</v>
      </c>
      <c s="25" t="s">
        <v>165</v>
      </c>
      <c s="26">
        <v>2.4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40</v>
      </c>
    </row>
    <row r="85" spans="1:5" ht="25.5">
      <c r="A85" s="30" t="s">
        <v>45</v>
      </c>
      <c r="E85" s="31" t="s">
        <v>166</v>
      </c>
    </row>
    <row r="86" spans="1:5" ht="63.75">
      <c r="A86" t="s">
        <v>46</v>
      </c>
      <c r="E86" s="29" t="s">
        <v>167</v>
      </c>
    </row>
    <row r="87" spans="1:16" ht="25.5">
      <c r="A87" s="18" t="s">
        <v>38</v>
      </c>
      <c s="23" t="s">
        <v>168</v>
      </c>
      <c s="23" t="s">
        <v>169</v>
      </c>
      <c s="18" t="s">
        <v>40</v>
      </c>
      <c s="24" t="s">
        <v>170</v>
      </c>
      <c s="25" t="s">
        <v>171</v>
      </c>
      <c s="26">
        <v>576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12.75">
      <c r="A88" s="28" t="s">
        <v>43</v>
      </c>
      <c r="E88" s="29" t="s">
        <v>40</v>
      </c>
    </row>
    <row r="89" spans="1:5" ht="38.25">
      <c r="A89" s="30" t="s">
        <v>45</v>
      </c>
      <c r="E89" s="31" t="s">
        <v>172</v>
      </c>
    </row>
    <row r="90" spans="1:5" ht="63.75">
      <c r="A90" t="s">
        <v>46</v>
      </c>
      <c r="E90" s="29" t="s">
        <v>173</v>
      </c>
    </row>
    <row r="91" spans="1:16" ht="12.75">
      <c r="A91" s="18" t="s">
        <v>38</v>
      </c>
      <c s="23" t="s">
        <v>174</v>
      </c>
      <c s="23" t="s">
        <v>175</v>
      </c>
      <c s="18" t="s">
        <v>40</v>
      </c>
      <c s="24" t="s">
        <v>176</v>
      </c>
      <c s="25" t="s">
        <v>143</v>
      </c>
      <c s="26">
        <v>114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12.75">
      <c r="A92" s="28" t="s">
        <v>43</v>
      </c>
      <c r="E92" s="29" t="s">
        <v>177</v>
      </c>
    </row>
    <row r="93" spans="1:5" ht="25.5">
      <c r="A93" s="30" t="s">
        <v>45</v>
      </c>
      <c r="E93" s="31" t="s">
        <v>178</v>
      </c>
    </row>
    <row r="94" spans="1:5" ht="102">
      <c r="A94" t="s">
        <v>46</v>
      </c>
      <c r="E94" s="29" t="s">
        <v>179</v>
      </c>
    </row>
    <row r="95" spans="1:16" ht="12.75">
      <c r="A95" s="18" t="s">
        <v>38</v>
      </c>
      <c s="23" t="s">
        <v>180</v>
      </c>
      <c s="23" t="s">
        <v>181</v>
      </c>
      <c s="18" t="s">
        <v>40</v>
      </c>
      <c s="24" t="s">
        <v>182</v>
      </c>
      <c s="25" t="s">
        <v>143</v>
      </c>
      <c s="26">
        <v>57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12.75">
      <c r="A96" s="28" t="s">
        <v>43</v>
      </c>
      <c r="E96" s="29" t="s">
        <v>40</v>
      </c>
    </row>
    <row r="97" spans="1:5" ht="12.75">
      <c r="A97" s="30" t="s">
        <v>45</v>
      </c>
      <c r="E97" s="31" t="s">
        <v>183</v>
      </c>
    </row>
    <row r="98" spans="1:5" ht="102">
      <c r="A98" t="s">
        <v>46</v>
      </c>
      <c r="E98" s="29" t="s">
        <v>184</v>
      </c>
    </row>
    <row r="99" spans="1:18" ht="12.75" customHeight="1">
      <c r="A99" s="5" t="s">
        <v>36</v>
      </c>
      <c s="5"/>
      <c s="35" t="s">
        <v>15</v>
      </c>
      <c s="5"/>
      <c s="21" t="s">
        <v>185</v>
      </c>
      <c s="5"/>
      <c s="5"/>
      <c s="5"/>
      <c s="36">
        <f>0+Q99</f>
      </c>
      <c r="O99">
        <f>0+R99</f>
      </c>
      <c r="Q99">
        <f>0+I100+I104+I108+I112+I116</f>
      </c>
      <c>
        <f>0+O100+O104+O108+O112+O116</f>
      </c>
    </row>
    <row r="100" spans="1:16" ht="12.75">
      <c r="A100" s="18" t="s">
        <v>38</v>
      </c>
      <c s="23" t="s">
        <v>186</v>
      </c>
      <c s="23" t="s">
        <v>187</v>
      </c>
      <c s="18" t="s">
        <v>40</v>
      </c>
      <c s="24" t="s">
        <v>188</v>
      </c>
      <c s="25" t="s">
        <v>189</v>
      </c>
      <c s="26">
        <v>234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12.75">
      <c r="A101" s="28" t="s">
        <v>43</v>
      </c>
      <c r="E101" s="29" t="s">
        <v>40</v>
      </c>
    </row>
    <row r="102" spans="1:5" ht="25.5">
      <c r="A102" s="30" t="s">
        <v>45</v>
      </c>
      <c r="E102" s="31" t="s">
        <v>190</v>
      </c>
    </row>
    <row r="103" spans="1:5" ht="25.5">
      <c r="A103" t="s">
        <v>46</v>
      </c>
      <c r="E103" s="29" t="s">
        <v>191</v>
      </c>
    </row>
    <row r="104" spans="1:16" ht="12.75">
      <c r="A104" s="18" t="s">
        <v>38</v>
      </c>
      <c s="23" t="s">
        <v>192</v>
      </c>
      <c s="23" t="s">
        <v>193</v>
      </c>
      <c s="18" t="s">
        <v>40</v>
      </c>
      <c s="24" t="s">
        <v>194</v>
      </c>
      <c s="25" t="s">
        <v>107</v>
      </c>
      <c s="26">
        <v>11.025</v>
      </c>
      <c s="27">
        <v>0</v>
      </c>
      <c s="27">
        <f>ROUND(ROUND(H104,2)*ROUND(G104,3),2)</f>
      </c>
      <c r="O104">
        <f>(I104*21)/100</f>
      </c>
      <c t="s">
        <v>16</v>
      </c>
    </row>
    <row r="105" spans="1:5" ht="12.75">
      <c r="A105" s="28" t="s">
        <v>43</v>
      </c>
      <c r="E105" s="29" t="s">
        <v>40</v>
      </c>
    </row>
    <row r="106" spans="1:5" ht="38.25">
      <c r="A106" s="30" t="s">
        <v>45</v>
      </c>
      <c r="E106" s="31" t="s">
        <v>195</v>
      </c>
    </row>
    <row r="107" spans="1:5" ht="382.5">
      <c r="A107" t="s">
        <v>46</v>
      </c>
      <c r="E107" s="29" t="s">
        <v>196</v>
      </c>
    </row>
    <row r="108" spans="1:16" ht="12.75">
      <c r="A108" s="18" t="s">
        <v>38</v>
      </c>
      <c s="23" t="s">
        <v>197</v>
      </c>
      <c s="23" t="s">
        <v>198</v>
      </c>
      <c s="18" t="s">
        <v>40</v>
      </c>
      <c s="24" t="s">
        <v>199</v>
      </c>
      <c s="25" t="s">
        <v>94</v>
      </c>
      <c s="26">
        <v>1.544</v>
      </c>
      <c s="27">
        <v>0</v>
      </c>
      <c s="27">
        <f>ROUND(ROUND(H108,2)*ROUND(G108,3),2)</f>
      </c>
      <c r="O108">
        <f>(I108*21)/100</f>
      </c>
      <c t="s">
        <v>16</v>
      </c>
    </row>
    <row r="109" spans="1:5" ht="12.75">
      <c r="A109" s="28" t="s">
        <v>43</v>
      </c>
      <c r="E109" s="29" t="s">
        <v>40</v>
      </c>
    </row>
    <row r="110" spans="1:5" ht="12.75">
      <c r="A110" s="30" t="s">
        <v>45</v>
      </c>
      <c r="E110" s="31" t="s">
        <v>200</v>
      </c>
    </row>
    <row r="111" spans="1:5" ht="242.25">
      <c r="A111" t="s">
        <v>46</v>
      </c>
      <c r="E111" s="29" t="s">
        <v>201</v>
      </c>
    </row>
    <row r="112" spans="1:16" ht="12.75">
      <c r="A112" s="18" t="s">
        <v>38</v>
      </c>
      <c s="23" t="s">
        <v>202</v>
      </c>
      <c s="23" t="s">
        <v>203</v>
      </c>
      <c s="18" t="s">
        <v>40</v>
      </c>
      <c s="24" t="s">
        <v>204</v>
      </c>
      <c s="25" t="s">
        <v>107</v>
      </c>
      <c s="26">
        <v>1.642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12.75">
      <c r="A113" s="28" t="s">
        <v>43</v>
      </c>
      <c r="E113" s="29" t="s">
        <v>40</v>
      </c>
    </row>
    <row r="114" spans="1:5" ht="76.5">
      <c r="A114" s="30" t="s">
        <v>45</v>
      </c>
      <c r="E114" s="31" t="s">
        <v>205</v>
      </c>
    </row>
    <row r="115" spans="1:5" ht="369.75">
      <c r="A115" t="s">
        <v>46</v>
      </c>
      <c r="E115" s="29" t="s">
        <v>206</v>
      </c>
    </row>
    <row r="116" spans="1:16" ht="12.75">
      <c r="A116" s="18" t="s">
        <v>38</v>
      </c>
      <c s="23" t="s">
        <v>207</v>
      </c>
      <c s="23" t="s">
        <v>208</v>
      </c>
      <c s="18" t="s">
        <v>40</v>
      </c>
      <c s="24" t="s">
        <v>209</v>
      </c>
      <c s="25" t="s">
        <v>94</v>
      </c>
      <c s="26">
        <v>0.213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12.75">
      <c r="A117" s="28" t="s">
        <v>43</v>
      </c>
      <c r="E117" s="29" t="s">
        <v>40</v>
      </c>
    </row>
    <row r="118" spans="1:5" ht="12.75">
      <c r="A118" s="30" t="s">
        <v>45</v>
      </c>
      <c r="E118" s="31" t="s">
        <v>210</v>
      </c>
    </row>
    <row r="119" spans="1:5" ht="267.75">
      <c r="A119" t="s">
        <v>46</v>
      </c>
      <c r="E119" s="29" t="s">
        <v>211</v>
      </c>
    </row>
    <row r="120" spans="1:18" ht="12.75" customHeight="1">
      <c r="A120" s="5" t="s">
        <v>36</v>
      </c>
      <c s="5"/>
      <c s="35" t="s">
        <v>26</v>
      </c>
      <c s="5"/>
      <c s="21" t="s">
        <v>212</v>
      </c>
      <c s="5"/>
      <c s="5"/>
      <c s="5"/>
      <c s="36">
        <f>0+Q120</f>
      </c>
      <c r="O120">
        <f>0+R120</f>
      </c>
      <c r="Q120">
        <f>0+I121+I125+I129+I133+I137+I141+I145+I149+I153+I157</f>
      </c>
      <c>
        <f>0+O121+O125+O129+O133+O137+O141+O145+O149+O153+O157</f>
      </c>
    </row>
    <row r="121" spans="1:16" ht="12.75">
      <c r="A121" s="18" t="s">
        <v>38</v>
      </c>
      <c s="23" t="s">
        <v>213</v>
      </c>
      <c s="23" t="s">
        <v>214</v>
      </c>
      <c s="18" t="s">
        <v>40</v>
      </c>
      <c s="24" t="s">
        <v>215</v>
      </c>
      <c s="25" t="s">
        <v>107</v>
      </c>
      <c s="26">
        <v>0.839</v>
      </c>
      <c s="27">
        <v>0</v>
      </c>
      <c s="27">
        <f>ROUND(ROUND(H121,2)*ROUND(G121,3),2)</f>
      </c>
      <c r="O121">
        <f>(I121*21)/100</f>
      </c>
      <c t="s">
        <v>16</v>
      </c>
    </row>
    <row r="122" spans="1:5" ht="12.75">
      <c r="A122" s="28" t="s">
        <v>43</v>
      </c>
      <c r="E122" s="29" t="s">
        <v>40</v>
      </c>
    </row>
    <row r="123" spans="1:5" ht="12.75">
      <c r="A123" s="30" t="s">
        <v>45</v>
      </c>
      <c r="E123" s="31" t="s">
        <v>216</v>
      </c>
    </row>
    <row r="124" spans="1:5" ht="369.75">
      <c r="A124" t="s">
        <v>46</v>
      </c>
      <c r="E124" s="29" t="s">
        <v>206</v>
      </c>
    </row>
    <row r="125" spans="1:16" ht="12.75">
      <c r="A125" s="18" t="s">
        <v>38</v>
      </c>
      <c s="23" t="s">
        <v>217</v>
      </c>
      <c s="23" t="s">
        <v>218</v>
      </c>
      <c s="18" t="s">
        <v>40</v>
      </c>
      <c s="24" t="s">
        <v>219</v>
      </c>
      <c s="25" t="s">
        <v>107</v>
      </c>
      <c s="26">
        <v>13.107</v>
      </c>
      <c s="27">
        <v>0</v>
      </c>
      <c s="27">
        <f>ROUND(ROUND(H125,2)*ROUND(G125,3),2)</f>
      </c>
      <c r="O125">
        <f>(I125*21)/100</f>
      </c>
      <c t="s">
        <v>16</v>
      </c>
    </row>
    <row r="126" spans="1:5" ht="12.75">
      <c r="A126" s="28" t="s">
        <v>43</v>
      </c>
      <c r="E126" s="29" t="s">
        <v>40</v>
      </c>
    </row>
    <row r="127" spans="1:5" ht="51">
      <c r="A127" s="30" t="s">
        <v>45</v>
      </c>
      <c r="E127" s="31" t="s">
        <v>220</v>
      </c>
    </row>
    <row r="128" spans="1:5" ht="369.75">
      <c r="A128" t="s">
        <v>46</v>
      </c>
      <c r="E128" s="29" t="s">
        <v>206</v>
      </c>
    </row>
    <row r="129" spans="1:16" ht="12.75">
      <c r="A129" s="18" t="s">
        <v>38</v>
      </c>
      <c s="23" t="s">
        <v>221</v>
      </c>
      <c s="23" t="s">
        <v>222</v>
      </c>
      <c s="18" t="s">
        <v>40</v>
      </c>
      <c s="24" t="s">
        <v>223</v>
      </c>
      <c s="25" t="s">
        <v>107</v>
      </c>
      <c s="26">
        <v>10.38</v>
      </c>
      <c s="27">
        <v>0</v>
      </c>
      <c s="27">
        <f>ROUND(ROUND(H129,2)*ROUND(G129,3),2)</f>
      </c>
      <c r="O129">
        <f>(I129*21)/100</f>
      </c>
      <c t="s">
        <v>16</v>
      </c>
    </row>
    <row r="130" spans="1:5" ht="12.75">
      <c r="A130" s="28" t="s">
        <v>43</v>
      </c>
      <c r="E130" s="29" t="s">
        <v>40</v>
      </c>
    </row>
    <row r="131" spans="1:5" ht="25.5">
      <c r="A131" s="30" t="s">
        <v>45</v>
      </c>
      <c r="E131" s="31" t="s">
        <v>224</v>
      </c>
    </row>
    <row r="132" spans="1:5" ht="369.75">
      <c r="A132" t="s">
        <v>46</v>
      </c>
      <c r="E132" s="29" t="s">
        <v>206</v>
      </c>
    </row>
    <row r="133" spans="1:16" ht="12.75">
      <c r="A133" s="18" t="s">
        <v>38</v>
      </c>
      <c s="23" t="s">
        <v>225</v>
      </c>
      <c s="23" t="s">
        <v>226</v>
      </c>
      <c s="18" t="s">
        <v>40</v>
      </c>
      <c s="24" t="s">
        <v>227</v>
      </c>
      <c s="25" t="s">
        <v>94</v>
      </c>
      <c s="26">
        <v>0.934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12.75">
      <c r="A134" s="28" t="s">
        <v>43</v>
      </c>
      <c r="E134" s="29" t="s">
        <v>40</v>
      </c>
    </row>
    <row r="135" spans="1:5" ht="12.75">
      <c r="A135" s="30" t="s">
        <v>45</v>
      </c>
      <c r="E135" s="31" t="s">
        <v>228</v>
      </c>
    </row>
    <row r="136" spans="1:5" ht="178.5">
      <c r="A136" t="s">
        <v>46</v>
      </c>
      <c r="E136" s="29" t="s">
        <v>229</v>
      </c>
    </row>
    <row r="137" spans="1:16" ht="12.75">
      <c r="A137" s="18" t="s">
        <v>38</v>
      </c>
      <c s="23" t="s">
        <v>230</v>
      </c>
      <c s="23" t="s">
        <v>231</v>
      </c>
      <c s="18" t="s">
        <v>40</v>
      </c>
      <c s="24" t="s">
        <v>232</v>
      </c>
      <c s="25" t="s">
        <v>94</v>
      </c>
      <c s="26">
        <v>1.093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12.75">
      <c r="A138" s="28" t="s">
        <v>43</v>
      </c>
      <c r="E138" s="29" t="s">
        <v>40</v>
      </c>
    </row>
    <row r="139" spans="1:5" ht="25.5">
      <c r="A139" s="30" t="s">
        <v>45</v>
      </c>
      <c r="E139" s="31" t="s">
        <v>233</v>
      </c>
    </row>
    <row r="140" spans="1:5" ht="178.5">
      <c r="A140" t="s">
        <v>46</v>
      </c>
      <c r="E140" s="29" t="s">
        <v>234</v>
      </c>
    </row>
    <row r="141" spans="1:16" ht="25.5">
      <c r="A141" s="18" t="s">
        <v>38</v>
      </c>
      <c s="23" t="s">
        <v>235</v>
      </c>
      <c s="23" t="s">
        <v>236</v>
      </c>
      <c s="18" t="s">
        <v>40</v>
      </c>
      <c s="24" t="s">
        <v>237</v>
      </c>
      <c s="25" t="s">
        <v>107</v>
      </c>
      <c s="26">
        <v>25.8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12.75">
      <c r="A142" s="28" t="s">
        <v>43</v>
      </c>
      <c r="E142" s="29" t="s">
        <v>40</v>
      </c>
    </row>
    <row r="143" spans="1:5" ht="51">
      <c r="A143" s="30" t="s">
        <v>45</v>
      </c>
      <c r="E143" s="31" t="s">
        <v>238</v>
      </c>
    </row>
    <row r="144" spans="1:5" ht="38.25">
      <c r="A144" t="s">
        <v>46</v>
      </c>
      <c r="E144" s="29" t="s">
        <v>239</v>
      </c>
    </row>
    <row r="145" spans="1:16" ht="12.75">
      <c r="A145" s="18" t="s">
        <v>38</v>
      </c>
      <c s="23" t="s">
        <v>240</v>
      </c>
      <c s="23" t="s">
        <v>241</v>
      </c>
      <c s="18" t="s">
        <v>40</v>
      </c>
      <c s="24" t="s">
        <v>242</v>
      </c>
      <c s="25" t="s">
        <v>107</v>
      </c>
      <c s="26">
        <v>31.998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12.75">
      <c r="A146" s="28" t="s">
        <v>43</v>
      </c>
      <c r="E146" s="29" t="s">
        <v>40</v>
      </c>
    </row>
    <row r="147" spans="1:5" ht="89.25">
      <c r="A147" s="30" t="s">
        <v>45</v>
      </c>
      <c r="E147" s="31" t="s">
        <v>243</v>
      </c>
    </row>
    <row r="148" spans="1:5" ht="38.25">
      <c r="A148" t="s">
        <v>46</v>
      </c>
      <c r="E148" s="29" t="s">
        <v>244</v>
      </c>
    </row>
    <row r="149" spans="1:16" ht="12.75">
      <c r="A149" s="18" t="s">
        <v>38</v>
      </c>
      <c s="23" t="s">
        <v>245</v>
      </c>
      <c s="23" t="s">
        <v>246</v>
      </c>
      <c s="18" t="s">
        <v>40</v>
      </c>
      <c s="24" t="s">
        <v>247</v>
      </c>
      <c s="25" t="s">
        <v>107</v>
      </c>
      <c s="26">
        <v>2.7</v>
      </c>
      <c s="27">
        <v>0</v>
      </c>
      <c s="27">
        <f>ROUND(ROUND(H149,2)*ROUND(G149,3),2)</f>
      </c>
      <c r="O149">
        <f>(I149*21)/100</f>
      </c>
      <c t="s">
        <v>16</v>
      </c>
    </row>
    <row r="150" spans="1:5" ht="12.75">
      <c r="A150" s="28" t="s">
        <v>43</v>
      </c>
      <c r="E150" s="29" t="s">
        <v>40</v>
      </c>
    </row>
    <row r="151" spans="1:5" ht="12.75">
      <c r="A151" s="30" t="s">
        <v>45</v>
      </c>
      <c r="E151" s="31" t="s">
        <v>248</v>
      </c>
    </row>
    <row r="152" spans="1:5" ht="51">
      <c r="A152" t="s">
        <v>46</v>
      </c>
      <c r="E152" s="29" t="s">
        <v>249</v>
      </c>
    </row>
    <row r="153" spans="1:16" ht="12.75">
      <c r="A153" s="18" t="s">
        <v>38</v>
      </c>
      <c s="23" t="s">
        <v>250</v>
      </c>
      <c s="23" t="s">
        <v>251</v>
      </c>
      <c s="18" t="s">
        <v>40</v>
      </c>
      <c s="24" t="s">
        <v>252</v>
      </c>
      <c s="25" t="s">
        <v>107</v>
      </c>
      <c s="26">
        <v>17.476</v>
      </c>
      <c s="27">
        <v>0</v>
      </c>
      <c s="27">
        <f>ROUND(ROUND(H153,2)*ROUND(G153,3),2)</f>
      </c>
      <c r="O153">
        <f>(I153*21)/100</f>
      </c>
      <c t="s">
        <v>16</v>
      </c>
    </row>
    <row r="154" spans="1:5" ht="12.75">
      <c r="A154" s="28" t="s">
        <v>43</v>
      </c>
      <c r="E154" s="29" t="s">
        <v>40</v>
      </c>
    </row>
    <row r="155" spans="1:5" ht="51">
      <c r="A155" s="30" t="s">
        <v>45</v>
      </c>
      <c r="E155" s="31" t="s">
        <v>253</v>
      </c>
    </row>
    <row r="156" spans="1:5" ht="102">
      <c r="A156" t="s">
        <v>46</v>
      </c>
      <c r="E156" s="29" t="s">
        <v>254</v>
      </c>
    </row>
    <row r="157" spans="1:16" ht="12.75">
      <c r="A157" s="18" t="s">
        <v>38</v>
      </c>
      <c s="23" t="s">
        <v>255</v>
      </c>
      <c s="23" t="s">
        <v>256</v>
      </c>
      <c s="18" t="s">
        <v>40</v>
      </c>
      <c s="24" t="s">
        <v>257</v>
      </c>
      <c s="25" t="s">
        <v>107</v>
      </c>
      <c s="26">
        <v>6.5</v>
      </c>
      <c s="27">
        <v>0</v>
      </c>
      <c s="27">
        <f>ROUND(ROUND(H157,2)*ROUND(G157,3),2)</f>
      </c>
      <c r="O157">
        <f>(I157*21)/100</f>
      </c>
      <c t="s">
        <v>16</v>
      </c>
    </row>
    <row r="158" spans="1:5" ht="12.75">
      <c r="A158" s="28" t="s">
        <v>43</v>
      </c>
      <c r="E158" s="29" t="s">
        <v>40</v>
      </c>
    </row>
    <row r="159" spans="1:5" ht="12.75">
      <c r="A159" s="30" t="s">
        <v>45</v>
      </c>
      <c r="E159" s="31" t="s">
        <v>258</v>
      </c>
    </row>
    <row r="160" spans="1:5" ht="357">
      <c r="A160" t="s">
        <v>46</v>
      </c>
      <c r="E160" s="29" t="s">
        <v>259</v>
      </c>
    </row>
    <row r="161" spans="1:18" ht="12.75" customHeight="1">
      <c r="A161" s="5" t="s">
        <v>36</v>
      </c>
      <c s="5"/>
      <c s="35" t="s">
        <v>28</v>
      </c>
      <c s="5"/>
      <c s="21" t="s">
        <v>260</v>
      </c>
      <c s="5"/>
      <c s="5"/>
      <c s="5"/>
      <c s="36">
        <f>0+Q161</f>
      </c>
      <c r="O161">
        <f>0+R161</f>
      </c>
      <c r="Q161">
        <f>0+I162+I166+I170+I174+I178+I182+I186+I190+I194+I198</f>
      </c>
      <c>
        <f>0+O162+O166+O170+O174+O178+O182+O186+O190+O194+O198</f>
      </c>
    </row>
    <row r="162" spans="1:16" ht="12.75">
      <c r="A162" s="18" t="s">
        <v>38</v>
      </c>
      <c s="23" t="s">
        <v>261</v>
      </c>
      <c s="23" t="s">
        <v>262</v>
      </c>
      <c s="18" t="s">
        <v>40</v>
      </c>
      <c s="24" t="s">
        <v>263</v>
      </c>
      <c s="25" t="s">
        <v>143</v>
      </c>
      <c s="26">
        <v>386.335</v>
      </c>
      <c s="27">
        <v>0</v>
      </c>
      <c s="27">
        <f>ROUND(ROUND(H162,2)*ROUND(G162,3),2)</f>
      </c>
      <c r="O162">
        <f>(I162*21)/100</f>
      </c>
      <c t="s">
        <v>16</v>
      </c>
    </row>
    <row r="163" spans="1:5" ht="12.75">
      <c r="A163" s="28" t="s">
        <v>43</v>
      </c>
      <c r="E163" s="29" t="s">
        <v>40</v>
      </c>
    </row>
    <row r="164" spans="1:5" ht="25.5">
      <c r="A164" s="30" t="s">
        <v>45</v>
      </c>
      <c r="E164" s="31" t="s">
        <v>264</v>
      </c>
    </row>
    <row r="165" spans="1:5" ht="51">
      <c r="A165" t="s">
        <v>46</v>
      </c>
      <c r="E165" s="29" t="s">
        <v>265</v>
      </c>
    </row>
    <row r="166" spans="1:16" ht="12.75">
      <c r="A166" s="18" t="s">
        <v>38</v>
      </c>
      <c s="23" t="s">
        <v>266</v>
      </c>
      <c s="23" t="s">
        <v>267</v>
      </c>
      <c s="18" t="s">
        <v>40</v>
      </c>
      <c s="24" t="s">
        <v>268</v>
      </c>
      <c s="25" t="s">
        <v>143</v>
      </c>
      <c s="26">
        <v>386.335</v>
      </c>
      <c s="27">
        <v>0</v>
      </c>
      <c s="27">
        <f>ROUND(ROUND(H166,2)*ROUND(G166,3),2)</f>
      </c>
      <c r="O166">
        <f>(I166*21)/100</f>
      </c>
      <c t="s">
        <v>16</v>
      </c>
    </row>
    <row r="167" spans="1:5" ht="12.75">
      <c r="A167" s="28" t="s">
        <v>43</v>
      </c>
      <c r="E167" s="29" t="s">
        <v>40</v>
      </c>
    </row>
    <row r="168" spans="1:5" ht="25.5">
      <c r="A168" s="30" t="s">
        <v>45</v>
      </c>
      <c r="E168" s="31" t="s">
        <v>264</v>
      </c>
    </row>
    <row r="169" spans="1:5" ht="51">
      <c r="A169" t="s">
        <v>46</v>
      </c>
      <c r="E169" s="29" t="s">
        <v>265</v>
      </c>
    </row>
    <row r="170" spans="1:16" ht="12.75">
      <c r="A170" s="18" t="s">
        <v>38</v>
      </c>
      <c s="23" t="s">
        <v>269</v>
      </c>
      <c s="23" t="s">
        <v>270</v>
      </c>
      <c s="18" t="s">
        <v>40</v>
      </c>
      <c s="24" t="s">
        <v>271</v>
      </c>
      <c s="25" t="s">
        <v>143</v>
      </c>
      <c s="26">
        <v>100.7</v>
      </c>
      <c s="27">
        <v>0</v>
      </c>
      <c s="27">
        <f>ROUND(ROUND(H170,2)*ROUND(G170,3),2)</f>
      </c>
      <c r="O170">
        <f>(I170*21)/100</f>
      </c>
      <c t="s">
        <v>16</v>
      </c>
    </row>
    <row r="171" spans="1:5" ht="12.75">
      <c r="A171" s="28" t="s">
        <v>43</v>
      </c>
      <c r="E171" s="29" t="s">
        <v>40</v>
      </c>
    </row>
    <row r="172" spans="1:5" ht="12.75">
      <c r="A172" s="30" t="s">
        <v>45</v>
      </c>
      <c r="E172" s="31" t="s">
        <v>272</v>
      </c>
    </row>
    <row r="173" spans="1:5" ht="38.25">
      <c r="A173" t="s">
        <v>46</v>
      </c>
      <c r="E173" s="29" t="s">
        <v>273</v>
      </c>
    </row>
    <row r="174" spans="1:16" ht="12.75">
      <c r="A174" s="18" t="s">
        <v>38</v>
      </c>
      <c s="23" t="s">
        <v>274</v>
      </c>
      <c s="23" t="s">
        <v>275</v>
      </c>
      <c s="18" t="s">
        <v>40</v>
      </c>
      <c s="24" t="s">
        <v>276</v>
      </c>
      <c s="25" t="s">
        <v>143</v>
      </c>
      <c s="26">
        <v>326.045</v>
      </c>
      <c s="27">
        <v>0</v>
      </c>
      <c s="27">
        <f>ROUND(ROUND(H174,2)*ROUND(G174,3),2)</f>
      </c>
      <c r="O174">
        <f>(I174*21)/100</f>
      </c>
      <c t="s">
        <v>16</v>
      </c>
    </row>
    <row r="175" spans="1:5" ht="12.75">
      <c r="A175" s="28" t="s">
        <v>43</v>
      </c>
      <c r="E175" s="29" t="s">
        <v>40</v>
      </c>
    </row>
    <row r="176" spans="1:5" ht="12.75">
      <c r="A176" s="30" t="s">
        <v>45</v>
      </c>
      <c r="E176" s="31" t="s">
        <v>277</v>
      </c>
    </row>
    <row r="177" spans="1:5" ht="51">
      <c r="A177" t="s">
        <v>46</v>
      </c>
      <c r="E177" s="29" t="s">
        <v>278</v>
      </c>
    </row>
    <row r="178" spans="1:16" ht="12.75">
      <c r="A178" s="18" t="s">
        <v>38</v>
      </c>
      <c s="23" t="s">
        <v>279</v>
      </c>
      <c s="23" t="s">
        <v>280</v>
      </c>
      <c s="18" t="s">
        <v>40</v>
      </c>
      <c s="24" t="s">
        <v>281</v>
      </c>
      <c s="25" t="s">
        <v>143</v>
      </c>
      <c s="26">
        <v>717.154</v>
      </c>
      <c s="27">
        <v>0</v>
      </c>
      <c s="27">
        <f>ROUND(ROUND(H178,2)*ROUND(G178,3),2)</f>
      </c>
      <c r="O178">
        <f>(I178*21)/100</f>
      </c>
      <c t="s">
        <v>16</v>
      </c>
    </row>
    <row r="179" spans="1:5" ht="12.75">
      <c r="A179" s="28" t="s">
        <v>43</v>
      </c>
      <c r="E179" s="29" t="s">
        <v>40</v>
      </c>
    </row>
    <row r="180" spans="1:5" ht="38.25">
      <c r="A180" s="30" t="s">
        <v>45</v>
      </c>
      <c r="E180" s="31" t="s">
        <v>282</v>
      </c>
    </row>
    <row r="181" spans="1:5" ht="51">
      <c r="A181" t="s">
        <v>46</v>
      </c>
      <c r="E181" s="29" t="s">
        <v>278</v>
      </c>
    </row>
    <row r="182" spans="1:16" ht="12.75">
      <c r="A182" s="18" t="s">
        <v>38</v>
      </c>
      <c s="23" t="s">
        <v>283</v>
      </c>
      <c s="23" t="s">
        <v>284</v>
      </c>
      <c s="18" t="s">
        <v>40</v>
      </c>
      <c s="24" t="s">
        <v>285</v>
      </c>
      <c s="25" t="s">
        <v>143</v>
      </c>
      <c s="26">
        <v>354.5</v>
      </c>
      <c s="27">
        <v>0</v>
      </c>
      <c s="27">
        <f>ROUND(ROUND(H182,2)*ROUND(G182,3),2)</f>
      </c>
      <c r="O182">
        <f>(I182*21)/100</f>
      </c>
      <c t="s">
        <v>16</v>
      </c>
    </row>
    <row r="183" spans="1:5" ht="12.75">
      <c r="A183" s="28" t="s">
        <v>43</v>
      </c>
      <c r="E183" s="29" t="s">
        <v>286</v>
      </c>
    </row>
    <row r="184" spans="1:5" ht="12.75">
      <c r="A184" s="30" t="s">
        <v>45</v>
      </c>
      <c r="E184" s="31" t="s">
        <v>287</v>
      </c>
    </row>
    <row r="185" spans="1:5" ht="140.25">
      <c r="A185" t="s">
        <v>46</v>
      </c>
      <c r="E185" s="29" t="s">
        <v>288</v>
      </c>
    </row>
    <row r="186" spans="1:16" ht="12.75">
      <c r="A186" s="18" t="s">
        <v>38</v>
      </c>
      <c s="23" t="s">
        <v>289</v>
      </c>
      <c s="23" t="s">
        <v>290</v>
      </c>
      <c s="18" t="s">
        <v>40</v>
      </c>
      <c s="24" t="s">
        <v>291</v>
      </c>
      <c s="25" t="s">
        <v>143</v>
      </c>
      <c s="26">
        <v>362.654</v>
      </c>
      <c s="27">
        <v>0</v>
      </c>
      <c s="27">
        <f>ROUND(ROUND(H186,2)*ROUND(G186,3),2)</f>
      </c>
      <c r="O186">
        <f>(I186*21)/100</f>
      </c>
      <c t="s">
        <v>16</v>
      </c>
    </row>
    <row r="187" spans="1:5" ht="12.75">
      <c r="A187" s="28" t="s">
        <v>43</v>
      </c>
      <c r="E187" s="29" t="s">
        <v>292</v>
      </c>
    </row>
    <row r="188" spans="1:5" ht="12.75">
      <c r="A188" s="30" t="s">
        <v>45</v>
      </c>
      <c r="E188" s="31" t="s">
        <v>293</v>
      </c>
    </row>
    <row r="189" spans="1:5" ht="140.25">
      <c r="A189" t="s">
        <v>46</v>
      </c>
      <c r="E189" s="29" t="s">
        <v>288</v>
      </c>
    </row>
    <row r="190" spans="1:16" ht="12.75">
      <c r="A190" s="18" t="s">
        <v>38</v>
      </c>
      <c s="23" t="s">
        <v>294</v>
      </c>
      <c s="23" t="s">
        <v>295</v>
      </c>
      <c s="18" t="s">
        <v>40</v>
      </c>
      <c s="24" t="s">
        <v>296</v>
      </c>
      <c s="25" t="s">
        <v>143</v>
      </c>
      <c s="26">
        <v>326.045</v>
      </c>
      <c s="27">
        <v>0</v>
      </c>
      <c s="27">
        <f>ROUND(ROUND(H190,2)*ROUND(G190,3),2)</f>
      </c>
      <c r="O190">
        <f>(I190*21)/100</f>
      </c>
      <c t="s">
        <v>16</v>
      </c>
    </row>
    <row r="191" spans="1:5" ht="12.75">
      <c r="A191" s="28" t="s">
        <v>43</v>
      </c>
      <c r="E191" s="29" t="s">
        <v>297</v>
      </c>
    </row>
    <row r="192" spans="1:5" ht="25.5">
      <c r="A192" s="30" t="s">
        <v>45</v>
      </c>
      <c r="E192" s="31" t="s">
        <v>298</v>
      </c>
    </row>
    <row r="193" spans="1:5" ht="140.25">
      <c r="A193" t="s">
        <v>46</v>
      </c>
      <c r="E193" s="29" t="s">
        <v>288</v>
      </c>
    </row>
    <row r="194" spans="1:16" ht="12.75">
      <c r="A194" s="18" t="s">
        <v>38</v>
      </c>
      <c s="23" t="s">
        <v>299</v>
      </c>
      <c s="23" t="s">
        <v>300</v>
      </c>
      <c s="18" t="s">
        <v>40</v>
      </c>
      <c s="24" t="s">
        <v>301</v>
      </c>
      <c s="25" t="s">
        <v>143</v>
      </c>
      <c s="26">
        <v>49.725</v>
      </c>
      <c s="27">
        <v>0</v>
      </c>
      <c s="27">
        <f>ROUND(ROUND(H194,2)*ROUND(G194,3),2)</f>
      </c>
      <c r="O194">
        <f>(I194*21)/100</f>
      </c>
      <c t="s">
        <v>16</v>
      </c>
    </row>
    <row r="195" spans="1:5" ht="12.75">
      <c r="A195" s="28" t="s">
        <v>43</v>
      </c>
      <c r="E195" s="29" t="s">
        <v>40</v>
      </c>
    </row>
    <row r="196" spans="1:5" ht="12.75">
      <c r="A196" s="30" t="s">
        <v>45</v>
      </c>
      <c r="E196" s="31" t="s">
        <v>302</v>
      </c>
    </row>
    <row r="197" spans="1:5" ht="140.25">
      <c r="A197" t="s">
        <v>46</v>
      </c>
      <c r="E197" s="29" t="s">
        <v>288</v>
      </c>
    </row>
    <row r="198" spans="1:16" ht="12.75">
      <c r="A198" s="18" t="s">
        <v>38</v>
      </c>
      <c s="23" t="s">
        <v>303</v>
      </c>
      <c s="23" t="s">
        <v>304</v>
      </c>
      <c s="18" t="s">
        <v>40</v>
      </c>
      <c s="24" t="s">
        <v>305</v>
      </c>
      <c s="25" t="s">
        <v>143</v>
      </c>
      <c s="26">
        <v>49.725</v>
      </c>
      <c s="27">
        <v>0</v>
      </c>
      <c s="27">
        <f>ROUND(ROUND(H198,2)*ROUND(G198,3),2)</f>
      </c>
      <c r="O198">
        <f>(I198*21)/100</f>
      </c>
      <c t="s">
        <v>16</v>
      </c>
    </row>
    <row r="199" spans="1:5" ht="12.75">
      <c r="A199" s="28" t="s">
        <v>43</v>
      </c>
      <c r="E199" s="29" t="s">
        <v>40</v>
      </c>
    </row>
    <row r="200" spans="1:5" ht="12.75">
      <c r="A200" s="30" t="s">
        <v>45</v>
      </c>
      <c r="E200" s="31" t="s">
        <v>306</v>
      </c>
    </row>
    <row r="201" spans="1:5" ht="25.5">
      <c r="A201" t="s">
        <v>46</v>
      </c>
      <c r="E201" s="29" t="s">
        <v>307</v>
      </c>
    </row>
    <row r="202" spans="1:18" ht="12.75" customHeight="1">
      <c r="A202" s="5" t="s">
        <v>36</v>
      </c>
      <c s="5"/>
      <c s="35" t="s">
        <v>30</v>
      </c>
      <c s="5"/>
      <c s="21" t="s">
        <v>308</v>
      </c>
      <c s="5"/>
      <c s="5"/>
      <c s="5"/>
      <c s="36">
        <f>0+Q202</f>
      </c>
      <c r="O202">
        <f>0+R202</f>
      </c>
      <c r="Q202">
        <f>0+I203+I207+I211+I215+I219</f>
      </c>
      <c>
        <f>0+O203+O207+O211+O215+O219</f>
      </c>
    </row>
    <row r="203" spans="1:16" ht="25.5">
      <c r="A203" s="18" t="s">
        <v>38</v>
      </c>
      <c s="23" t="s">
        <v>309</v>
      </c>
      <c s="23" t="s">
        <v>310</v>
      </c>
      <c s="18" t="s">
        <v>40</v>
      </c>
      <c s="24" t="s">
        <v>311</v>
      </c>
      <c s="25" t="s">
        <v>143</v>
      </c>
      <c s="26">
        <v>26.664</v>
      </c>
      <c s="27">
        <v>0</v>
      </c>
      <c s="27">
        <f>ROUND(ROUND(H203,2)*ROUND(G203,3),2)</f>
      </c>
      <c r="O203">
        <f>(I203*21)/100</f>
      </c>
      <c t="s">
        <v>16</v>
      </c>
    </row>
    <row r="204" spans="1:5" ht="12.75">
      <c r="A204" s="28" t="s">
        <v>43</v>
      </c>
      <c r="E204" s="29" t="s">
        <v>40</v>
      </c>
    </row>
    <row r="205" spans="1:5" ht="89.25">
      <c r="A205" s="30" t="s">
        <v>45</v>
      </c>
      <c r="E205" s="31" t="s">
        <v>312</v>
      </c>
    </row>
    <row r="206" spans="1:5" ht="76.5">
      <c r="A206" t="s">
        <v>46</v>
      </c>
      <c r="E206" s="29" t="s">
        <v>313</v>
      </c>
    </row>
    <row r="207" spans="1:16" ht="25.5">
      <c r="A207" s="18" t="s">
        <v>38</v>
      </c>
      <c s="23" t="s">
        <v>314</v>
      </c>
      <c s="23" t="s">
        <v>315</v>
      </c>
      <c s="18" t="s">
        <v>40</v>
      </c>
      <c s="24" t="s">
        <v>316</v>
      </c>
      <c s="25" t="s">
        <v>143</v>
      </c>
      <c s="26">
        <v>17.776</v>
      </c>
      <c s="27">
        <v>0</v>
      </c>
      <c s="27">
        <f>ROUND(ROUND(H207,2)*ROUND(G207,3),2)</f>
      </c>
      <c r="O207">
        <f>(I207*21)/100</f>
      </c>
      <c t="s">
        <v>16</v>
      </c>
    </row>
    <row r="208" spans="1:5" ht="12.75">
      <c r="A208" s="28" t="s">
        <v>43</v>
      </c>
      <c r="E208" s="29" t="s">
        <v>40</v>
      </c>
    </row>
    <row r="209" spans="1:5" ht="89.25">
      <c r="A209" s="30" t="s">
        <v>45</v>
      </c>
      <c r="E209" s="31" t="s">
        <v>317</v>
      </c>
    </row>
    <row r="210" spans="1:5" ht="76.5">
      <c r="A210" t="s">
        <v>46</v>
      </c>
      <c r="E210" s="29" t="s">
        <v>313</v>
      </c>
    </row>
    <row r="211" spans="1:16" ht="12.75">
      <c r="A211" s="18" t="s">
        <v>38</v>
      </c>
      <c s="23" t="s">
        <v>318</v>
      </c>
      <c s="23" t="s">
        <v>319</v>
      </c>
      <c s="18" t="s">
        <v>40</v>
      </c>
      <c s="24" t="s">
        <v>320</v>
      </c>
      <c s="25" t="s">
        <v>143</v>
      </c>
      <c s="26">
        <v>88.881</v>
      </c>
      <c s="27">
        <v>0</v>
      </c>
      <c s="27">
        <f>ROUND(ROUND(H211,2)*ROUND(G211,3),2)</f>
      </c>
      <c r="O211">
        <f>(I211*21)/100</f>
      </c>
      <c t="s">
        <v>16</v>
      </c>
    </row>
    <row r="212" spans="1:5" ht="12.75">
      <c r="A212" s="28" t="s">
        <v>43</v>
      </c>
      <c r="E212" s="29" t="s">
        <v>40</v>
      </c>
    </row>
    <row r="213" spans="1:5" ht="89.25">
      <c r="A213" s="30" t="s">
        <v>45</v>
      </c>
      <c r="E213" s="31" t="s">
        <v>321</v>
      </c>
    </row>
    <row r="214" spans="1:5" ht="76.5">
      <c r="A214" t="s">
        <v>46</v>
      </c>
      <c r="E214" s="29" t="s">
        <v>313</v>
      </c>
    </row>
    <row r="215" spans="1:16" ht="12.75">
      <c r="A215" s="18" t="s">
        <v>38</v>
      </c>
      <c s="23" t="s">
        <v>322</v>
      </c>
      <c s="23" t="s">
        <v>323</v>
      </c>
      <c s="18" t="s">
        <v>40</v>
      </c>
      <c s="24" t="s">
        <v>324</v>
      </c>
      <c s="25" t="s">
        <v>143</v>
      </c>
      <c s="26">
        <v>88.881</v>
      </c>
      <c s="27">
        <v>0</v>
      </c>
      <c s="27">
        <f>ROUND(ROUND(H215,2)*ROUND(G215,3),2)</f>
      </c>
      <c r="O215">
        <f>(I215*21)/100</f>
      </c>
      <c t="s">
        <v>16</v>
      </c>
    </row>
    <row r="216" spans="1:5" ht="12.75">
      <c r="A216" s="28" t="s">
        <v>43</v>
      </c>
      <c r="E216" s="29" t="s">
        <v>40</v>
      </c>
    </row>
    <row r="217" spans="1:5" ht="89.25">
      <c r="A217" s="30" t="s">
        <v>45</v>
      </c>
      <c r="E217" s="31" t="s">
        <v>321</v>
      </c>
    </row>
    <row r="218" spans="1:5" ht="76.5">
      <c r="A218" t="s">
        <v>46</v>
      </c>
      <c r="E218" s="29" t="s">
        <v>313</v>
      </c>
    </row>
    <row r="219" spans="1:16" ht="12.75">
      <c r="A219" s="18" t="s">
        <v>38</v>
      </c>
      <c s="23" t="s">
        <v>325</v>
      </c>
      <c s="23" t="s">
        <v>326</v>
      </c>
      <c s="18" t="s">
        <v>40</v>
      </c>
      <c s="24" t="s">
        <v>327</v>
      </c>
      <c s="25" t="s">
        <v>143</v>
      </c>
      <c s="26">
        <v>44.44</v>
      </c>
      <c s="27">
        <v>0</v>
      </c>
      <c s="27">
        <f>ROUND(ROUND(H219,2)*ROUND(G219,3),2)</f>
      </c>
      <c r="O219">
        <f>(I219*21)/100</f>
      </c>
      <c t="s">
        <v>16</v>
      </c>
    </row>
    <row r="220" spans="1:5" ht="12.75">
      <c r="A220" s="28" t="s">
        <v>43</v>
      </c>
      <c r="E220" s="29" t="s">
        <v>40</v>
      </c>
    </row>
    <row r="221" spans="1:5" ht="89.25">
      <c r="A221" s="30" t="s">
        <v>45</v>
      </c>
      <c r="E221" s="31" t="s">
        <v>328</v>
      </c>
    </row>
    <row r="222" spans="1:5" ht="63.75">
      <c r="A222" t="s">
        <v>46</v>
      </c>
      <c r="E222" s="29" t="s">
        <v>329</v>
      </c>
    </row>
    <row r="223" spans="1:18" ht="12.75" customHeight="1">
      <c r="A223" s="5" t="s">
        <v>36</v>
      </c>
      <c s="5"/>
      <c s="35" t="s">
        <v>72</v>
      </c>
      <c s="5"/>
      <c s="21" t="s">
        <v>330</v>
      </c>
      <c s="5"/>
      <c s="5"/>
      <c s="5"/>
      <c s="36">
        <f>0+Q223</f>
      </c>
      <c r="O223">
        <f>0+R223</f>
      </c>
      <c r="Q223">
        <f>0+I224+I228+I232+I236+I240+I244+I248</f>
      </c>
      <c>
        <f>0+O224+O228+O232+O236+O240+O244+O248</f>
      </c>
    </row>
    <row r="224" spans="1:16" ht="25.5">
      <c r="A224" s="18" t="s">
        <v>38</v>
      </c>
      <c s="23" t="s">
        <v>331</v>
      </c>
      <c s="23" t="s">
        <v>332</v>
      </c>
      <c s="18" t="s">
        <v>40</v>
      </c>
      <c s="24" t="s">
        <v>333</v>
      </c>
      <c s="25" t="s">
        <v>143</v>
      </c>
      <c s="26">
        <v>37.426</v>
      </c>
      <c s="27">
        <v>0</v>
      </c>
      <c s="27">
        <f>ROUND(ROUND(H224,2)*ROUND(G224,3),2)</f>
      </c>
      <c r="O224">
        <f>(I224*21)/100</f>
      </c>
      <c t="s">
        <v>16</v>
      </c>
    </row>
    <row r="225" spans="1:5" ht="12.75">
      <c r="A225" s="28" t="s">
        <v>43</v>
      </c>
      <c r="E225" s="29" t="s">
        <v>40</v>
      </c>
    </row>
    <row r="226" spans="1:5" ht="89.25">
      <c r="A226" s="30" t="s">
        <v>45</v>
      </c>
      <c r="E226" s="31" t="s">
        <v>334</v>
      </c>
    </row>
    <row r="227" spans="1:5" ht="191.25">
      <c r="A227" t="s">
        <v>46</v>
      </c>
      <c r="E227" s="29" t="s">
        <v>335</v>
      </c>
    </row>
    <row r="228" spans="1:16" ht="25.5">
      <c r="A228" s="18" t="s">
        <v>38</v>
      </c>
      <c s="23" t="s">
        <v>336</v>
      </c>
      <c s="23" t="s">
        <v>337</v>
      </c>
      <c s="18" t="s">
        <v>40</v>
      </c>
      <c s="24" t="s">
        <v>338</v>
      </c>
      <c s="25" t="s">
        <v>143</v>
      </c>
      <c s="26">
        <v>74.073</v>
      </c>
      <c s="27">
        <v>0</v>
      </c>
      <c s="27">
        <f>ROUND(ROUND(H228,2)*ROUND(G228,3),2)</f>
      </c>
      <c r="O228">
        <f>(I228*21)/100</f>
      </c>
      <c t="s">
        <v>16</v>
      </c>
    </row>
    <row r="229" spans="1:5" ht="12.75">
      <c r="A229" s="28" t="s">
        <v>43</v>
      </c>
      <c r="E229" s="29" t="s">
        <v>40</v>
      </c>
    </row>
    <row r="230" spans="1:5" ht="38.25">
      <c r="A230" s="30" t="s">
        <v>45</v>
      </c>
      <c r="E230" s="31" t="s">
        <v>339</v>
      </c>
    </row>
    <row r="231" spans="1:5" ht="204">
      <c r="A231" t="s">
        <v>46</v>
      </c>
      <c r="E231" s="29" t="s">
        <v>340</v>
      </c>
    </row>
    <row r="232" spans="1:16" ht="12.75">
      <c r="A232" s="18" t="s">
        <v>38</v>
      </c>
      <c s="23" t="s">
        <v>341</v>
      </c>
      <c s="23" t="s">
        <v>342</v>
      </c>
      <c s="18" t="s">
        <v>40</v>
      </c>
      <c s="24" t="s">
        <v>343</v>
      </c>
      <c s="25" t="s">
        <v>143</v>
      </c>
      <c s="26">
        <v>20.102</v>
      </c>
      <c s="27">
        <v>0</v>
      </c>
      <c s="27">
        <f>ROUND(ROUND(H232,2)*ROUND(G232,3),2)</f>
      </c>
      <c r="O232">
        <f>(I232*21)/100</f>
      </c>
      <c t="s">
        <v>16</v>
      </c>
    </row>
    <row r="233" spans="1:5" ht="12.75">
      <c r="A233" s="28" t="s">
        <v>43</v>
      </c>
      <c r="E233" s="29" t="s">
        <v>40</v>
      </c>
    </row>
    <row r="234" spans="1:5" ht="114.75">
      <c r="A234" s="30" t="s">
        <v>45</v>
      </c>
      <c r="E234" s="31" t="s">
        <v>344</v>
      </c>
    </row>
    <row r="235" spans="1:5" ht="38.25">
      <c r="A235" t="s">
        <v>46</v>
      </c>
      <c r="E235" s="29" t="s">
        <v>345</v>
      </c>
    </row>
    <row r="236" spans="1:16" ht="12.75">
      <c r="A236" s="18" t="s">
        <v>38</v>
      </c>
      <c s="23" t="s">
        <v>346</v>
      </c>
      <c s="23" t="s">
        <v>347</v>
      </c>
      <c s="18" t="s">
        <v>40</v>
      </c>
      <c s="24" t="s">
        <v>348</v>
      </c>
      <c s="25" t="s">
        <v>143</v>
      </c>
      <c s="26">
        <v>33.348</v>
      </c>
      <c s="27">
        <v>0</v>
      </c>
      <c s="27">
        <f>ROUND(ROUND(H236,2)*ROUND(G236,3),2)</f>
      </c>
      <c r="O236">
        <f>(I236*21)/100</f>
      </c>
      <c t="s">
        <v>16</v>
      </c>
    </row>
    <row r="237" spans="1:5" ht="12.75">
      <c r="A237" s="28" t="s">
        <v>43</v>
      </c>
      <c r="E237" s="29" t="s">
        <v>40</v>
      </c>
    </row>
    <row r="238" spans="1:5" ht="38.25">
      <c r="A238" s="30" t="s">
        <v>45</v>
      </c>
      <c r="E238" s="31" t="s">
        <v>349</v>
      </c>
    </row>
    <row r="239" spans="1:5" ht="38.25">
      <c r="A239" t="s">
        <v>46</v>
      </c>
      <c r="E239" s="29" t="s">
        <v>345</v>
      </c>
    </row>
    <row r="240" spans="1:16" ht="12.75">
      <c r="A240" s="18" t="s">
        <v>38</v>
      </c>
      <c s="23" t="s">
        <v>350</v>
      </c>
      <c s="23" t="s">
        <v>351</v>
      </c>
      <c s="18" t="s">
        <v>40</v>
      </c>
      <c s="24" t="s">
        <v>352</v>
      </c>
      <c s="25" t="s">
        <v>143</v>
      </c>
      <c s="26">
        <v>25.515</v>
      </c>
      <c s="27">
        <v>0</v>
      </c>
      <c s="27">
        <f>ROUND(ROUND(H240,2)*ROUND(G240,3),2)</f>
      </c>
      <c r="O240">
        <f>(I240*21)/100</f>
      </c>
      <c t="s">
        <v>16</v>
      </c>
    </row>
    <row r="241" spans="1:5" ht="12.75">
      <c r="A241" s="28" t="s">
        <v>43</v>
      </c>
      <c r="E241" s="29" t="s">
        <v>40</v>
      </c>
    </row>
    <row r="242" spans="1:5" ht="12.75">
      <c r="A242" s="30" t="s">
        <v>45</v>
      </c>
      <c r="E242" s="31" t="s">
        <v>353</v>
      </c>
    </row>
    <row r="243" spans="1:5" ht="51">
      <c r="A243" t="s">
        <v>46</v>
      </c>
      <c r="E243" s="29" t="s">
        <v>354</v>
      </c>
    </row>
    <row r="244" spans="1:16" ht="12.75">
      <c r="A244" s="18" t="s">
        <v>38</v>
      </c>
      <c s="23" t="s">
        <v>355</v>
      </c>
      <c s="23" t="s">
        <v>356</v>
      </c>
      <c s="18" t="s">
        <v>40</v>
      </c>
      <c s="24" t="s">
        <v>357</v>
      </c>
      <c s="25" t="s">
        <v>143</v>
      </c>
      <c s="26">
        <v>88.881</v>
      </c>
      <c s="27">
        <v>0</v>
      </c>
      <c s="27">
        <f>ROUND(ROUND(H244,2)*ROUND(G244,3),2)</f>
      </c>
      <c r="O244">
        <f>(I244*21)/100</f>
      </c>
      <c t="s">
        <v>16</v>
      </c>
    </row>
    <row r="245" spans="1:5" ht="12.75">
      <c r="A245" s="28" t="s">
        <v>43</v>
      </c>
      <c r="E245" s="29" t="s">
        <v>40</v>
      </c>
    </row>
    <row r="246" spans="1:5" ht="25.5">
      <c r="A246" s="30" t="s">
        <v>45</v>
      </c>
      <c r="E246" s="31" t="s">
        <v>358</v>
      </c>
    </row>
    <row r="247" spans="1:5" ht="51">
      <c r="A247" t="s">
        <v>46</v>
      </c>
      <c r="E247" s="29" t="s">
        <v>354</v>
      </c>
    </row>
    <row r="248" spans="1:16" ht="12.75">
      <c r="A248" s="18" t="s">
        <v>38</v>
      </c>
      <c s="23" t="s">
        <v>359</v>
      </c>
      <c s="23" t="s">
        <v>360</v>
      </c>
      <c s="18" t="s">
        <v>40</v>
      </c>
      <c s="24" t="s">
        <v>361</v>
      </c>
      <c s="25" t="s">
        <v>143</v>
      </c>
      <c s="26">
        <v>7.29</v>
      </c>
      <c s="27">
        <v>0</v>
      </c>
      <c s="27">
        <f>ROUND(ROUND(H248,2)*ROUND(G248,3),2)</f>
      </c>
      <c r="O248">
        <f>(I248*21)/100</f>
      </c>
      <c t="s">
        <v>16</v>
      </c>
    </row>
    <row r="249" spans="1:5" ht="12.75">
      <c r="A249" s="28" t="s">
        <v>43</v>
      </c>
      <c r="E249" s="29" t="s">
        <v>40</v>
      </c>
    </row>
    <row r="250" spans="1:5" ht="12.75">
      <c r="A250" s="30" t="s">
        <v>45</v>
      </c>
      <c r="E250" s="31" t="s">
        <v>362</v>
      </c>
    </row>
    <row r="251" spans="1:5" ht="51">
      <c r="A251" t="s">
        <v>46</v>
      </c>
      <c r="E251" s="29" t="s">
        <v>354</v>
      </c>
    </row>
    <row r="252" spans="1:18" ht="12.75" customHeight="1">
      <c r="A252" s="5" t="s">
        <v>36</v>
      </c>
      <c s="5"/>
      <c s="35" t="s">
        <v>76</v>
      </c>
      <c s="5"/>
      <c s="21" t="s">
        <v>363</v>
      </c>
      <c s="5"/>
      <c s="5"/>
      <c s="5"/>
      <c s="36">
        <f>0+Q252</f>
      </c>
      <c r="O252">
        <f>0+R252</f>
      </c>
      <c r="Q252">
        <f>0+I253+I257+I261</f>
      </c>
      <c>
        <f>0+O253+O257+O261</f>
      </c>
    </row>
    <row r="253" spans="1:16" ht="12.75">
      <c r="A253" s="18" t="s">
        <v>38</v>
      </c>
      <c s="23" t="s">
        <v>364</v>
      </c>
      <c s="23" t="s">
        <v>365</v>
      </c>
      <c s="18" t="s">
        <v>40</v>
      </c>
      <c s="24" t="s">
        <v>366</v>
      </c>
      <c s="25" t="s">
        <v>165</v>
      </c>
      <c s="26">
        <v>2.8</v>
      </c>
      <c s="27">
        <v>0</v>
      </c>
      <c s="27">
        <f>ROUND(ROUND(H253,2)*ROUND(G253,3),2)</f>
      </c>
      <c r="O253">
        <f>(I253*21)/100</f>
      </c>
      <c t="s">
        <v>16</v>
      </c>
    </row>
    <row r="254" spans="1:5" ht="12.75">
      <c r="A254" s="28" t="s">
        <v>43</v>
      </c>
      <c r="E254" s="29" t="s">
        <v>40</v>
      </c>
    </row>
    <row r="255" spans="1:5" ht="12.75">
      <c r="A255" s="30" t="s">
        <v>45</v>
      </c>
      <c r="E255" s="31" t="s">
        <v>367</v>
      </c>
    </row>
    <row r="256" spans="1:5" ht="255">
      <c r="A256" t="s">
        <v>46</v>
      </c>
      <c r="E256" s="29" t="s">
        <v>368</v>
      </c>
    </row>
    <row r="257" spans="1:16" ht="12.75">
      <c r="A257" s="18" t="s">
        <v>38</v>
      </c>
      <c s="23" t="s">
        <v>369</v>
      </c>
      <c s="23" t="s">
        <v>370</v>
      </c>
      <c s="18" t="s">
        <v>40</v>
      </c>
      <c s="24" t="s">
        <v>371</v>
      </c>
      <c s="25" t="s">
        <v>165</v>
      </c>
      <c s="26">
        <v>18.65</v>
      </c>
      <c s="27">
        <v>0</v>
      </c>
      <c s="27">
        <f>ROUND(ROUND(H257,2)*ROUND(G257,3),2)</f>
      </c>
      <c r="O257">
        <f>(I257*21)/100</f>
      </c>
      <c t="s">
        <v>16</v>
      </c>
    </row>
    <row r="258" spans="1:5" ht="12.75">
      <c r="A258" s="28" t="s">
        <v>43</v>
      </c>
      <c r="E258" s="29" t="s">
        <v>40</v>
      </c>
    </row>
    <row r="259" spans="1:5" ht="12.75">
      <c r="A259" s="30" t="s">
        <v>45</v>
      </c>
      <c r="E259" s="31" t="s">
        <v>372</v>
      </c>
    </row>
    <row r="260" spans="1:5" ht="242.25">
      <c r="A260" t="s">
        <v>46</v>
      </c>
      <c r="E260" s="29" t="s">
        <v>373</v>
      </c>
    </row>
    <row r="261" spans="1:16" ht="12.75">
      <c r="A261" s="18" t="s">
        <v>38</v>
      </c>
      <c s="23" t="s">
        <v>374</v>
      </c>
      <c s="23" t="s">
        <v>375</v>
      </c>
      <c s="18" t="s">
        <v>40</v>
      </c>
      <c s="24" t="s">
        <v>376</v>
      </c>
      <c s="25" t="s">
        <v>165</v>
      </c>
      <c s="26">
        <v>29.3</v>
      </c>
      <c s="27">
        <v>0</v>
      </c>
      <c s="27">
        <f>ROUND(ROUND(H261,2)*ROUND(G261,3),2)</f>
      </c>
      <c r="O261">
        <f>(I261*21)/100</f>
      </c>
      <c t="s">
        <v>16</v>
      </c>
    </row>
    <row r="262" spans="1:5" ht="12.75">
      <c r="A262" s="28" t="s">
        <v>43</v>
      </c>
      <c r="E262" s="29" t="s">
        <v>40</v>
      </c>
    </row>
    <row r="263" spans="1:5" ht="12.75">
      <c r="A263" s="30" t="s">
        <v>45</v>
      </c>
      <c r="E263" s="31" t="s">
        <v>377</v>
      </c>
    </row>
    <row r="264" spans="1:5" ht="242.25">
      <c r="A264" t="s">
        <v>46</v>
      </c>
      <c r="E264" s="29" t="s">
        <v>378</v>
      </c>
    </row>
    <row r="265" spans="1:18" ht="12.75" customHeight="1">
      <c r="A265" s="5" t="s">
        <v>36</v>
      </c>
      <c s="5"/>
      <c s="35" t="s">
        <v>33</v>
      </c>
      <c s="5"/>
      <c s="21" t="s">
        <v>379</v>
      </c>
      <c s="5"/>
      <c s="5"/>
      <c s="5"/>
      <c s="36">
        <f>0+Q265</f>
      </c>
      <c r="O265">
        <f>0+R265</f>
      </c>
      <c r="Q265">
        <f>0+I266+I270+I274+I278+I282+I286+I290+I294+I298+I302+I306+I310+I314+I318+I322+I326+I330+I334</f>
      </c>
      <c>
        <f>0+O266+O270+O274+O278+O282+O286+O290+O294+O298+O302+O306+O310+O314+O318+O322+O326+O330+O334</f>
      </c>
    </row>
    <row r="266" spans="1:16" ht="12.75">
      <c r="A266" s="18" t="s">
        <v>38</v>
      </c>
      <c s="23" t="s">
        <v>380</v>
      </c>
      <c s="23" t="s">
        <v>381</v>
      </c>
      <c s="18" t="s">
        <v>40</v>
      </c>
      <c s="24" t="s">
        <v>382</v>
      </c>
      <c s="25" t="s">
        <v>165</v>
      </c>
      <c s="26">
        <v>24</v>
      </c>
      <c s="27">
        <v>0</v>
      </c>
      <c s="27">
        <f>ROUND(ROUND(H266,2)*ROUND(G266,3),2)</f>
      </c>
      <c r="O266">
        <f>(I266*21)/100</f>
      </c>
      <c t="s">
        <v>16</v>
      </c>
    </row>
    <row r="267" spans="1:5" ht="12.75">
      <c r="A267" s="28" t="s">
        <v>43</v>
      </c>
      <c r="E267" s="29" t="s">
        <v>115</v>
      </c>
    </row>
    <row r="268" spans="1:5" ht="12.75">
      <c r="A268" s="30" t="s">
        <v>45</v>
      </c>
      <c r="E268" s="31" t="s">
        <v>383</v>
      </c>
    </row>
    <row r="269" spans="1:5" ht="38.25">
      <c r="A269" t="s">
        <v>46</v>
      </c>
      <c r="E269" s="29" t="s">
        <v>384</v>
      </c>
    </row>
    <row r="270" spans="1:16" ht="25.5">
      <c r="A270" s="18" t="s">
        <v>38</v>
      </c>
      <c s="23" t="s">
        <v>385</v>
      </c>
      <c s="23" t="s">
        <v>386</v>
      </c>
      <c s="18" t="s">
        <v>40</v>
      </c>
      <c s="24" t="s">
        <v>387</v>
      </c>
      <c s="25" t="s">
        <v>165</v>
      </c>
      <c s="26">
        <v>100.7</v>
      </c>
      <c s="27">
        <v>0</v>
      </c>
      <c s="27">
        <f>ROUND(ROUND(H270,2)*ROUND(G270,3),2)</f>
      </c>
      <c r="O270">
        <f>(I270*21)/100</f>
      </c>
      <c t="s">
        <v>16</v>
      </c>
    </row>
    <row r="271" spans="1:5" ht="12.75">
      <c r="A271" s="28" t="s">
        <v>43</v>
      </c>
      <c r="E271" s="29" t="s">
        <v>40</v>
      </c>
    </row>
    <row r="272" spans="1:5" ht="51">
      <c r="A272" s="30" t="s">
        <v>45</v>
      </c>
      <c r="E272" s="31" t="s">
        <v>388</v>
      </c>
    </row>
    <row r="273" spans="1:5" ht="127.5">
      <c r="A273" t="s">
        <v>46</v>
      </c>
      <c r="E273" s="29" t="s">
        <v>389</v>
      </c>
    </row>
    <row r="274" spans="1:16" ht="12.75">
      <c r="A274" s="18" t="s">
        <v>38</v>
      </c>
      <c s="23" t="s">
        <v>390</v>
      </c>
      <c s="23" t="s">
        <v>391</v>
      </c>
      <c s="18" t="s">
        <v>40</v>
      </c>
      <c s="24" t="s">
        <v>392</v>
      </c>
      <c s="25" t="s">
        <v>165</v>
      </c>
      <c s="26">
        <v>24.5</v>
      </c>
      <c s="27">
        <v>0</v>
      </c>
      <c s="27">
        <f>ROUND(ROUND(H274,2)*ROUND(G274,3),2)</f>
      </c>
      <c r="O274">
        <f>(I274*21)/100</f>
      </c>
      <c t="s">
        <v>16</v>
      </c>
    </row>
    <row r="275" spans="1:5" ht="12.75">
      <c r="A275" s="28" t="s">
        <v>43</v>
      </c>
      <c r="E275" s="29" t="s">
        <v>40</v>
      </c>
    </row>
    <row r="276" spans="1:5" ht="12.75">
      <c r="A276" s="30" t="s">
        <v>45</v>
      </c>
      <c r="E276" s="31" t="s">
        <v>393</v>
      </c>
    </row>
    <row r="277" spans="1:5" ht="114.75">
      <c r="A277" t="s">
        <v>46</v>
      </c>
      <c r="E277" s="29" t="s">
        <v>394</v>
      </c>
    </row>
    <row r="278" spans="1:16" ht="25.5">
      <c r="A278" s="18" t="s">
        <v>38</v>
      </c>
      <c s="23" t="s">
        <v>395</v>
      </c>
      <c s="23" t="s">
        <v>396</v>
      </c>
      <c s="18" t="s">
        <v>40</v>
      </c>
      <c s="24" t="s">
        <v>397</v>
      </c>
      <c s="25" t="s">
        <v>171</v>
      </c>
      <c s="26">
        <v>12</v>
      </c>
      <c s="27">
        <v>0</v>
      </c>
      <c s="27">
        <f>ROUND(ROUND(H278,2)*ROUND(G278,3),2)</f>
      </c>
      <c r="O278">
        <f>(I278*21)/100</f>
      </c>
      <c t="s">
        <v>16</v>
      </c>
    </row>
    <row r="279" spans="1:5" ht="12.75">
      <c r="A279" s="28" t="s">
        <v>43</v>
      </c>
      <c r="E279" s="29" t="s">
        <v>40</v>
      </c>
    </row>
    <row r="280" spans="1:5" ht="38.25">
      <c r="A280" s="30" t="s">
        <v>45</v>
      </c>
      <c r="E280" s="31" t="s">
        <v>398</v>
      </c>
    </row>
    <row r="281" spans="1:5" ht="51">
      <c r="A281" t="s">
        <v>46</v>
      </c>
      <c r="E281" s="29" t="s">
        <v>399</v>
      </c>
    </row>
    <row r="282" spans="1:16" ht="12.75">
      <c r="A282" s="18" t="s">
        <v>38</v>
      </c>
      <c s="23" t="s">
        <v>400</v>
      </c>
      <c s="23" t="s">
        <v>401</v>
      </c>
      <c s="18" t="s">
        <v>60</v>
      </c>
      <c s="24" t="s">
        <v>402</v>
      </c>
      <c s="25" t="s">
        <v>171</v>
      </c>
      <c s="26">
        <v>2</v>
      </c>
      <c s="27">
        <v>0</v>
      </c>
      <c s="27">
        <f>ROUND(ROUND(H282,2)*ROUND(G282,3),2)</f>
      </c>
      <c r="O282">
        <f>(I282*21)/100</f>
      </c>
      <c t="s">
        <v>16</v>
      </c>
    </row>
    <row r="283" spans="1:5" ht="12.75">
      <c r="A283" s="28" t="s">
        <v>43</v>
      </c>
      <c r="E283" s="29" t="s">
        <v>403</v>
      </c>
    </row>
    <row r="284" spans="1:5" ht="12.75">
      <c r="A284" s="30" t="s">
        <v>45</v>
      </c>
      <c r="E284" s="31" t="s">
        <v>40</v>
      </c>
    </row>
    <row r="285" spans="1:5" ht="25.5">
      <c r="A285" t="s">
        <v>46</v>
      </c>
      <c r="E285" s="29" t="s">
        <v>404</v>
      </c>
    </row>
    <row r="286" spans="1:16" ht="12.75">
      <c r="A286" s="18" t="s">
        <v>38</v>
      </c>
      <c s="23" t="s">
        <v>405</v>
      </c>
      <c s="23" t="s">
        <v>406</v>
      </c>
      <c s="18" t="s">
        <v>40</v>
      </c>
      <c s="24" t="s">
        <v>407</v>
      </c>
      <c s="25" t="s">
        <v>165</v>
      </c>
      <c s="26">
        <v>8.2</v>
      </c>
      <c s="27">
        <v>0</v>
      </c>
      <c s="27">
        <f>ROUND(ROUND(H286,2)*ROUND(G286,3),2)</f>
      </c>
      <c r="O286">
        <f>(I286*21)/100</f>
      </c>
      <c t="s">
        <v>16</v>
      </c>
    </row>
    <row r="287" spans="1:5" ht="12.75">
      <c r="A287" s="28" t="s">
        <v>43</v>
      </c>
      <c r="E287" s="29" t="s">
        <v>40</v>
      </c>
    </row>
    <row r="288" spans="1:5" ht="12.75">
      <c r="A288" s="30" t="s">
        <v>45</v>
      </c>
      <c r="E288" s="31" t="s">
        <v>408</v>
      </c>
    </row>
    <row r="289" spans="1:5" ht="51">
      <c r="A289" t="s">
        <v>46</v>
      </c>
      <c r="E289" s="29" t="s">
        <v>409</v>
      </c>
    </row>
    <row r="290" spans="1:16" ht="12.75">
      <c r="A290" s="18" t="s">
        <v>38</v>
      </c>
      <c s="23" t="s">
        <v>410</v>
      </c>
      <c s="23" t="s">
        <v>411</v>
      </c>
      <c s="18" t="s">
        <v>40</v>
      </c>
      <c s="24" t="s">
        <v>412</v>
      </c>
      <c s="25" t="s">
        <v>165</v>
      </c>
      <c s="26">
        <v>4.8</v>
      </c>
      <c s="27">
        <v>0</v>
      </c>
      <c s="27">
        <f>ROUND(ROUND(H290,2)*ROUND(G290,3),2)</f>
      </c>
      <c r="O290">
        <f>(I290*21)/100</f>
      </c>
      <c t="s">
        <v>16</v>
      </c>
    </row>
    <row r="291" spans="1:5" ht="12.75">
      <c r="A291" s="28" t="s">
        <v>43</v>
      </c>
      <c r="E291" s="29" t="s">
        <v>40</v>
      </c>
    </row>
    <row r="292" spans="1:5" ht="12.75">
      <c r="A292" s="30" t="s">
        <v>45</v>
      </c>
      <c r="E292" s="31" t="s">
        <v>413</v>
      </c>
    </row>
    <row r="293" spans="1:5" ht="51">
      <c r="A293" t="s">
        <v>46</v>
      </c>
      <c r="E293" s="29" t="s">
        <v>409</v>
      </c>
    </row>
    <row r="294" spans="1:16" ht="12.75">
      <c r="A294" s="18" t="s">
        <v>38</v>
      </c>
      <c s="23" t="s">
        <v>414</v>
      </c>
      <c s="23" t="s">
        <v>415</v>
      </c>
      <c s="18" t="s">
        <v>40</v>
      </c>
      <c s="24" t="s">
        <v>416</v>
      </c>
      <c s="25" t="s">
        <v>165</v>
      </c>
      <c s="26">
        <v>67.96</v>
      </c>
      <c s="27">
        <v>0</v>
      </c>
      <c s="27">
        <f>ROUND(ROUND(H294,2)*ROUND(G294,3),2)</f>
      </c>
      <c r="O294">
        <f>(I294*21)/100</f>
      </c>
      <c t="s">
        <v>16</v>
      </c>
    </row>
    <row r="295" spans="1:5" ht="12.75">
      <c r="A295" s="28" t="s">
        <v>43</v>
      </c>
      <c r="E295" s="29" t="s">
        <v>40</v>
      </c>
    </row>
    <row r="296" spans="1:5" ht="63.75">
      <c r="A296" s="30" t="s">
        <v>45</v>
      </c>
      <c r="E296" s="31" t="s">
        <v>417</v>
      </c>
    </row>
    <row r="297" spans="1:5" ht="25.5">
      <c r="A297" t="s">
        <v>46</v>
      </c>
      <c r="E297" s="29" t="s">
        <v>418</v>
      </c>
    </row>
    <row r="298" spans="1:16" ht="12.75">
      <c r="A298" s="18" t="s">
        <v>38</v>
      </c>
      <c s="23" t="s">
        <v>419</v>
      </c>
      <c s="23" t="s">
        <v>420</v>
      </c>
      <c s="18" t="s">
        <v>40</v>
      </c>
      <c s="24" t="s">
        <v>421</v>
      </c>
      <c s="25" t="s">
        <v>143</v>
      </c>
      <c s="26">
        <v>30.216</v>
      </c>
      <c s="27">
        <v>0</v>
      </c>
      <c s="27">
        <f>ROUND(ROUND(H298,2)*ROUND(G298,3),2)</f>
      </c>
      <c r="O298">
        <f>(I298*21)/100</f>
      </c>
      <c t="s">
        <v>16</v>
      </c>
    </row>
    <row r="299" spans="1:5" ht="12.75">
      <c r="A299" s="28" t="s">
        <v>43</v>
      </c>
      <c r="E299" s="29" t="s">
        <v>40</v>
      </c>
    </row>
    <row r="300" spans="1:5" ht="51">
      <c r="A300" s="30" t="s">
        <v>45</v>
      </c>
      <c r="E300" s="31" t="s">
        <v>422</v>
      </c>
    </row>
    <row r="301" spans="1:5" ht="25.5">
      <c r="A301" t="s">
        <v>46</v>
      </c>
      <c r="E301" s="29" t="s">
        <v>423</v>
      </c>
    </row>
    <row r="302" spans="1:16" ht="12.75">
      <c r="A302" s="18" t="s">
        <v>38</v>
      </c>
      <c s="23" t="s">
        <v>424</v>
      </c>
      <c s="23" t="s">
        <v>425</v>
      </c>
      <c s="18" t="s">
        <v>40</v>
      </c>
      <c s="24" t="s">
        <v>426</v>
      </c>
      <c s="25" t="s">
        <v>165</v>
      </c>
      <c s="26">
        <v>40.68</v>
      </c>
      <c s="27">
        <v>0</v>
      </c>
      <c s="27">
        <f>ROUND(ROUND(H302,2)*ROUND(G302,3),2)</f>
      </c>
      <c r="O302">
        <f>(I302*21)/100</f>
      </c>
      <c t="s">
        <v>16</v>
      </c>
    </row>
    <row r="303" spans="1:5" ht="12.75">
      <c r="A303" s="28" t="s">
        <v>43</v>
      </c>
      <c r="E303" s="29" t="s">
        <v>40</v>
      </c>
    </row>
    <row r="304" spans="1:5" ht="38.25">
      <c r="A304" s="30" t="s">
        <v>45</v>
      </c>
      <c r="E304" s="31" t="s">
        <v>427</v>
      </c>
    </row>
    <row r="305" spans="1:5" ht="38.25">
      <c r="A305" t="s">
        <v>46</v>
      </c>
      <c r="E305" s="29" t="s">
        <v>428</v>
      </c>
    </row>
    <row r="306" spans="1:16" ht="25.5">
      <c r="A306" s="18" t="s">
        <v>38</v>
      </c>
      <c s="23" t="s">
        <v>429</v>
      </c>
      <c s="23" t="s">
        <v>430</v>
      </c>
      <c s="18" t="s">
        <v>40</v>
      </c>
      <c s="24" t="s">
        <v>431</v>
      </c>
      <c s="25" t="s">
        <v>165</v>
      </c>
      <c s="26">
        <v>25.4</v>
      </c>
      <c s="27">
        <v>0</v>
      </c>
      <c s="27">
        <f>ROUND(ROUND(H306,2)*ROUND(G306,3),2)</f>
      </c>
      <c r="O306">
        <f>(I306*21)/100</f>
      </c>
      <c t="s">
        <v>16</v>
      </c>
    </row>
    <row r="307" spans="1:5" ht="12.75">
      <c r="A307" s="28" t="s">
        <v>43</v>
      </c>
      <c r="E307" s="29" t="s">
        <v>40</v>
      </c>
    </row>
    <row r="308" spans="1:5" ht="25.5">
      <c r="A308" s="30" t="s">
        <v>45</v>
      </c>
      <c r="E308" s="31" t="s">
        <v>432</v>
      </c>
    </row>
    <row r="309" spans="1:5" ht="38.25">
      <c r="A309" t="s">
        <v>46</v>
      </c>
      <c r="E309" s="29" t="s">
        <v>428</v>
      </c>
    </row>
    <row r="310" spans="1:16" ht="12.75">
      <c r="A310" s="18" t="s">
        <v>38</v>
      </c>
      <c s="23" t="s">
        <v>433</v>
      </c>
      <c s="23" t="s">
        <v>434</v>
      </c>
      <c s="18" t="s">
        <v>40</v>
      </c>
      <c s="24" t="s">
        <v>435</v>
      </c>
      <c s="25" t="s">
        <v>143</v>
      </c>
      <c s="26">
        <v>151.764</v>
      </c>
      <c s="27">
        <v>0</v>
      </c>
      <c s="27">
        <f>ROUND(ROUND(H310,2)*ROUND(G310,3),2)</f>
      </c>
      <c r="O310">
        <f>(I310*21)/100</f>
      </c>
      <c t="s">
        <v>16</v>
      </c>
    </row>
    <row r="311" spans="1:5" ht="12.75">
      <c r="A311" s="28" t="s">
        <v>43</v>
      </c>
      <c r="E311" s="29" t="s">
        <v>40</v>
      </c>
    </row>
    <row r="312" spans="1:5" ht="102">
      <c r="A312" s="30" t="s">
        <v>45</v>
      </c>
      <c r="E312" s="31" t="s">
        <v>436</v>
      </c>
    </row>
    <row r="313" spans="1:5" ht="25.5">
      <c r="A313" t="s">
        <v>46</v>
      </c>
      <c r="E313" s="29" t="s">
        <v>437</v>
      </c>
    </row>
    <row r="314" spans="1:16" ht="12.75">
      <c r="A314" s="18" t="s">
        <v>38</v>
      </c>
      <c s="23" t="s">
        <v>438</v>
      </c>
      <c s="23" t="s">
        <v>439</v>
      </c>
      <c s="18" t="s">
        <v>40</v>
      </c>
      <c s="24" t="s">
        <v>440</v>
      </c>
      <c s="25" t="s">
        <v>107</v>
      </c>
      <c s="26">
        <v>4.926</v>
      </c>
      <c s="27">
        <v>0</v>
      </c>
      <c s="27">
        <f>ROUND(ROUND(H314,2)*ROUND(G314,3),2)</f>
      </c>
      <c r="O314">
        <f>(I314*21)/100</f>
      </c>
      <c t="s">
        <v>16</v>
      </c>
    </row>
    <row r="315" spans="1:5" ht="12.75">
      <c r="A315" s="28" t="s">
        <v>43</v>
      </c>
      <c r="E315" s="29" t="s">
        <v>40</v>
      </c>
    </row>
    <row r="316" spans="1:5" ht="51">
      <c r="A316" s="30" t="s">
        <v>45</v>
      </c>
      <c r="E316" s="31" t="s">
        <v>441</v>
      </c>
    </row>
    <row r="317" spans="1:5" ht="102">
      <c r="A317" t="s">
        <v>46</v>
      </c>
      <c r="E317" s="29" t="s">
        <v>442</v>
      </c>
    </row>
    <row r="318" spans="1:16" ht="12.75">
      <c r="A318" s="18" t="s">
        <v>38</v>
      </c>
      <c s="23" t="s">
        <v>443</v>
      </c>
      <c s="23" t="s">
        <v>444</v>
      </c>
      <c s="18" t="s">
        <v>40</v>
      </c>
      <c s="24" t="s">
        <v>445</v>
      </c>
      <c s="25" t="s">
        <v>107</v>
      </c>
      <c s="26">
        <v>4.64</v>
      </c>
      <c s="27">
        <v>0</v>
      </c>
      <c s="27">
        <f>ROUND(ROUND(H318,2)*ROUND(G318,3),2)</f>
      </c>
      <c r="O318">
        <f>(I318*21)/100</f>
      </c>
      <c t="s">
        <v>16</v>
      </c>
    </row>
    <row r="319" spans="1:5" ht="12.75">
      <c r="A319" s="28" t="s">
        <v>43</v>
      </c>
      <c r="E319" s="29" t="s">
        <v>40</v>
      </c>
    </row>
    <row r="320" spans="1:5" ht="114.75">
      <c r="A320" s="30" t="s">
        <v>45</v>
      </c>
      <c r="E320" s="31" t="s">
        <v>446</v>
      </c>
    </row>
    <row r="321" spans="1:5" ht="76.5">
      <c r="A321" t="s">
        <v>46</v>
      </c>
      <c r="E321" s="29" t="s">
        <v>447</v>
      </c>
    </row>
    <row r="322" spans="1:16" ht="12.75">
      <c r="A322" s="18" t="s">
        <v>38</v>
      </c>
      <c s="23" t="s">
        <v>448</v>
      </c>
      <c s="23" t="s">
        <v>449</v>
      </c>
      <c s="18" t="s">
        <v>40</v>
      </c>
      <c s="24" t="s">
        <v>450</v>
      </c>
      <c s="25" t="s">
        <v>165</v>
      </c>
      <c s="26">
        <v>20.1</v>
      </c>
      <c s="27">
        <v>0</v>
      </c>
      <c s="27">
        <f>ROUND(ROUND(H322,2)*ROUND(G322,3),2)</f>
      </c>
      <c r="O322">
        <f>(I322*21)/100</f>
      </c>
      <c t="s">
        <v>16</v>
      </c>
    </row>
    <row r="323" spans="1:5" ht="12.75">
      <c r="A323" s="28" t="s">
        <v>43</v>
      </c>
      <c r="E323" s="29" t="s">
        <v>115</v>
      </c>
    </row>
    <row r="324" spans="1:5" ht="38.25">
      <c r="A324" s="30" t="s">
        <v>45</v>
      </c>
      <c r="E324" s="31" t="s">
        <v>451</v>
      </c>
    </row>
    <row r="325" spans="1:5" ht="51">
      <c r="A325" t="s">
        <v>46</v>
      </c>
      <c r="E325" s="29" t="s">
        <v>452</v>
      </c>
    </row>
    <row r="326" spans="1:16" ht="12.75">
      <c r="A326" s="18" t="s">
        <v>38</v>
      </c>
      <c s="23" t="s">
        <v>453</v>
      </c>
      <c s="23" t="s">
        <v>454</v>
      </c>
      <c s="18" t="s">
        <v>40</v>
      </c>
      <c s="24" t="s">
        <v>455</v>
      </c>
      <c s="25" t="s">
        <v>143</v>
      </c>
      <c s="26">
        <v>39.89</v>
      </c>
      <c s="27">
        <v>0</v>
      </c>
      <c s="27">
        <f>ROUND(ROUND(H326,2)*ROUND(G326,3),2)</f>
      </c>
      <c r="O326">
        <f>(I326*21)/100</f>
      </c>
      <c t="s">
        <v>16</v>
      </c>
    </row>
    <row r="327" spans="1:5" ht="12.75">
      <c r="A327" s="28" t="s">
        <v>43</v>
      </c>
      <c r="E327" s="29" t="s">
        <v>40</v>
      </c>
    </row>
    <row r="328" spans="1:5" ht="63.75">
      <c r="A328" s="30" t="s">
        <v>45</v>
      </c>
      <c r="E328" s="31" t="s">
        <v>456</v>
      </c>
    </row>
    <row r="329" spans="1:5" ht="76.5">
      <c r="A329" t="s">
        <v>46</v>
      </c>
      <c r="E329" s="29" t="s">
        <v>457</v>
      </c>
    </row>
    <row r="330" spans="1:16" ht="12.75">
      <c r="A330" s="18" t="s">
        <v>38</v>
      </c>
      <c s="23" t="s">
        <v>458</v>
      </c>
      <c s="23" t="s">
        <v>459</v>
      </c>
      <c s="18" t="s">
        <v>40</v>
      </c>
      <c s="24" t="s">
        <v>460</v>
      </c>
      <c s="25" t="s">
        <v>107</v>
      </c>
      <c s="26">
        <v>5.753</v>
      </c>
      <c s="27">
        <v>0</v>
      </c>
      <c s="27">
        <f>ROUND(ROUND(H330,2)*ROUND(G330,3),2)</f>
      </c>
      <c r="O330">
        <f>(I330*21)/100</f>
      </c>
      <c t="s">
        <v>16</v>
      </c>
    </row>
    <row r="331" spans="1:5" ht="12.75">
      <c r="A331" s="28" t="s">
        <v>43</v>
      </c>
      <c r="E331" s="29" t="s">
        <v>40</v>
      </c>
    </row>
    <row r="332" spans="1:5" ht="12.75">
      <c r="A332" s="30" t="s">
        <v>45</v>
      </c>
      <c r="E332" s="31" t="s">
        <v>461</v>
      </c>
    </row>
    <row r="333" spans="1:5" ht="114.75">
      <c r="A333" t="s">
        <v>46</v>
      </c>
      <c r="E333" s="29" t="s">
        <v>462</v>
      </c>
    </row>
    <row r="334" spans="1:16" ht="12.75">
      <c r="A334" s="18" t="s">
        <v>38</v>
      </c>
      <c s="23" t="s">
        <v>463</v>
      </c>
      <c s="23" t="s">
        <v>464</v>
      </c>
      <c s="18" t="s">
        <v>40</v>
      </c>
      <c s="24" t="s">
        <v>465</v>
      </c>
      <c s="25" t="s">
        <v>143</v>
      </c>
      <c s="26">
        <v>72.568</v>
      </c>
      <c s="27">
        <v>0</v>
      </c>
      <c s="27">
        <f>ROUND(ROUND(H334,2)*ROUND(G334,3),2)</f>
      </c>
      <c r="O334">
        <f>(I334*21)/100</f>
      </c>
      <c t="s">
        <v>16</v>
      </c>
    </row>
    <row r="335" spans="1:5" ht="12.75">
      <c r="A335" s="28" t="s">
        <v>43</v>
      </c>
      <c r="E335" s="29" t="s">
        <v>40</v>
      </c>
    </row>
    <row r="336" spans="1:5" ht="12.75">
      <c r="A336" s="30" t="s">
        <v>45</v>
      </c>
      <c r="E336" s="31" t="s">
        <v>466</v>
      </c>
    </row>
    <row r="337" spans="1:5" ht="114.75">
      <c r="A337" t="s">
        <v>46</v>
      </c>
      <c r="E337" s="29" t="s">
        <v>462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