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0_Ostatní" sheetId="1" r:id="rId1"/>
    <sheet name="SO 000_Vedlejší" sheetId="2" r:id="rId2"/>
    <sheet name="SO 101" sheetId="3" r:id="rId3"/>
    <sheet name="SO 301" sheetId="4" r:id="rId4"/>
  </sheets>
  <definedNames/>
  <calcPr/>
  <webPublishing/>
</workbook>
</file>

<file path=xl/sharedStrings.xml><?xml version="1.0" encoding="utf-8"?>
<sst xmlns="http://schemas.openxmlformats.org/spreadsheetml/2006/main" count="1443" uniqueCount="449">
  <si>
    <t>ASPE10</t>
  </si>
  <si>
    <t>S</t>
  </si>
  <si>
    <t>Soupis prací objektu</t>
  </si>
  <si>
    <t xml:space="preserve">Stavba: </t>
  </si>
  <si>
    <t>5/23033</t>
  </si>
  <si>
    <t>III/3958 Vysoké Popovice, ul. K Příbrami, SÚS</t>
  </si>
  <si>
    <t>O</t>
  </si>
  <si>
    <t>Objekt:</t>
  </si>
  <si>
    <t>SO 000</t>
  </si>
  <si>
    <t>Ostatní a vedlejší náklady, SÚS</t>
  </si>
  <si>
    <t>O1</t>
  </si>
  <si>
    <t>Rozpočet:</t>
  </si>
  <si>
    <t>0,00</t>
  </si>
  <si>
    <t>15,00</t>
  </si>
  <si>
    <t>21,00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</si>
  <si>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</si>
  <si>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</si>
  <si>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</si>
  <si>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</si>
  <si>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</si>
  <si>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</si>
  <si>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</si>
  <si>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</si>
  <si>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</si>
  <si>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3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</si>
  <si>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</si>
  <si>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</si>
  <si>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</si>
  <si>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</si>
  <si>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</si>
  <si>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</si>
  <si>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</si>
  <si>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</si>
  <si>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</si>
  <si>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</si>
  <si>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</si>
  <si>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</si>
  <si>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</si>
  <si>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</si>
  <si>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</si>
  <si>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</si>
  <si>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</si>
  <si>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</si>
  <si>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</si>
  <si>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</si>
  <si>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</si>
  <si>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</si>
  <si>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</si>
  <si>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02943</t>
  </si>
  <si>
    <t>OSTATNÍ POŽADAVKY - VYPRACOVÁNÍ RDS</t>
  </si>
  <si>
    <t>Realizační dokumentace stavby (dále jen RDS) - popsáno v obchodních podmínkách</t>
  </si>
  <si>
    <t>02944</t>
  </si>
  <si>
    <t>OSTAT POŽADAVKY - DOKUMENTACE SKUTEČ PROVEDENÍ V DIGIT FORMĚ</t>
  </si>
  <si>
    <t>Dokumentace skutečného provedení stavby (dále jen DSPS) - popsáno v obchodních podmínkách</t>
  </si>
  <si>
    <t>02945</t>
  </si>
  <si>
    <t>OSTAT POŽADAVKY - GEOMETRICKÝ PLÁN</t>
  </si>
  <si>
    <t>Geometrické plány - popsáno v obchodních podmínkách</t>
  </si>
  <si>
    <t>položka zahrnuje: 
- přípravu podkladů, podání žádosti na katastrální úřad 
- polní práce spojené s vyhotovením geometrického plánu 
- výpočetní a grafické kancelářské práce 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</si>
  <si>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</si>
  <si>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</si>
  <si>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</si>
  <si>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</si>
  <si>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</si>
  <si>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</si>
  <si>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</si>
  <si>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</si>
  <si>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</si>
  <si>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</si>
  <si>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</si>
  <si>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</si>
  <si>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</si>
  <si>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</si>
  <si>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</si>
  <si>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a trvalého dopravního značení - popsáno v projektové dokumentaci</t>
  </si>
  <si>
    <t>00006</t>
  </si>
  <si>
    <t>Zajištění povolení zvláštního užívání komunikací - popsáno v obchodních podmínkách, v zákoně č. 13/1997 Sb., a vyhlášce č. 104/1997</t>
  </si>
  <si>
    <t>7</t>
  </si>
  <si>
    <t>00008</t>
  </si>
  <si>
    <t>Zajištění přístupů a příjezdů k sousedním nemovitostem  - popsáno v obchodních podmínkách, v zákoně č. 13/1997 Sb., a vyhlášce č. 104/1997</t>
  </si>
  <si>
    <t>Dočasné konstrukce umožňující přístup k pozemkům během stavby: 
Ocelová pojízdná deska 2,0x4,0 m = 18 ks 
Přechodová lávka délky do 2 m včetně zábradlí pro zabezpečení výkopu (montáž, nájem, demontáž) = 12 ks</t>
  </si>
  <si>
    <t>8</t>
  </si>
  <si>
    <t>00009</t>
  </si>
  <si>
    <t>Hlavní prohlídka silnice prováděná při uvedení stavby do provozu  - popsáno v obchodních podmínkách a vyhlášce č. 104/1997</t>
  </si>
  <si>
    <t>00011</t>
  </si>
  <si>
    <t>Ohlašování pohybu třetích osob na staveništi - popsáno v obchodních podmínkách</t>
  </si>
  <si>
    <t>00014</t>
  </si>
  <si>
    <t>Zajištění provedení a výstupů veškerých zkoušek a revizí - popsáno v obchodních podmínkách, technických podmínkách a normách ČSN</t>
  </si>
  <si>
    <t>11</t>
  </si>
  <si>
    <t>00015</t>
  </si>
  <si>
    <t>Bezpečnostní opatření - popsáno v projektové dokumentaci</t>
  </si>
  <si>
    <t>12</t>
  </si>
  <si>
    <t>00016</t>
  </si>
  <si>
    <t>Výpočet hluku ze stavební činnosti - popsáno v projektové dokumentaci a ve vyhlášce č. 272/2011</t>
  </si>
  <si>
    <t>13</t>
  </si>
  <si>
    <t>00017</t>
  </si>
  <si>
    <t>Havarijní, povodňový plán - popsáno v projektové dokumentaci a ve vyhl. č. 24/2011 Sb.</t>
  </si>
  <si>
    <t>14</t>
  </si>
  <si>
    <t>00018</t>
  </si>
  <si>
    <t>Návrh technologického postupu prací - popsáno v obchodních podmínkách</t>
  </si>
  <si>
    <t>15</t>
  </si>
  <si>
    <t>02710R</t>
  </si>
  <si>
    <t>POMOC PRÁCE - PROVIZORNÍ DOPRAVNÍ ZNAČENÍ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</si>
  <si>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demontáže. 
Vše v režii zhotovitele.</t>
  </si>
  <si>
    <t>1=1,00 [A]</t>
  </si>
  <si>
    <t>zahrnuje veškeré náklady spojené s objednatelem požadovanými zařízeními</t>
  </si>
  <si>
    <t>SO 101</t>
  </si>
  <si>
    <t>Silnice III/3958</t>
  </si>
  <si>
    <t>014102</t>
  </si>
  <si>
    <t>A</t>
  </si>
  <si>
    <t>POPLATKY ZA SKLÁDKU</t>
  </si>
  <si>
    <t>T</t>
  </si>
  <si>
    <t>Poplatek za uložení odpadu ze sypaniny a zeminy na skládce (skládkovné);</t>
  </si>
  <si>
    <t>pol. 113327: 207,15 * 1,9 =393,59 [A] 
pol. 123737: 615,30 * 2,0 =1 230,60 [B] 
pol. 123837: 499,3 * 2,0 =998,60 [C] 
pol. 132837: 72 * 2,0 =144,00 [D] 
pol. 171101: 18 * 2,0 =36,00 [E] 
Celkem: A+((B+C+D)-E) =2 730,79 [F]</t>
  </si>
  <si>
    <t>zahrnuje veškeré poplatky provozovateli skládky související s uložením odpadu na skládce.</t>
  </si>
  <si>
    <t>B</t>
  </si>
  <si>
    <t>Poplatek za uložení na skládce (skládkovné) odpadu asfaltového bez dehtu kód odpadu 170 302;</t>
  </si>
  <si>
    <t>položka 113137: 103,58 * 2,4 =248,59 [A]</t>
  </si>
  <si>
    <t>C</t>
  </si>
  <si>
    <t>pol. 113357: 69,05*2,3=158,82 [A] 
pol. 11352: 54*0,140=7,56 [B] 
Celkem: A+B=166,38 [C]</t>
  </si>
  <si>
    <t>03730</t>
  </si>
  <si>
    <t>POMOC PRÁCE ZAJIŠŤ NEBO ZŘÍZ OCHRANU INŽENÝRSKÝCH SÍTÍ</t>
  </si>
  <si>
    <t>Výkopy v blízkosti IS - ochrana vedení</t>
  </si>
  <si>
    <t>zahrnuje objednatelem povolené náklady na požadovaná zařízení zhotovitele</t>
  </si>
  <si>
    <t>Zemní práce</t>
  </si>
  <si>
    <t>11204</t>
  </si>
  <si>
    <t>KÁCENÍ STROMŮ D KMENE DO 0,3M S ODSTRANĚNÍM PAŘEZŮ</t>
  </si>
  <si>
    <t>KUS</t>
  </si>
  <si>
    <t>Kácení stromů, odvoz a likvidace v režii zhotovitele</t>
  </si>
  <si>
    <t>2=2,00 [A]</t>
  </si>
  <si>
    <t>Kácení stromů se měří v [ks] poražených stromů (průměr stromů se měří ve výšce 1,3m nad terénem) a zahrnuje zejména: 
- poražení stromu a osekání větví 
- spálení větví na hromadách nebo štěpkování 
- dopravu a uložení kmenů, případné další práce s nimi dle pokynů zadávací dokumentace 
Odstranění pařezů se měří v [ks] vytrhaných nebo vykopaných pařezů a zahrnuje zejména: 
- vytrhání nebo vykopání pařezů 
- veškeré zemní práce spojené s odstraněním pařezů 
- dopravu a uložení pařezů, případně další práce s nimi dle pokynů zadávací dokumentace 
- zásyp jam po pařezech</t>
  </si>
  <si>
    <t>113137</t>
  </si>
  <si>
    <t>ODSTRANĚNÍ KRYTU ZPEVNĚNÝCH PLOCH S ASFALT POJIVEM, ODVOZ DO 16KM</t>
  </si>
  <si>
    <t>M3</t>
  </si>
  <si>
    <t>Odstranění asfaltových povrchů tl.15 cm</t>
  </si>
  <si>
    <t>(170*5,5+5,5*5)-272=690,50 [A] 
0,15 * A =103,58 [B]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</si>
  <si>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</si>
  <si>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113327</t>
  </si>
  <si>
    <t>ODSTRAN PODKL ZPEVNĚNÝCH PLOCH Z KAMENIVA NESTMEL, ODVOZ DO 16KM</t>
  </si>
  <si>
    <t>Odstranění kčních vrstev stáv. Komunikací tl. 30 cm (navážky, suť, kamenivo)</t>
  </si>
  <si>
    <t>(170*5,5+5,5*5)-272=690,50 [A] 
0,3 * A =207,15 [B]</t>
  </si>
  <si>
    <t>113357</t>
  </si>
  <si>
    <t>ODSTRAN PODKLADU ZPEVNĚNÝCH PLOCH Z BETONU, ODVOZ DO 16KM</t>
  </si>
  <si>
    <t>Bourání podkladů pod dlažby nebo mazanin betonových nebo z litého asfaltu tl do 100 mm pl přes 4 m2;  
viz f.3., odstranění stávajícího podkladního betonu z rekonstruované vozovky</t>
  </si>
  <si>
    <t>((170*5,5+5,5*5)-272)*0.1=69,05 [A]</t>
  </si>
  <si>
    <t>113524</t>
  </si>
  <si>
    <t>ODSTRANĚNÍ CHODNÍKOVÝCH A SILNIČNÍCH OBRUBNÍKŮ BETONOVÝCH, ODVOZ DO 5KM</t>
  </si>
  <si>
    <t>M</t>
  </si>
  <si>
    <t>oměřeno z 2.2 Podrobná situace (SO 101 Silnice III 3958p) 
včetně lože</t>
  </si>
  <si>
    <t>44+10=54,00 [A]</t>
  </si>
  <si>
    <t>11352B</t>
  </si>
  <si>
    <t>ODSTRANĚNÍ CHODNÍKOVÝCH A SILNIČNÍCH OBRUBNÍKŮ BETONOVÝCH - DOPRAVA</t>
  </si>
  <si>
    <t>tkm</t>
  </si>
  <si>
    <t>54*0,140*11=83,16 [A]</t>
  </si>
  <si>
    <t>Položka zahrnuje samostatnou dopravu suti a vybouraných hmot. Množství se určí jako součin hmotnosti [t] a požadované vzdálenosti [km].</t>
  </si>
  <si>
    <t>123737</t>
  </si>
  <si>
    <t>ODKOP PRO SPOD STAVBU SILNIC A ŽELEZNIC TŘ. I, ODVOZ DO 16KM</t>
  </si>
  <si>
    <t>Odkopávky a prokopávky nezapažené pro silnice objemu do 1000 m3 v hornině tř. 3 = tř.I;</t>
  </si>
  <si>
    <t>vykop_kom*0,5" 50% hornina tř. 3, 50% hornina tř. 4 
499,3=499,30 [A] 
odkop pro výměnu podloží v AZ: 386,671*0,3=116,00 [B] 
Celkem: A+B=615,30 [C]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</si>
  <si>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</si>
  <si>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123837</t>
  </si>
  <si>
    <t>ODKOP PRO SPOD STAVBU SILNIC A ŽELEZNIC TŘ. II, ODVOZ DO 16KM</t>
  </si>
  <si>
    <t>Odkopávky a prokopávky nezapažené pro silnice objemu do 1000 m3 v hornině tř. 4 = tř. II;</t>
  </si>
  <si>
    <t>vykop_kom*0,5 
499,3=499,30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</si>
  <si>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</si>
  <si>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132837</t>
  </si>
  <si>
    <t>HLOUBENÍ RÝH ŠÍŘ DO 2M PAŽ I NEPAŽ TŘ. II, ODVOZ DO 16KM</t>
  </si>
  <si>
    <t>Hloubení rýh š do 2000 mm v hornině tř. 4 objemu do 1000 m3; třída 4 = tř. II; 
viz f.3., položka určena pro přípojky uličních vpustí (UV)</t>
  </si>
  <si>
    <t>72=72,00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</si>
  <si>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</si>
  <si>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17120</t>
  </si>
  <si>
    <t>ULOŽENÍ SYPANINY DO NÁSYPŮ A NA SKLÁDKY BEZ ZHUTNĚNÍ</t>
  </si>
  <si>
    <t>Uložení sypaniny na skládky;</t>
  </si>
  <si>
    <t>pol. 123737: 615,30 =615,30 [C] 
pol. 123837: 499,3 =499,30 [D] 
pol. 132837: 72 =72,00 [E] 
Celkem: C+D+E=1 186,60 [F]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</si>
  <si>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</si>
  <si>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</si>
  <si>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</si>
  <si>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zásypy zeminou 
18=18,00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</si>
  <si>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</si>
  <si>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16</t>
  </si>
  <si>
    <t>17581</t>
  </si>
  <si>
    <t>OBSYP POTRUBÍ A OBJEKTŮ Z NAKUPOVANÝCH MATERIÁLŮ</t>
  </si>
  <si>
    <t>Obsypání potrubí ručně sypaninou bez prohození sítem, uloženou do 3 m; štěrkopísek frakce 0-8; 
viz f.3.</t>
  </si>
  <si>
    <t>14,2=14,20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</si>
  <si>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</si>
  <si>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17</t>
  </si>
  <si>
    <t>zásyp přípojek UV= 39,80 m3 (štěrkodrť frakce 0-32) 
obsyp UV = 24,66 m3 (štěrkopísek frakce 0/16) 
viz f.3., SO 301 Dešťová kanalizace - 10. Výpis materiálů a šachet</t>
  </si>
  <si>
    <t>39,8+24,66=64,46 [A]</t>
  </si>
  <si>
    <t>18</t>
  </si>
  <si>
    <t>18110</t>
  </si>
  <si>
    <t>ÚPRAVA PLÁNĚ SE ZHUTNĚNÍM V HORNINĚ TŘ. I</t>
  </si>
  <si>
    <t>M2</t>
  </si>
  <si>
    <t>Úprava pláně v hornině tř. 1 až 4 se zhutněním; 
VIZ F.3.</t>
  </si>
  <si>
    <t>1062,9=1 062,90 [A]</t>
  </si>
  <si>
    <t>položka zahrnuje úpravu pláně včetně vyrovnání výškových rozdílů. Míru zhutnění určuje projekt.</t>
  </si>
  <si>
    <t>Základy</t>
  </si>
  <si>
    <t>20</t>
  </si>
  <si>
    <t>21461E</t>
  </si>
  <si>
    <t>SEPARAČNÍ GEOTEXTILIE DO 500G/M2</t>
  </si>
  <si>
    <t>Geotextilie pro ochranu, separaci a filtraci netkaná měrná hmotnost do 500 g/m2; 
viz f.3.</t>
  </si>
  <si>
    <t>1122,4=1 122,40 [A]</t>
  </si>
  <si>
    <t>Položka zahrnuje: 
- dodávku předepsané geotextilie 
- úpravu, očištění a ochranu podkladu 
- přichycení k podkladu, případně zatížení 
- úpravy spojů a zajištění okrajů 
- úpravy pro odvodnění 
- nutné přesahy 
- mimostaveništní a vnitrostaveništní dopravu</t>
  </si>
  <si>
    <t>Vodorovné konstrukce</t>
  </si>
  <si>
    <t>21</t>
  </si>
  <si>
    <t>45157</t>
  </si>
  <si>
    <t>PODKLADNÍ A VÝPLŇOVÉ VRSTVY Z KAMENIVA TĚŽENÉHO</t>
  </si>
  <si>
    <t>Lože pod potrubí otevřený výkop ze štěrkopísku; 
viz SO 301 Dešťová kanalizace - příloha 10. Výpis materiálů a šachet.</t>
  </si>
  <si>
    <t>0,1*28,4*1=2,84 [A] potrubí 
(1.8*1.8*0.1)*6 =1,94 [B] podsyp pod UV 
Celkem: A+B=4,78 [C]</t>
  </si>
  <si>
    <t>položka zahrnuje dodávku předepsaného kameniva, mimostaveništní a vnitrostaveništní dopravu a jeho uložení 
není-li v zadávací dokumentaci uvedeno jinak, jedná se o nakupovaný materiál</t>
  </si>
  <si>
    <t>Komunikace</t>
  </si>
  <si>
    <t>19</t>
  </si>
  <si>
    <t>21452</t>
  </si>
  <si>
    <t>SANAČNÍ VRSTVY Z KAMENIVA DRCENÉHO</t>
  </si>
  <si>
    <t>Podklad - výměna podloží za zeminu vhodnou do aktivní zóny tl. 0,3 m dle ČSN 73 6133</t>
  </si>
  <si>
    <t>1094.9*0,3=328,47 [A]</t>
  </si>
  <si>
    <t>22</t>
  </si>
  <si>
    <t>56143</t>
  </si>
  <si>
    <t>KAMENIVO ZPEVNĚNÉ CEMENTEM TL. DO 150MM</t>
  </si>
  <si>
    <t>Podklad ze směsi stmelené cementem SC C 8/10 (KSC I) tl 130 mm; 
VIZ F.3.</t>
  </si>
  <si>
    <t>1079,1=1 079,10 [A]</t>
  </si>
  <si>
    <t>- dodání směsi v požadované kvalitě 
- očištění podkladu 
- uložení směsi dle předepsaného technologického předpisu a zhutnění vrstvy v předepsané tloušťce 
- zřízení vrstvy bez rozlišení šířky, pokládání vrstvy po etapách, včetně pracovních spar a spojů 
- úpravu napojení, ukončení 
- úpravu dilatačních spar včetně předepsané výztuže 
- nezahrnuje postřiky, nátěry 
- nezahrnuje úpravu povrchu krytu</t>
  </si>
  <si>
    <t>23</t>
  </si>
  <si>
    <t>56334</t>
  </si>
  <si>
    <t>VOZOVKOVÉ VRSTVY ZE ŠTĚRKODRTI TL. DO 200MM</t>
  </si>
  <si>
    <t>Podklad ze štěrkodrtě ŠD tl 200 mm; 
viz f.3.</t>
  </si>
  <si>
    <t>1090,4=1 090,40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</si>
  <si>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</si>
  <si>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24</t>
  </si>
  <si>
    <t>56335</t>
  </si>
  <si>
    <t>VOZOVKOVÉ VRSTVY ZE ŠTĚRKODRTI TL. DO 250MM</t>
  </si>
  <si>
    <t>Podklad ze štěrkodrtě ŠD tl 250 mm; 
viz f.3.</t>
  </si>
  <si>
    <t>32=32,00 [A]</t>
  </si>
  <si>
    <t>25</t>
  </si>
  <si>
    <t>572123</t>
  </si>
  <si>
    <t>INFILTRAČNÍ POSTŘIK Z EMULZE DO 1,0KG/M2</t>
  </si>
  <si>
    <t>Nátěr infiltrační kationaktivní v množství emulzí 1 kg/m2; 
VIZ F.3.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</si>
  <si>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</si>
  <si>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26</t>
  </si>
  <si>
    <t>572221</t>
  </si>
  <si>
    <t>SPOJOVACÍ POSTŘIK Z ASFALTU DO 1,0KG/M2</t>
  </si>
  <si>
    <t>Postřik živičný spojovací z asfaltu v množství do 0,70 kg/m2; 
VIZ F.3.</t>
  </si>
  <si>
    <t>27</t>
  </si>
  <si>
    <t>574A33</t>
  </si>
  <si>
    <t>ASFALTOVÝ BETON PRO OBRUSNÉ VRSTVY ACO 11 TL. 40MM</t>
  </si>
  <si>
    <t>Asfaltový beton pro obrusné vrstvy ACO 11 (ABS) tř. I tl 40 mm š přes 3 m z nemodifikovaného asfaltu; 
VIZ F.3.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</si>
  <si>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</si>
  <si>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28</t>
  </si>
  <si>
    <t>574E66</t>
  </si>
  <si>
    <t>ASFALTOVÝ BETON PRO PODKLADNÍ VRSTVY ACP 16+, 16S TL. 70MM</t>
  </si>
  <si>
    <t>Asfaltový beton pro podkladní vrstvy ACP 16 + (obalované kamenivo OKS) tl 70 mm š přes 3 m; 
VIZ F.3.</t>
  </si>
  <si>
    <t>29</t>
  </si>
  <si>
    <t>582622</t>
  </si>
  <si>
    <t>KRYTY Z BETON DLAŽDIC SE ZÁMKEM ŠEDÝCH TL 80MM DO LOŽE Z MC</t>
  </si>
  <si>
    <t>dlažba zámková profilová základní, přírodní; Podklad nebo lože pod dlažbu z MC tl do 50 mm; 
viz f.3.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</si>
  <si>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</si>
  <si>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Přidružená stavební výroba</t>
  </si>
  <si>
    <t>30</t>
  </si>
  <si>
    <t>702232</t>
  </si>
  <si>
    <t>KABELOVÁ CHRÁNIČKA ZEMNÍ DĚLENÁ DN PŘES 100 DO 200 MM</t>
  </si>
  <si>
    <t>Chránička půlená s hrdlem a zámky; 
viz příloha 3.2 Podélný profil komuikace (SO 101 Silnice III 3958)</t>
  </si>
  <si>
    <t>9,5=9,50 [A]</t>
  </si>
  <si>
    <t>1. Položka obsahuje: 
 – proražení otvoru zdivem o průřezu od 0,01 do 0,025m2 
 – úpravu a začištění omítky po montáži vedení 
 – pomocné mechanismy 
2. Položka neobsahuje: 
 – protipožární ucpávku 
3. Způsob měření: 
Udává se počet kusů kompletní konstrukce nebo práce.</t>
  </si>
  <si>
    <t>31</t>
  </si>
  <si>
    <t>702810</t>
  </si>
  <si>
    <t>VYČIŠTĚNÍ STÁVAJÍCÍHO KABELOVÉHO PROSTUPU Z TVÁRNIC NEBO CHRÁNIČEK S KABELOVOU KOMOROU</t>
  </si>
  <si>
    <t>Revize chráničky pro sdělovací vedení cetinu (1 soubor)</t>
  </si>
  <si>
    <t>8=8,00 [A]</t>
  </si>
  <si>
    <t>1. Položka obsahuje: 
 – vysekání otvoru pro skříň a kabelový svod v průměrném zdivu včetně odstranění případného obkladu 
 – zazdění skříně a kabelového svodu včetně kompletní obnovy omítek/fasády nebo obkladů 
 – pomocné mechanismy 
2. Položka neobsahuje: 
 X 
3. Způsob měření: 
Udává se počet kusů kompletní konstrukce nebo práce.</t>
  </si>
  <si>
    <t>Potrubí</t>
  </si>
  <si>
    <t>32</t>
  </si>
  <si>
    <t>87433</t>
  </si>
  <si>
    <t>POTRUBÍ Z TRUB PLASTOVÝCH ODPADNÍCH DN DO 150MM</t>
  </si>
  <si>
    <t>trubka kanalizační PP plnostěnná třívrstvá DN 150x3000 mm SN 10; 
viz SO 301 Dešťová kanalizace - příloha 10. Výpis materiálů a šachet</t>
  </si>
  <si>
    <t>36=36,00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</si>
  <si>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</si>
  <si>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33</t>
  </si>
  <si>
    <t>89712</t>
  </si>
  <si>
    <t>VPUSŤ KANALIZAČNÍ ULIČNÍ KOMPLETNÍ Z BETONOVÝCH DÍLCŮ</t>
  </si>
  <si>
    <t>Zřízení vpusti kanalizační uliční z betonových dílců typ UVB-50 
Spodní dílec s kalištěm - TBV - Q 50/49 KW 
Betonový dílec s odtokem - TBV - Q 50/59 SO PVC 
Průběžný dílec vysoký - TBV - Q 50/59 SV 
Horní dílec pro čtvercovou vtokovou mříž WN 600 - TBV - Q 50/20 CP 
Vtoková mříž litinová 500/500, D400 
viz SO 301 Dešťová kanalizace - příloha 10. Výpis materiálů a šachet; příloha 8. Vzorový výkres uličních vpustí</t>
  </si>
  <si>
    <t>6=6,00 [A]</t>
  </si>
  <si>
    <t>položka zahrnuje: 
- dodávku a osazení předepsaných dílů včetně mříže 
- výplň, těsnění  a tmelení spar a spojů, 
- opatření  povrchů  betonu  izolací  proti zemní vlhkosti v částech, kde přijdou do styku se zeminou nebo kamenivem, 
- předepsané podkladní konstrukce</t>
  </si>
  <si>
    <t>34</t>
  </si>
  <si>
    <t>899522</t>
  </si>
  <si>
    <t>OBETONOVÁNÍ POTRUBÍ Z PROSTÉHO BETONU DO C12/15</t>
  </si>
  <si>
    <t>Obetonování potrubí nebo zdiva stok betonem prostým tř. C 12/15 otevřený výkop; 
viz SO 301 Dešťová kanalizace - příloha 10. Výpis materiálů a šachet; příloha 8. Vzorový výkres uličních vpustí</t>
  </si>
  <si>
    <t>pro UV: 1,94=1,94 [A] 
pro obetonávku napojení liniového žlabu: 0,13=0,13 [B] 
pro výškové urovnání stáv. poklopů (šachet, armatur,... jejich podbetonování): 6*0,4=2,40 [C] 
Celkem: A+B+C=4,47 [D]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</si>
  <si>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</si>
  <si>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Ostatní konstrukce a práce</t>
  </si>
  <si>
    <t>35</t>
  </si>
  <si>
    <t>91228</t>
  </si>
  <si>
    <t>SMĚROVÉ SLOUPKY Z PLAST HMOT VČETNĚ ODRAZNÉHO PÁSKU</t>
  </si>
  <si>
    <t>směrové sloupky červené; viz D.2.B.1.; C.3</t>
  </si>
  <si>
    <t>položka zahrnuje: 
- dodání a osazení sloupku včetně nutných zemních prací 
- vnitrostaveništní a mimostaveništní doprava 
- odrazky plastové nebo z retroreflexní fólie</t>
  </si>
  <si>
    <t>36</t>
  </si>
  <si>
    <t>914131</t>
  </si>
  <si>
    <t>DOPRAVNÍ ZNAČKY ZÁKLADNÍ VELIKOSTI OCELOVÉ FÓLIE TŘ 2 - DODÁVKA A MONTÁŽ</t>
  </si>
  <si>
    <t>značka dopravní svislá 
viz PD 2.2 Podrobná situace (SO 101 Silnice III 3958)</t>
  </si>
  <si>
    <t>položka zahrnuje: 
- dodávku a montáž značek v požadovaném provedení</t>
  </si>
  <si>
    <t>37</t>
  </si>
  <si>
    <t>914921</t>
  </si>
  <si>
    <t>SLOUPKY A STOJKY DOPRAVNÍCH ZNAČEK Z OCEL TRUBEK DO PATKY - DODÁVKA A MONTÁŽ</t>
  </si>
  <si>
    <t>sloupek pro dopravní značku D 60mm v 350mm 
viz PD 2.2 Podrobná situace (SO 101 Silnice III 3958)</t>
  </si>
  <si>
    <t>4=4,00 [A]</t>
  </si>
  <si>
    <t>položka zahrnuje: 
- sloupky a upevňovací zařízení včetně jejich osazení (betonová patka, zemní práce)</t>
  </si>
  <si>
    <t>38</t>
  </si>
  <si>
    <t>917224</t>
  </si>
  <si>
    <t>SILNIČNÍ A CHODNÍKOVÉ OBRUBY Z BETONOVÝCH OBRUBNÍKŮ ŠÍŘ 150MM</t>
  </si>
  <si>
    <t>obrubník betonový silniční 100 x 15 x 25 cm; obrubník betonový silniční nájezdový 100x15x15 cm; obrubník betonový silniční přechodový 100x15x15-25 cm 
viz f.3.</t>
  </si>
  <si>
    <t>silniční: 263=263,00 [A] 
nájezdový: 73=73,00 [B] 
přechodový: 25=25,00 [C] 
Celkem: A+B+C=361,00 [D]</t>
  </si>
  <si>
    <t>Položka zahrnuje: 
dodání a pokládku betonových obrubníků o rozměrech předepsaných zadávací dokumentací 
betonové lože i boční betonovou opěrku.</t>
  </si>
  <si>
    <t>39</t>
  </si>
  <si>
    <t>919112</t>
  </si>
  <si>
    <t>ŘEZÁNÍ ASFALTOVÉHO KRYTU VOZOVEK TL DO 100MM</t>
  </si>
  <si>
    <t>Řezání stávajícího živičného krytu hl do 100 mm; 
viz PD příloha 2.2 Podrobná situace (SO 101 Silnice III 3958)</t>
  </si>
  <si>
    <t>428 =428,00 [A]</t>
  </si>
  <si>
    <t>položka zahrnuje řezání vozovkové vrstvy v předepsané tloušťce, včetně spotřeby vody</t>
  </si>
  <si>
    <t>40</t>
  </si>
  <si>
    <t>931182</t>
  </si>
  <si>
    <t>VÝPLŇ DILATAČNÍCH SPAR Z POLYSTYRENU TL 20MM</t>
  </si>
  <si>
    <t>Výplň dilatačních spár z extrudovaného polystyrénu tl 20 mm; 
viz PD příloha 10. Výpis materiálů a šachet</t>
  </si>
  <si>
    <t>položka určena pro obetonávku potrubí UV, polystyrenove desky 1000x500x20 mm 
14,04=14,04 [A]</t>
  </si>
  <si>
    <t>položka zahrnuje dodávku a osazení předepsaného materiálu, očištění ploch spáry před úpravou, očištění okolí spáry po úpravě</t>
  </si>
  <si>
    <t>41</t>
  </si>
  <si>
    <t>931315</t>
  </si>
  <si>
    <t>TĚSNĚNÍ DILATAČ SPAR ASF ZÁLIVKOU PRŮŘ DO 600MM2</t>
  </si>
  <si>
    <t>Těsnění spár zálivkou za tepla pro komůrky š 20 mm hl 30 mm s těsnicím profilem; 
viz PD příloha 2.2 Podrobná situace (SO 101 Silnice III 3958)</t>
  </si>
  <si>
    <t>(7,2+5,4+5,4)=18,00 [A]</t>
  </si>
  <si>
    <t>položka zahrnuje dodávku a osazení předepsaného materiálu, očištění ploch spáry před úpravou, očištění okolí spáry po úpravě 
nezahrnuje těsnící profil</t>
  </si>
  <si>
    <t>42</t>
  </si>
  <si>
    <t>93811</t>
  </si>
  <si>
    <t>OČIŠTĚNÍ ASFALTOVÝCH VOZOVEK UMYTÍM VODOU</t>
  </si>
  <si>
    <t>Čištění vozovek splachováním vodou.</t>
  </si>
  <si>
    <t>odhad plochy cca 1 500 m2. =1 500,00 [A]</t>
  </si>
  <si>
    <t>položka zahrnuje očištění předepsaným způsobem včetně odklizení vzniklého odpadu</t>
  </si>
  <si>
    <t>43</t>
  </si>
  <si>
    <t>93818</t>
  </si>
  <si>
    <t>OČIŠTĚNÍ ASFALT VOZOVEK ZAMETENÍM</t>
  </si>
  <si>
    <t>Čištění vozovek zametením.</t>
  </si>
  <si>
    <t>odhad plochy cca 1 500 m2, provedení 2x. 
1500 =1 500,00 [A]</t>
  </si>
  <si>
    <t>SO 301</t>
  </si>
  <si>
    <t>Dešťová kanalizace</t>
  </si>
  <si>
    <t>Poplatek za uložení odpadu ze sypaniny na skládce (skládkovné)</t>
  </si>
  <si>
    <t>pol. 113327: 81,61 * 1,9 =155,06 [A] 
pol. 132737: 512,40 * 2,0 =1 024,80 [B] 
pol. 132837: 512,40 * 2,0 =1 024,80 [C] 
pol. 17411: 579,80 * 2,0 =1 159,60 [D] 
Celkem: A+((B+C)-D)=1 045,06 [E]</t>
  </si>
  <si>
    <t>Poplatek za uložení na skládce (skládkovné) odpadu asfaltového bez dehtu kód odpadu 170 302</t>
  </si>
  <si>
    <t>pol. č. 113137: 40,81 * 2,4 =97,94 [A]</t>
  </si>
  <si>
    <t>pol. 113357: 27,2*2,3=62,56 [A]</t>
  </si>
  <si>
    <t>11201</t>
  </si>
  <si>
    <t>KÁCENÍ STROMŮ D KMENE DO 0,5M S ODSTRANĚNÍM PAŘEZŮ</t>
  </si>
  <si>
    <t>Odstranění stromů listnatých průměru kmene do 300 mm; 
viz příloha 3. Podrobná situace dešťová kanalizace</t>
  </si>
  <si>
    <t>5 ks ale jeden strom je dvojkmen, tedy+1 
6=6,00 [A]</t>
  </si>
  <si>
    <t>11231</t>
  </si>
  <si>
    <t>ŠTĚPKOVÁNÍ PAŘEZŮ D DO 0,5M</t>
  </si>
  <si>
    <t>Štěpkování pařezů po vykácených stromech.</t>
  </si>
  <si>
    <t>5=5,00 [A]</t>
  </si>
  <si>
    <t>Průměr pařezu je uvažován dle stromu ve výšce 1,3m nad terénem, u stávajícího pařezu se stanoví jako změřený průměr vynásobený  koeficientem 1/1,38. 
Zahrnuje potřebný stroj a odvoz vyzískaného materiálu dle pokynů zadávací dokumentace, 
položka je určena pro zpracování hmoty z odstraněných pařezů, které nebyly frézované.</t>
  </si>
  <si>
    <t>pro výkop rýhy hl. větve (247,6-122)*1,5 =188,40 [A] 
pro domovní přípojky 69,7*1,2 =83,64 [B] 
Celkem: (A+B)*0,15=40,81 [C]</t>
  </si>
  <si>
    <t>pro výkop rýhy hl. větve (247,6-122)*1,5 =188,40 [A] 
pro domovní přípojky 69,7*1,2 =83,64 [B] 
Celkem: (A+B)*0,30=81,61 [C]</t>
  </si>
  <si>
    <t>Bourání podkladů pod dlažby nebo mazanin betonových nebo z litého asfaltu tl do 100 mm pl přes 4 m2; 
viz f.3.</t>
  </si>
  <si>
    <t>272*0,1=27,20 [A]</t>
  </si>
  <si>
    <t>12110</t>
  </si>
  <si>
    <t>SEJMUTÍ ORNICE NEBO LESNÍ PŮDY</t>
  </si>
  <si>
    <t>Sejmutí ornice s přemístěním na vzdálenost do 100 m; 
viz F.3.</t>
  </si>
  <si>
    <t>27,83=27,83 [A]</t>
  </si>
  <si>
    <t>položka zahrnuje sejmutí ornice bez ohledu na tloušťku vrstvy a její vodorovnou dopravu 
nezahrnuje uložení na trvalou skládku</t>
  </si>
  <si>
    <t>132737</t>
  </si>
  <si>
    <t>HLOUBENÍ RÝH ŠÍŘ DO 2M PAŽ I NEPAŽ TŘ. I, ODVOZ DO 16KM</t>
  </si>
  <si>
    <t>Hloubení rýh š do 2000 mm v hornině tř. 3 objemu do 1000 m3; 
viz f.3.; 50%; třída 3 = třída I.</t>
  </si>
  <si>
    <t>0,5 * výkop = 0,5 * 1024,8 =512,40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</si>
  <si>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</si>
  <si>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Hloubení rýh š do 2000 mm v hornině tř. 4 objemu do 1000 m3; 
viz f.3.; 50%; třída 4 = třída II.</t>
  </si>
  <si>
    <t>Uložení sypaniny na skládky; 
viz f.3.</t>
  </si>
  <si>
    <t>pol. 113137: 40,81 =40,81 [A] 
pol. 113327: 81,61 =81,61 [B] 
pol. 132737: 512,40=512,40 [C] 
pol. 132837: 512,40 =512,40 [D] 
pol. 17411: 579,80 =579,80 [E] 
Celkem: A+B+(C+D)-E=567,42 [F]</t>
  </si>
  <si>
    <t>Zásyp jam, šachet rýh nebo kolem objektů sypaninou se zhutněním</t>
  </si>
  <si>
    <t>šachty: (76+24)*0,5=50,00 [A] 
zásyp v komunikaci: 355,4=355,40 [B] 
zásyp prohozenou zeminou: 174,4 =174,40 [C] 
Celkem: A+B+C=579,80 [D]</t>
  </si>
  <si>
    <t>Obsypání potrubí strojně sypaninou bez prohození, uloženou do 3 m; štěrkopísek frakce 0-8 
viz f.3., obsypy</t>
  </si>
  <si>
    <t>obsyp: 177 + 45,3=222,30 [A]</t>
  </si>
  <si>
    <t>18233</t>
  </si>
  <si>
    <t>ROZPROSTŘENÍ ORNICE V ROVINĚ V TL DO 0,20M</t>
  </si>
  <si>
    <t>Rozprostření ornice tl vrstvy do 200 mm pl do 500 m2 v rovině nebo ve svahu do 1:5; osivo směs jetelotravní</t>
  </si>
  <si>
    <t>27,83/0,2=139,15 [A]</t>
  </si>
  <si>
    <t>položka zahrnuje: 
nutné přemístění ornice z dočasných skládek vzdálených do 50m 
rozprostření ornice v předepsané tloušťce v rovině a ve svahu do 1:5</t>
  </si>
  <si>
    <t>18241</t>
  </si>
  <si>
    <t>ZALOŽENÍ TRÁVNÍKU RUČNÍM VÝSEVEM</t>
  </si>
  <si>
    <t>Založení lučního trávníku výsevem plochy do 1000 m2 v rovině a ve svahu do 1:5</t>
  </si>
  <si>
    <t>Zahrnuje dodání předepsané travní směsi, její výsev na ornici, zalévání, první pokosení, to vše bez ohledu na sklon terénu</t>
  </si>
  <si>
    <t>184B15</t>
  </si>
  <si>
    <t>VYSAZOVÁNÍ STROMŮ LISTNATÝCH S BALEM OBVOD KMENE DO 16CM, PODCHOZÍ VÝŠ MIN 2,4M</t>
  </si>
  <si>
    <t>Náhradní výsadba - Javor mléč</t>
  </si>
  <si>
    <t>7=7,00 [A]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</si>
  <si>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
Obvod kmene se měří ve výšce 1,00m nad zemí. 
položka zahrnuje veškerý materiál, výrobky a polotovary, včetně mimostaveništní a vnitrostaveništní dopravy (rovněž přesuny), včetně naložení a složení, případně s uložením</t>
  </si>
  <si>
    <t>272368</t>
  </si>
  <si>
    <t>VÝZTUŽ ZÁKLADŮ ZE SVAŘ SÍTÍ</t>
  </si>
  <si>
    <t>Výztuž železobetonových konstrukcí vodních staveb ze svařovaných sítí; 
viz f.3.</t>
  </si>
  <si>
    <t>0,0439=0,04 [A]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</si>
  <si>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</si>
  <si>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45152</t>
  </si>
  <si>
    <t>PODKLADNÍ A VÝPLŇOVÉ VRSTVY Z KAMENIVA DRCENÉHO</t>
  </si>
  <si>
    <t>Drenážní štěrk ve dně rýhy</t>
  </si>
  <si>
    <t>0.15*247.6*1.1 =40,85 [A]</t>
  </si>
  <si>
    <t>Lože pod potrubí otevřený výkop ze štěrkopísku; 
viz f.3.</t>
  </si>
  <si>
    <t>27,2+7=34,20 [A]</t>
  </si>
  <si>
    <t>452211</t>
  </si>
  <si>
    <t>PODKLAD KONSTR Z LOM KAMENE NA SUCHO</t>
  </si>
  <si>
    <t>Zajišťovací práh z upraveného lomového kamene na sucho; 
viz f.3., položka určena pro zhotovení příčných prahů z LK s vyklínováním, viz D.1.8.</t>
  </si>
  <si>
    <t>2,4=2,40 [A]</t>
  </si>
  <si>
    <t>Položka zahrnuje veškerý materiál, výrobky a polotovary, včetně mimostaveništní a vnitrostaveništní dopravy (rovněž přesuny), včetně naložení a složení, případně s uložením.</t>
  </si>
  <si>
    <t>46321</t>
  </si>
  <si>
    <t>ROVNANINA Z LOMOVÉHO KAMENE</t>
  </si>
  <si>
    <t>Rovnanina objemu do 3 m3 z lomového kamene tříděného hmotnosti do 80 kg s urovnáním líce; 
viz f.3.</t>
  </si>
  <si>
    <t>1,8=1,80 [A]</t>
  </si>
  <si>
    <t>položka zahrnuje: 
- dodávku a vyrovnání lomového kamene předepsané frakce do předepsaného tvaru včetně mimostaveništní a vnitrostaveništní dopravy 
není-li v zadávací dokumentaci uvedeno jinak, jedná se o nakupovaný materiál</t>
  </si>
  <si>
    <t>465512</t>
  </si>
  <si>
    <t>DLAŽBY Z LOMOVÉHO KAMENE NA MC</t>
  </si>
  <si>
    <t>Dlažba z lomového kamene do malty s vyplněním spár maltou a vyspárováním plocha do 20 m2 tl 200 mm; 
viz f.3.</t>
  </si>
  <si>
    <t>3,6*0,2=0,72 [A]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</si>
  <si>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</si>
  <si>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21263</t>
  </si>
  <si>
    <t>TRATIVODY KOMPLET Z TRUB Z PLAST HMOT DN DO 150MM</t>
  </si>
  <si>
    <t>trubka drenážní flexibilní PipeLife D 125 mm; Zřízení výplně rýh s drenážním potrubím do DN 200 štěrkopískem v do 300 mm; 
kanal</t>
  </si>
  <si>
    <t>247,6=247,60 [A]</t>
  </si>
  <si>
    <t>Položka platí pro kompletní konstrukce trativodů a zahrnuje zejména: 
- výkop rýhy předepsaného tvaru v dané třídě těžitelnosti, výplň, zásyp trativodu včetně dopravy, uložení přebytečného materiálu, dodávky předepsaného materiálu pro výplň a zásyp 
- zřízení spojovací vrstvy 
- zřízení podkladu a lože trativodu z předepsaného materiálu 
- dodávka a uložení trativodu předepsaného materiálu a profilu 
- obsyp trativodu předepsaným materiálem 
- ukončení trativodu zaústěním do potrubí nebo vodoteče, případně vybudování ukončujícího objektu (kapličky) dle VL 
- veškerý materiál, výrobky a polotovary, včetně mimostaveništní a vnitrostaveništní dopravy 
- nezahrnuje opláštění z geotextilie, fólie</t>
  </si>
  <si>
    <t>trubka kanalizační PP plnostěnná třívrstvá DN 150x3000 mm SN 10; 
viz příloha 10 Výpis materiálů a šachet</t>
  </si>
  <si>
    <t>69,7=69,70 [A]</t>
  </si>
  <si>
    <t>87445</t>
  </si>
  <si>
    <t>POTRUBÍ Z TRUB PLASTOVÝCH ODPADNÍCH DN DO 300MM</t>
  </si>
  <si>
    <t>trubka kanalizační PP plnostěnná třívrstvá DN 300x6000 mm SN 12; včetně koncové klapky hrdlové DN 300 
kanal; viz příloha 9. Výkres výtokového objektu</t>
  </si>
  <si>
    <t>891645</t>
  </si>
  <si>
    <t>KLAPKY DN DO 300MM</t>
  </si>
  <si>
    <t>Koncová klapka celoplastová DN300; 
viz příloha 9. Výkres výtokového objektu</t>
  </si>
  <si>
    <t>- Položka zahrnuje kompletní montáž dle technologického předpisu, dodávku armatury, veškerou mimostaveništní a vnitrostaveništní dopravu.</t>
  </si>
  <si>
    <t>894171</t>
  </si>
  <si>
    <t>ŠACHTY KANALIZAČ Z BETON DÍLCŮ NA POTRUBÍ DN DO 1000MM</t>
  </si>
  <si>
    <t>skruž betonová DN 1000x1000, 100x100x12 cm = 7 ks 
skruž betonová DN 1000x250, 100x25x12 cm = 1 ks 
skruž betonová DN 1000x500, 100x50x12 cm = 5 ks 
kónus šachetní betonový kapsové plastové stupadlo 100x62,5x58 cm = 4 ks 
Zákrytová deska TZK-Q.1 100/63/17 = 3 ks 
Šachtové dno TBZ-Q.1. 200/521 KOM tl. 15cm = 7 ks 
Těsnění pro spojení šachtových dílů DN1000 = 20 ks 
Poklop KD 02 Begu-B1 D400 bez odvětrání = 7 ks 
viz samostatná příloha SO 301; Dešťová kanalizace - 10. Výpis materiálu a šachet</t>
  </si>
  <si>
    <t>položka zahrnuje: 
- poklopy s rámem, mříže s rámem, stupadla, žebříky, stropy z bet. dílců a pod. 
- předepsané betonové skruže, prefabrikované nebo monolitické betonové dno 
- dodání  dílce  požadovaného  tvaru  a  vlastností,  jeho  skladování,  doprava  a  osazení  do 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 
- předepsané podkladní konstrukce</t>
  </si>
  <si>
    <t>894846</t>
  </si>
  <si>
    <t>ŠACHTY KANALIZAČNÍ PLASTOVÉ D 400MM</t>
  </si>
  <si>
    <t>Revizní šachta z PVC typ přímý, DN 400/160 tlak 12,5 t hl od 1860 do 2230 mm; položka určena pro domovní šachty 
viz příloha SO 301 - Dešťová kanalizace - 10. Výpis materiálu a šachet.</t>
  </si>
  <si>
    <t>12=12,00 [A]</t>
  </si>
  <si>
    <t>položka zahrnuje: 
- poklopy s rámem z předepsaného materiálu a tvaru 
- předepsané plastové skruže, dno a není-li uvedeno jinak i podkladní vrstvu (z kameniva nebo betonu). 
- výplň, těsnění a tmelení spár a spojů, 
- očištění a ošetření úložných ploch, 
- předepsané podkladní konstrukce</t>
  </si>
  <si>
    <t>899652</t>
  </si>
  <si>
    <t>ZKOUŠKA VODOTĚSNOSTI POTRUBÍ DN DO 300MM</t>
  </si>
  <si>
    <t>Tlaková zkouška vzduchem potrubí DN 300 těsnícím vakem ucpávkovým</t>
  </si>
  <si>
    <t>úsek 3 =3,00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</si>
  <si>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</si>
  <si>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918115</t>
  </si>
  <si>
    <t>ČELA PROPUSTU Z BETONU DO C 30/37</t>
  </si>
  <si>
    <t>Konstrukce vodních staveb z betonu prostého mrazuvzdorného tř. C 30/37; 
viz f.3., výtokový objekt</t>
  </si>
  <si>
    <t>Položka zahrnuje kompletní čelo (základ, dřík, římsu) 
- dodání  čerstvého  betonu  (betonové  směsi)  požadované  kvality,  jeho  uložení  do požadovaného tvaru při jakékoliv hustotě výztuže, konzistenci čerstvého betonu a způsobu hutnění, ošetření a ochranu betonu, 
- dodání a osazení výztuže, 
- případně dokumentací předepsaný kamenný obklad,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proudů.</t>
  </si>
  <si>
    <t>Řezání stávajícího živičného krytu hl do 100 mm</t>
  </si>
  <si>
    <t>234 + 36 =270,00 [A]</t>
  </si>
</sst>
</file>

<file path=xl/styles.xml><?xml version="1.0" encoding="utf-8"?>
<styleSheet xmlns="http://schemas.openxmlformats.org/spreadsheetml/2006/main">
  <numFmts count="1">
    <numFmt numFmtId="177" formatCode="#,##0.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6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16</v>
      </c>
      <c s="31">
        <f>0+I9</f>
      </c>
      <c r="O3" t="s">
        <v>12</v>
      </c>
      <c t="s">
        <v>15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15</v>
      </c>
    </row>
    <row r="5" spans="1:16" ht="12.75" customHeight="1">
      <c r="A5" t="s">
        <v>10</v>
      </c>
      <c s="12" t="s">
        <v>11</v>
      </c>
      <c s="13" t="s">
        <v>16</v>
      </c>
      <c s="5"/>
      <c s="14" t="s">
        <v>17</v>
      </c>
      <c s="5"/>
      <c s="5"/>
      <c s="5"/>
      <c s="5"/>
      <c r="O5" t="s">
        <v>14</v>
      </c>
      <c t="s">
        <v>15</v>
      </c>
    </row>
    <row r="6" spans="1:9" ht="12.75" customHeight="1">
      <c r="A6" s="11" t="s">
        <v>18</v>
      </c>
      <c s="11" t="s">
        <v>20</v>
      </c>
      <c s="11" t="s">
        <v>22</v>
      </c>
      <c s="11" t="s">
        <v>23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19</v>
      </c>
      <c s="11" t="s">
        <v>21</v>
      </c>
      <c s="11" t="s">
        <v>15</v>
      </c>
      <c s="11" t="s">
        <v>24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19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8" t="s">
        <v>38</v>
      </c>
      <c s="23" t="s">
        <v>21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6">
        <v>0</v>
      </c>
      <c s="26">
        <f>ROUND(ROUND(H10,2)*ROUND(G10,2),2)</f>
      </c>
      <c r="O10">
        <f>(I10*21)/100</f>
      </c>
      <c t="s">
        <v>15</v>
      </c>
    </row>
    <row r="11" spans="1:5" ht="12.75">
      <c r="A11" s="27" t="s">
        <v>43</v>
      </c>
      <c r="E11" s="28" t="s">
        <v>44</v>
      </c>
    </row>
    <row r="12" spans="1:5" ht="12.75">
      <c r="A12" s="29" t="s">
        <v>45</v>
      </c>
      <c r="E12" s="30" t="s">
        <v>40</v>
      </c>
    </row>
    <row r="13" spans="1:5" ht="12.75">
      <c r="A13" t="s">
        <v>46</v>
      </c>
      <c r="E13" s="28" t="s">
        <v>47</v>
      </c>
    </row>
    <row r="14" spans="1:16" ht="12.75">
      <c r="A14" s="18" t="s">
        <v>38</v>
      </c>
      <c s="23" t="s">
        <v>15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6">
        <v>0</v>
      </c>
      <c s="26">
        <f>ROUND(ROUND(H14,2)*ROUND(G14,2),2)</f>
      </c>
      <c r="O14">
        <f>(I14*21)/100</f>
      </c>
      <c t="s">
        <v>15</v>
      </c>
    </row>
    <row r="15" spans="1:5" ht="12.75">
      <c r="A15" s="27" t="s">
        <v>43</v>
      </c>
      <c r="E15" s="28" t="s">
        <v>50</v>
      </c>
    </row>
    <row r="16" spans="1:5" ht="12.75">
      <c r="A16" s="29" t="s">
        <v>45</v>
      </c>
      <c r="E16" s="30" t="s">
        <v>40</v>
      </c>
    </row>
    <row r="17" spans="1:5" ht="12.75">
      <c r="A17" t="s">
        <v>46</v>
      </c>
      <c r="E17" s="28" t="s">
        <v>47</v>
      </c>
    </row>
    <row r="18" spans="1:16" ht="12.75">
      <c r="A18" s="18" t="s">
        <v>38</v>
      </c>
      <c s="23" t="s">
        <v>24</v>
      </c>
      <c s="23" t="s">
        <v>51</v>
      </c>
      <c s="18" t="s">
        <v>40</v>
      </c>
      <c s="24" t="s">
        <v>52</v>
      </c>
      <c s="25" t="s">
        <v>42</v>
      </c>
      <c s="26">
        <v>1</v>
      </c>
      <c s="26">
        <v>0</v>
      </c>
      <c s="26">
        <f>ROUND(ROUND(H18,2)*ROUND(G18,2),2)</f>
      </c>
      <c r="O18">
        <f>(I18*21)/100</f>
      </c>
      <c t="s">
        <v>15</v>
      </c>
    </row>
    <row r="19" spans="1:5" ht="25.5">
      <c r="A19" s="27" t="s">
        <v>43</v>
      </c>
      <c r="E19" s="28" t="s">
        <v>53</v>
      </c>
    </row>
    <row r="20" spans="1:5" ht="12.75">
      <c r="A20" s="29" t="s">
        <v>45</v>
      </c>
      <c r="E20" s="30" t="s">
        <v>40</v>
      </c>
    </row>
    <row r="21" spans="1:5" ht="12.75">
      <c r="A21" t="s">
        <v>46</v>
      </c>
      <c r="E21" s="28" t="s">
        <v>47</v>
      </c>
    </row>
    <row r="22" spans="1:16" ht="12.75">
      <c r="A22" s="18" t="s">
        <v>38</v>
      </c>
      <c s="23" t="s">
        <v>26</v>
      </c>
      <c s="23" t="s">
        <v>54</v>
      </c>
      <c s="18" t="s">
        <v>40</v>
      </c>
      <c s="24" t="s">
        <v>55</v>
      </c>
      <c s="25" t="s">
        <v>42</v>
      </c>
      <c s="26">
        <v>1</v>
      </c>
      <c s="26">
        <v>0</v>
      </c>
      <c s="26">
        <f>ROUND(ROUND(H22,2)*ROUND(G22,2),2)</f>
      </c>
      <c r="O22">
        <f>(I22*21)/100</f>
      </c>
      <c t="s">
        <v>15</v>
      </c>
    </row>
    <row r="23" spans="1:5" ht="12.75">
      <c r="A23" s="27" t="s">
        <v>43</v>
      </c>
      <c r="E23" s="28" t="s">
        <v>56</v>
      </c>
    </row>
    <row r="24" spans="1:5" ht="12.75">
      <c r="A24" s="29" t="s">
        <v>45</v>
      </c>
      <c r="E24" s="30" t="s">
        <v>40</v>
      </c>
    </row>
    <row r="25" spans="1:5" ht="63.75">
      <c r="A25" t="s">
        <v>46</v>
      </c>
      <c r="E25" s="28" t="s">
        <v>57</v>
      </c>
    </row>
    <row r="26" spans="1:16" ht="12.75">
      <c r="A26" s="18" t="s">
        <v>38</v>
      </c>
      <c s="23" t="s">
        <v>28</v>
      </c>
      <c s="23" t="s">
        <v>58</v>
      </c>
      <c s="18" t="s">
        <v>40</v>
      </c>
      <c s="24" t="s">
        <v>59</v>
      </c>
      <c s="25" t="s">
        <v>42</v>
      </c>
      <c s="26">
        <v>1</v>
      </c>
      <c s="26">
        <v>0</v>
      </c>
      <c s="26">
        <f>ROUND(ROUND(H26,2)*ROUND(G26,2),2)</f>
      </c>
      <c r="O26">
        <f>(I26*21)/100</f>
      </c>
      <c t="s">
        <v>15</v>
      </c>
    </row>
    <row r="27" spans="1:5" ht="12.75">
      <c r="A27" s="27" t="s">
        <v>43</v>
      </c>
      <c r="E27" s="28" t="s">
        <v>60</v>
      </c>
    </row>
    <row r="28" spans="1:5" ht="12.75">
      <c r="A28" s="29" t="s">
        <v>45</v>
      </c>
      <c r="E28" s="30" t="s">
        <v>40</v>
      </c>
    </row>
    <row r="29" spans="1:5" ht="63.75">
      <c r="A29" t="s">
        <v>46</v>
      </c>
      <c r="E29" s="28" t="s">
        <v>61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62</v>
      </c>
      <c s="31">
        <f>0+I9</f>
      </c>
      <c r="O3" t="s">
        <v>12</v>
      </c>
      <c t="s">
        <v>15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15</v>
      </c>
    </row>
    <row r="5" spans="1:16" ht="12.75" customHeight="1">
      <c r="A5" t="s">
        <v>10</v>
      </c>
      <c s="12" t="s">
        <v>11</v>
      </c>
      <c s="13" t="s">
        <v>62</v>
      </c>
      <c s="5"/>
      <c s="14" t="s">
        <v>17</v>
      </c>
      <c s="5"/>
      <c s="5"/>
      <c s="5"/>
      <c s="5"/>
      <c r="O5" t="s">
        <v>14</v>
      </c>
      <c t="s">
        <v>15</v>
      </c>
    </row>
    <row r="6" spans="1:9" ht="12.75" customHeight="1">
      <c r="A6" s="11" t="s">
        <v>18</v>
      </c>
      <c s="11" t="s">
        <v>20</v>
      </c>
      <c s="11" t="s">
        <v>22</v>
      </c>
      <c s="11" t="s">
        <v>23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19</v>
      </c>
      <c s="11" t="s">
        <v>21</v>
      </c>
      <c s="11" t="s">
        <v>15</v>
      </c>
      <c s="11" t="s">
        <v>24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19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0+I10+I14+I18+I22+I26+I30+I34+I38+I42+I46+I50+I54+I58+I62+I66</f>
      </c>
      <c>
        <f>0+O10+O14+O18+O22+O26+O30+O34+O38+O42+O46+O50+O54+O58+O62+O66</f>
      </c>
    </row>
    <row r="10" spans="1:16" ht="25.5">
      <c r="A10" s="18" t="s">
        <v>38</v>
      </c>
      <c s="23" t="s">
        <v>21</v>
      </c>
      <c s="23" t="s">
        <v>63</v>
      </c>
      <c s="18" t="s">
        <v>64</v>
      </c>
      <c s="24" t="s">
        <v>65</v>
      </c>
      <c s="25" t="s">
        <v>42</v>
      </c>
      <c s="26">
        <v>1</v>
      </c>
      <c s="26">
        <v>0</v>
      </c>
      <c s="26">
        <f>ROUND(ROUND(H10,2)*ROUND(G10,2),2)</f>
      </c>
      <c r="O10">
        <f>(I10*21)/100</f>
      </c>
      <c t="s">
        <v>15</v>
      </c>
    </row>
    <row r="11" spans="1:5" ht="12.75">
      <c r="A11" s="27" t="s">
        <v>43</v>
      </c>
      <c r="E11" s="28" t="s">
        <v>40</v>
      </c>
    </row>
    <row r="12" spans="1:5" ht="12.75">
      <c r="A12" s="29" t="s">
        <v>45</v>
      </c>
      <c r="E12" s="30" t="s">
        <v>40</v>
      </c>
    </row>
    <row r="13" spans="1:5" ht="12.75">
      <c r="A13" t="s">
        <v>46</v>
      </c>
      <c r="E13" s="28" t="s">
        <v>40</v>
      </c>
    </row>
    <row r="14" spans="1:16" ht="12.75">
      <c r="A14" s="18" t="s">
        <v>38</v>
      </c>
      <c s="23" t="s">
        <v>15</v>
      </c>
      <c s="23" t="s">
        <v>66</v>
      </c>
      <c s="18" t="s">
        <v>64</v>
      </c>
      <c s="24" t="s">
        <v>67</v>
      </c>
      <c s="25" t="s">
        <v>42</v>
      </c>
      <c s="26">
        <v>1</v>
      </c>
      <c s="26">
        <v>0</v>
      </c>
      <c s="26">
        <f>ROUND(ROUND(H14,2)*ROUND(G14,2),2)</f>
      </c>
      <c r="O14">
        <f>(I14*21)/100</f>
      </c>
      <c t="s">
        <v>15</v>
      </c>
    </row>
    <row r="15" spans="1:5" ht="12.75">
      <c r="A15" s="27" t="s">
        <v>43</v>
      </c>
      <c r="E15" s="28" t="s">
        <v>40</v>
      </c>
    </row>
    <row r="16" spans="1:5" ht="12.75">
      <c r="A16" s="29" t="s">
        <v>45</v>
      </c>
      <c r="E16" s="30" t="s">
        <v>40</v>
      </c>
    </row>
    <row r="17" spans="1:5" ht="12.75">
      <c r="A17" t="s">
        <v>46</v>
      </c>
      <c r="E17" s="28" t="s">
        <v>40</v>
      </c>
    </row>
    <row r="18" spans="1:16" ht="12.75">
      <c r="A18" s="18" t="s">
        <v>38</v>
      </c>
      <c s="23" t="s">
        <v>24</v>
      </c>
      <c s="23" t="s">
        <v>68</v>
      </c>
      <c s="18" t="s">
        <v>64</v>
      </c>
      <c s="24" t="s">
        <v>69</v>
      </c>
      <c s="25" t="s">
        <v>42</v>
      </c>
      <c s="26">
        <v>1</v>
      </c>
      <c s="26">
        <v>0</v>
      </c>
      <c s="26">
        <f>ROUND(ROUND(H18,2)*ROUND(G18,2),2)</f>
      </c>
      <c r="O18">
        <f>(I18*21)/100</f>
      </c>
      <c t="s">
        <v>15</v>
      </c>
    </row>
    <row r="19" spans="1:5" ht="12.75">
      <c r="A19" s="27" t="s">
        <v>43</v>
      </c>
      <c r="E19" s="28" t="s">
        <v>40</v>
      </c>
    </row>
    <row r="20" spans="1:5" ht="12.75">
      <c r="A20" s="29" t="s">
        <v>45</v>
      </c>
      <c r="E20" s="30" t="s">
        <v>40</v>
      </c>
    </row>
    <row r="21" spans="1:5" ht="12.75">
      <c r="A21" t="s">
        <v>46</v>
      </c>
      <c r="E21" s="28" t="s">
        <v>40</v>
      </c>
    </row>
    <row r="22" spans="1:16" ht="25.5">
      <c r="A22" s="18" t="s">
        <v>38</v>
      </c>
      <c s="23" t="s">
        <v>26</v>
      </c>
      <c s="23" t="s">
        <v>70</v>
      </c>
      <c s="18" t="s">
        <v>64</v>
      </c>
      <c s="24" t="s">
        <v>71</v>
      </c>
      <c s="25" t="s">
        <v>42</v>
      </c>
      <c s="26">
        <v>1</v>
      </c>
      <c s="26">
        <v>0</v>
      </c>
      <c s="26">
        <f>ROUND(ROUND(H22,2)*ROUND(G22,2),2)</f>
      </c>
      <c r="O22">
        <f>(I22*21)/100</f>
      </c>
      <c t="s">
        <v>15</v>
      </c>
    </row>
    <row r="23" spans="1:5" ht="12.75">
      <c r="A23" s="27" t="s">
        <v>43</v>
      </c>
      <c r="E23" s="28" t="s">
        <v>40</v>
      </c>
    </row>
    <row r="24" spans="1:5" ht="12.75">
      <c r="A24" s="29" t="s">
        <v>45</v>
      </c>
      <c r="E24" s="30" t="s">
        <v>40</v>
      </c>
    </row>
    <row r="25" spans="1:5" ht="12.75">
      <c r="A25" t="s">
        <v>46</v>
      </c>
      <c r="E25" s="28" t="s">
        <v>40</v>
      </c>
    </row>
    <row r="26" spans="1:16" ht="25.5">
      <c r="A26" s="18" t="s">
        <v>38</v>
      </c>
      <c s="23" t="s">
        <v>28</v>
      </c>
      <c s="23" t="s">
        <v>72</v>
      </c>
      <c s="18" t="s">
        <v>64</v>
      </c>
      <c s="24" t="s">
        <v>73</v>
      </c>
      <c s="25" t="s">
        <v>42</v>
      </c>
      <c s="26">
        <v>1</v>
      </c>
      <c s="26">
        <v>0</v>
      </c>
      <c s="26">
        <f>ROUND(ROUND(H26,2)*ROUND(G26,2),2)</f>
      </c>
      <c r="O26">
        <f>(I26*21)/100</f>
      </c>
      <c t="s">
        <v>15</v>
      </c>
    </row>
    <row r="27" spans="1:5" ht="12.75">
      <c r="A27" s="27" t="s">
        <v>43</v>
      </c>
      <c r="E27" s="28" t="s">
        <v>40</v>
      </c>
    </row>
    <row r="28" spans="1:5" ht="12.75">
      <c r="A28" s="29" t="s">
        <v>45</v>
      </c>
      <c r="E28" s="30" t="s">
        <v>40</v>
      </c>
    </row>
    <row r="29" spans="1:5" ht="12.75">
      <c r="A29" t="s">
        <v>46</v>
      </c>
      <c r="E29" s="28" t="s">
        <v>40</v>
      </c>
    </row>
    <row r="30" spans="1:16" ht="25.5">
      <c r="A30" s="18" t="s">
        <v>38</v>
      </c>
      <c s="23" t="s">
        <v>30</v>
      </c>
      <c s="23" t="s">
        <v>74</v>
      </c>
      <c s="18" t="s">
        <v>64</v>
      </c>
      <c s="24" t="s">
        <v>75</v>
      </c>
      <c s="25" t="s">
        <v>42</v>
      </c>
      <c s="26">
        <v>1</v>
      </c>
      <c s="26">
        <v>0</v>
      </c>
      <c s="26">
        <f>ROUND(ROUND(H30,2)*ROUND(G30,2),2)</f>
      </c>
      <c r="O30">
        <f>(I30*21)/100</f>
      </c>
      <c t="s">
        <v>15</v>
      </c>
    </row>
    <row r="31" spans="1:5" ht="12.75">
      <c r="A31" s="27" t="s">
        <v>43</v>
      </c>
      <c r="E31" s="28" t="s">
        <v>40</v>
      </c>
    </row>
    <row r="32" spans="1:5" ht="12.75">
      <c r="A32" s="29" t="s">
        <v>45</v>
      </c>
      <c r="E32" s="30" t="s">
        <v>40</v>
      </c>
    </row>
    <row r="33" spans="1:5" ht="12.75">
      <c r="A33" t="s">
        <v>46</v>
      </c>
      <c r="E33" s="28" t="s">
        <v>40</v>
      </c>
    </row>
    <row r="34" spans="1:16" ht="25.5">
      <c r="A34" s="18" t="s">
        <v>38</v>
      </c>
      <c s="23" t="s">
        <v>76</v>
      </c>
      <c s="23" t="s">
        <v>77</v>
      </c>
      <c s="18" t="s">
        <v>64</v>
      </c>
      <c s="24" t="s">
        <v>78</v>
      </c>
      <c s="25" t="s">
        <v>42</v>
      </c>
      <c s="26">
        <v>1</v>
      </c>
      <c s="26">
        <v>0</v>
      </c>
      <c s="26">
        <f>ROUND(ROUND(H34,2)*ROUND(G34,2),2)</f>
      </c>
      <c r="O34">
        <f>(I34*21)/100</f>
      </c>
      <c t="s">
        <v>15</v>
      </c>
    </row>
    <row r="35" spans="1:5" ht="51">
      <c r="A35" s="27" t="s">
        <v>43</v>
      </c>
      <c r="E35" s="28" t="s">
        <v>79</v>
      </c>
    </row>
    <row r="36" spans="1:5" ht="12.75">
      <c r="A36" s="29" t="s">
        <v>45</v>
      </c>
      <c r="E36" s="30" t="s">
        <v>40</v>
      </c>
    </row>
    <row r="37" spans="1:5" ht="12.75">
      <c r="A37" t="s">
        <v>46</v>
      </c>
      <c r="E37" s="28" t="s">
        <v>40</v>
      </c>
    </row>
    <row r="38" spans="1:16" ht="25.5">
      <c r="A38" s="18" t="s">
        <v>38</v>
      </c>
      <c s="23" t="s">
        <v>80</v>
      </c>
      <c s="23" t="s">
        <v>81</v>
      </c>
      <c s="18" t="s">
        <v>64</v>
      </c>
      <c s="24" t="s">
        <v>82</v>
      </c>
      <c s="25" t="s">
        <v>42</v>
      </c>
      <c s="26">
        <v>1</v>
      </c>
      <c s="26">
        <v>0</v>
      </c>
      <c s="26">
        <f>ROUND(ROUND(H38,2)*ROUND(G38,2),2)</f>
      </c>
      <c r="O38">
        <f>(I38*21)/100</f>
      </c>
      <c t="s">
        <v>15</v>
      </c>
    </row>
    <row r="39" spans="1:5" ht="12.75">
      <c r="A39" s="27" t="s">
        <v>43</v>
      </c>
      <c r="E39" s="28" t="s">
        <v>40</v>
      </c>
    </row>
    <row r="40" spans="1:5" ht="12.75">
      <c r="A40" s="29" t="s">
        <v>45</v>
      </c>
      <c r="E40" s="30" t="s">
        <v>40</v>
      </c>
    </row>
    <row r="41" spans="1:5" ht="12.75">
      <c r="A41" t="s">
        <v>46</v>
      </c>
      <c r="E41" s="28" t="s">
        <v>40</v>
      </c>
    </row>
    <row r="42" spans="1:16" ht="12.75">
      <c r="A42" s="18" t="s">
        <v>38</v>
      </c>
      <c s="23" t="s">
        <v>33</v>
      </c>
      <c s="23" t="s">
        <v>83</v>
      </c>
      <c s="18" t="s">
        <v>64</v>
      </c>
      <c s="24" t="s">
        <v>84</v>
      </c>
      <c s="25" t="s">
        <v>42</v>
      </c>
      <c s="26">
        <v>1</v>
      </c>
      <c s="26">
        <v>0</v>
      </c>
      <c s="26">
        <f>ROUND(ROUND(H42,2)*ROUND(G42,2),2)</f>
      </c>
      <c r="O42">
        <f>(I42*21)/100</f>
      </c>
      <c t="s">
        <v>15</v>
      </c>
    </row>
    <row r="43" spans="1:5" ht="12.75">
      <c r="A43" s="27" t="s">
        <v>43</v>
      </c>
      <c r="E43" s="28" t="s">
        <v>40</v>
      </c>
    </row>
    <row r="44" spans="1:5" ht="12.75">
      <c r="A44" s="29" t="s">
        <v>45</v>
      </c>
      <c r="E44" s="30" t="s">
        <v>40</v>
      </c>
    </row>
    <row r="45" spans="1:5" ht="12.75">
      <c r="A45" t="s">
        <v>46</v>
      </c>
      <c r="E45" s="28" t="s">
        <v>40</v>
      </c>
    </row>
    <row r="46" spans="1:16" ht="25.5">
      <c r="A46" s="18" t="s">
        <v>38</v>
      </c>
      <c s="23" t="s">
        <v>35</v>
      </c>
      <c s="23" t="s">
        <v>85</v>
      </c>
      <c s="18" t="s">
        <v>64</v>
      </c>
      <c s="24" t="s">
        <v>86</v>
      </c>
      <c s="25" t="s">
        <v>42</v>
      </c>
      <c s="26">
        <v>1</v>
      </c>
      <c s="26">
        <v>0</v>
      </c>
      <c s="26">
        <f>ROUND(ROUND(H46,2)*ROUND(G46,2),2)</f>
      </c>
      <c r="O46">
        <f>(I46*21)/100</f>
      </c>
      <c t="s">
        <v>15</v>
      </c>
    </row>
    <row r="47" spans="1:5" ht="12.75">
      <c r="A47" s="27" t="s">
        <v>43</v>
      </c>
      <c r="E47" s="28" t="s">
        <v>40</v>
      </c>
    </row>
    <row r="48" spans="1:5" ht="12.75">
      <c r="A48" s="29" t="s">
        <v>45</v>
      </c>
      <c r="E48" s="30" t="s">
        <v>40</v>
      </c>
    </row>
    <row r="49" spans="1:5" ht="12.75">
      <c r="A49" t="s">
        <v>46</v>
      </c>
      <c r="E49" s="28" t="s">
        <v>40</v>
      </c>
    </row>
    <row r="50" spans="1:16" ht="12.75">
      <c r="A50" s="18" t="s">
        <v>38</v>
      </c>
      <c s="23" t="s">
        <v>87</v>
      </c>
      <c s="23" t="s">
        <v>88</v>
      </c>
      <c s="18" t="s">
        <v>64</v>
      </c>
      <c s="24" t="s">
        <v>89</v>
      </c>
      <c s="25" t="s">
        <v>42</v>
      </c>
      <c s="26">
        <v>1</v>
      </c>
      <c s="26">
        <v>0</v>
      </c>
      <c s="26">
        <f>ROUND(ROUND(H50,2)*ROUND(G50,2),2)</f>
      </c>
      <c r="O50">
        <f>(I50*21)/100</f>
      </c>
      <c t="s">
        <v>15</v>
      </c>
    </row>
    <row r="51" spans="1:5" ht="12.75">
      <c r="A51" s="27" t="s">
        <v>43</v>
      </c>
      <c r="E51" s="28" t="s">
        <v>40</v>
      </c>
    </row>
    <row r="52" spans="1:5" ht="12.75">
      <c r="A52" s="29" t="s">
        <v>45</v>
      </c>
      <c r="E52" s="30" t="s">
        <v>40</v>
      </c>
    </row>
    <row r="53" spans="1:5" ht="12.75">
      <c r="A53" t="s">
        <v>46</v>
      </c>
      <c r="E53" s="28" t="s">
        <v>40</v>
      </c>
    </row>
    <row r="54" spans="1:16" ht="25.5">
      <c r="A54" s="18" t="s">
        <v>38</v>
      </c>
      <c s="23" t="s">
        <v>90</v>
      </c>
      <c s="23" t="s">
        <v>91</v>
      </c>
      <c s="18" t="s">
        <v>64</v>
      </c>
      <c s="24" t="s">
        <v>92</v>
      </c>
      <c s="25" t="s">
        <v>42</v>
      </c>
      <c s="26">
        <v>1</v>
      </c>
      <c s="26">
        <v>0</v>
      </c>
      <c s="26">
        <f>ROUND(ROUND(H54,2)*ROUND(G54,2),2)</f>
      </c>
      <c r="O54">
        <f>(I54*21)/100</f>
      </c>
      <c t="s">
        <v>15</v>
      </c>
    </row>
    <row r="55" spans="1:5" ht="12.75">
      <c r="A55" s="27" t="s">
        <v>43</v>
      </c>
      <c r="E55" s="28" t="s">
        <v>40</v>
      </c>
    </row>
    <row r="56" spans="1:5" ht="12.75">
      <c r="A56" s="29" t="s">
        <v>45</v>
      </c>
      <c r="E56" s="30" t="s">
        <v>40</v>
      </c>
    </row>
    <row r="57" spans="1:5" ht="12.75">
      <c r="A57" t="s">
        <v>46</v>
      </c>
      <c r="E57" s="28" t="s">
        <v>40</v>
      </c>
    </row>
    <row r="58" spans="1:16" ht="25.5">
      <c r="A58" s="18" t="s">
        <v>38</v>
      </c>
      <c s="23" t="s">
        <v>93</v>
      </c>
      <c s="23" t="s">
        <v>94</v>
      </c>
      <c s="18" t="s">
        <v>64</v>
      </c>
      <c s="24" t="s">
        <v>95</v>
      </c>
      <c s="25" t="s">
        <v>42</v>
      </c>
      <c s="26">
        <v>1</v>
      </c>
      <c s="26">
        <v>0</v>
      </c>
      <c s="26">
        <f>ROUND(ROUND(H58,2)*ROUND(G58,2),2)</f>
      </c>
      <c r="O58">
        <f>(I58*21)/100</f>
      </c>
      <c t="s">
        <v>15</v>
      </c>
    </row>
    <row r="59" spans="1:5" ht="12.75">
      <c r="A59" s="27" t="s">
        <v>43</v>
      </c>
      <c r="E59" s="28" t="s">
        <v>40</v>
      </c>
    </row>
    <row r="60" spans="1:5" ht="12.75">
      <c r="A60" s="29" t="s">
        <v>45</v>
      </c>
      <c r="E60" s="30" t="s">
        <v>40</v>
      </c>
    </row>
    <row r="61" spans="1:5" ht="12.75">
      <c r="A61" t="s">
        <v>46</v>
      </c>
      <c r="E61" s="28" t="s">
        <v>40</v>
      </c>
    </row>
    <row r="62" spans="1:16" ht="12.75">
      <c r="A62" s="18" t="s">
        <v>38</v>
      </c>
      <c s="23" t="s">
        <v>96</v>
      </c>
      <c s="23" t="s">
        <v>97</v>
      </c>
      <c s="18" t="s">
        <v>64</v>
      </c>
      <c s="24" t="s">
        <v>98</v>
      </c>
      <c s="25" t="s">
        <v>42</v>
      </c>
      <c s="26">
        <v>1</v>
      </c>
      <c s="26">
        <v>0</v>
      </c>
      <c s="26">
        <f>ROUND(ROUND(H62,2)*ROUND(G62,2),2)</f>
      </c>
      <c r="O62">
        <f>(I62*21)/100</f>
      </c>
      <c t="s">
        <v>15</v>
      </c>
    </row>
    <row r="63" spans="1:5" ht="12.75">
      <c r="A63" s="27" t="s">
        <v>43</v>
      </c>
      <c r="E63" s="28" t="s">
        <v>40</v>
      </c>
    </row>
    <row r="64" spans="1:5" ht="12.75">
      <c r="A64" s="29" t="s">
        <v>45</v>
      </c>
      <c r="E64" s="30" t="s">
        <v>40</v>
      </c>
    </row>
    <row r="65" spans="1:5" ht="12.75">
      <c r="A65" t="s">
        <v>46</v>
      </c>
      <c r="E65" s="28" t="s">
        <v>40</v>
      </c>
    </row>
    <row r="66" spans="1:16" ht="12.75">
      <c r="A66" s="18" t="s">
        <v>38</v>
      </c>
      <c s="23" t="s">
        <v>99</v>
      </c>
      <c s="23" t="s">
        <v>100</v>
      </c>
      <c s="18" t="s">
        <v>40</v>
      </c>
      <c s="24" t="s">
        <v>101</v>
      </c>
      <c s="25" t="s">
        <v>42</v>
      </c>
      <c s="26">
        <v>1</v>
      </c>
      <c s="26">
        <v>0</v>
      </c>
      <c s="26">
        <f>ROUND(ROUND(H66,2)*ROUND(G66,2),2)</f>
      </c>
      <c r="O66">
        <f>(I66*21)/100</f>
      </c>
      <c t="s">
        <v>15</v>
      </c>
    </row>
    <row r="67" spans="1:5" ht="114.75">
      <c r="A67" s="27" t="s">
        <v>43</v>
      </c>
      <c r="E67" s="28" t="s">
        <v>102</v>
      </c>
    </row>
    <row r="68" spans="1:5" ht="12.75">
      <c r="A68" s="29" t="s">
        <v>45</v>
      </c>
      <c r="E68" s="30" t="s">
        <v>103</v>
      </c>
    </row>
    <row r="69" spans="1:5" ht="12.75">
      <c r="A69" t="s">
        <v>46</v>
      </c>
      <c r="E69" s="28" t="s">
        <v>104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0+O8+O25+O82+O87+O92+O129+O138+O151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105</v>
      </c>
      <c s="31">
        <f>0+I8+I25+I82+I87+I92+I129+I138+I151</f>
      </c>
      <c r="O3" t="s">
        <v>12</v>
      </c>
      <c t="s">
        <v>15</v>
      </c>
    </row>
    <row r="4" spans="1:16" ht="15" customHeight="1">
      <c r="A4" t="s">
        <v>6</v>
      </c>
      <c s="12" t="s">
        <v>11</v>
      </c>
      <c s="13" t="s">
        <v>105</v>
      </c>
      <c s="5"/>
      <c s="14" t="s">
        <v>106</v>
      </c>
      <c s="5"/>
      <c s="5"/>
      <c s="19"/>
      <c s="19"/>
      <c r="O4" t="s">
        <v>13</v>
      </c>
      <c t="s">
        <v>15</v>
      </c>
    </row>
    <row r="5" spans="1:16" ht="12.75" customHeight="1">
      <c r="A5" s="11" t="s">
        <v>18</v>
      </c>
      <c s="11" t="s">
        <v>20</v>
      </c>
      <c s="11" t="s">
        <v>22</v>
      </c>
      <c s="11" t="s">
        <v>23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15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19</v>
      </c>
      <c s="11" t="s">
        <v>21</v>
      </c>
      <c s="11" t="s">
        <v>15</v>
      </c>
      <c s="11" t="s">
        <v>24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19</v>
      </c>
      <c s="19"/>
      <c s="21" t="s">
        <v>37</v>
      </c>
      <c s="19"/>
      <c s="19"/>
      <c s="19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8" t="s">
        <v>38</v>
      </c>
      <c s="23" t="s">
        <v>21</v>
      </c>
      <c s="23" t="s">
        <v>107</v>
      </c>
      <c s="18" t="s">
        <v>108</v>
      </c>
      <c s="24" t="s">
        <v>109</v>
      </c>
      <c s="25" t="s">
        <v>110</v>
      </c>
      <c s="26">
        <v>2730.79</v>
      </c>
      <c s="26">
        <v>0</v>
      </c>
      <c s="26">
        <f>ROUND(ROUND(H9,2)*ROUND(G9,2),2)</f>
      </c>
      <c r="O9">
        <f>(I9*21)/100</f>
      </c>
      <c t="s">
        <v>15</v>
      </c>
    </row>
    <row r="10" spans="1:5" ht="12.75">
      <c r="A10" s="27" t="s">
        <v>43</v>
      </c>
      <c r="E10" s="28" t="s">
        <v>111</v>
      </c>
    </row>
    <row r="11" spans="1:5" ht="76.5">
      <c r="A11" s="29" t="s">
        <v>45</v>
      </c>
      <c r="E11" s="30" t="s">
        <v>112</v>
      </c>
    </row>
    <row r="12" spans="1:5" ht="25.5">
      <c r="A12" t="s">
        <v>46</v>
      </c>
      <c r="E12" s="28" t="s">
        <v>113</v>
      </c>
    </row>
    <row r="13" spans="1:16" ht="12.75">
      <c r="A13" s="18" t="s">
        <v>38</v>
      </c>
      <c s="23" t="s">
        <v>15</v>
      </c>
      <c s="23" t="s">
        <v>107</v>
      </c>
      <c s="18" t="s">
        <v>114</v>
      </c>
      <c s="24" t="s">
        <v>109</v>
      </c>
      <c s="25" t="s">
        <v>110</v>
      </c>
      <c s="26">
        <v>248.59</v>
      </c>
      <c s="26">
        <v>0</v>
      </c>
      <c s="26">
        <f>ROUND(ROUND(H13,2)*ROUND(G13,2),2)</f>
      </c>
      <c r="O13">
        <f>(I13*21)/100</f>
      </c>
      <c t="s">
        <v>15</v>
      </c>
    </row>
    <row r="14" spans="1:5" ht="25.5">
      <c r="A14" s="27" t="s">
        <v>43</v>
      </c>
      <c r="E14" s="28" t="s">
        <v>115</v>
      </c>
    </row>
    <row r="15" spans="1:5" ht="12.75">
      <c r="A15" s="29" t="s">
        <v>45</v>
      </c>
      <c r="E15" s="30" t="s">
        <v>116</v>
      </c>
    </row>
    <row r="16" spans="1:5" ht="25.5">
      <c r="A16" t="s">
        <v>46</v>
      </c>
      <c r="E16" s="28" t="s">
        <v>113</v>
      </c>
    </row>
    <row r="17" spans="1:16" ht="12.75">
      <c r="A17" s="18" t="s">
        <v>38</v>
      </c>
      <c s="23" t="s">
        <v>24</v>
      </c>
      <c s="23" t="s">
        <v>107</v>
      </c>
      <c s="18" t="s">
        <v>117</v>
      </c>
      <c s="24" t="s">
        <v>109</v>
      </c>
      <c s="25" t="s">
        <v>110</v>
      </c>
      <c s="26">
        <v>166.38</v>
      </c>
      <c s="26">
        <v>0</v>
      </c>
      <c s="26">
        <f>ROUND(ROUND(H17,2)*ROUND(G17,2),2)</f>
      </c>
      <c r="O17">
        <f>(I17*21)/100</f>
      </c>
      <c t="s">
        <v>15</v>
      </c>
    </row>
    <row r="18" spans="1:5" ht="12.75">
      <c r="A18" s="27" t="s">
        <v>43</v>
      </c>
      <c r="E18" s="28" t="s">
        <v>40</v>
      </c>
    </row>
    <row r="19" spans="1:5" ht="38.25">
      <c r="A19" s="29" t="s">
        <v>45</v>
      </c>
      <c r="E19" s="30" t="s">
        <v>118</v>
      </c>
    </row>
    <row r="20" spans="1:5" ht="25.5">
      <c r="A20" t="s">
        <v>46</v>
      </c>
      <c r="E20" s="28" t="s">
        <v>113</v>
      </c>
    </row>
    <row r="21" spans="1:16" ht="12.75">
      <c r="A21" s="18" t="s">
        <v>38</v>
      </c>
      <c s="23" t="s">
        <v>26</v>
      </c>
      <c s="23" t="s">
        <v>119</v>
      </c>
      <c s="18" t="s">
        <v>21</v>
      </c>
      <c s="24" t="s">
        <v>120</v>
      </c>
      <c s="25" t="s">
        <v>42</v>
      </c>
      <c s="26">
        <v>1</v>
      </c>
      <c s="26">
        <v>0</v>
      </c>
      <c s="26">
        <f>ROUND(ROUND(H21,2)*ROUND(G21,2),2)</f>
      </c>
      <c r="O21">
        <f>(I21*21)/100</f>
      </c>
      <c t="s">
        <v>15</v>
      </c>
    </row>
    <row r="22" spans="1:5" ht="12.75">
      <c r="A22" s="27" t="s">
        <v>43</v>
      </c>
      <c r="E22" s="28" t="s">
        <v>121</v>
      </c>
    </row>
    <row r="23" spans="1:5" ht="12.75">
      <c r="A23" s="29" t="s">
        <v>45</v>
      </c>
      <c r="E23" s="30" t="s">
        <v>103</v>
      </c>
    </row>
    <row r="24" spans="1:5" ht="12.75">
      <c r="A24" t="s">
        <v>46</v>
      </c>
      <c r="E24" s="28" t="s">
        <v>122</v>
      </c>
    </row>
    <row r="25" spans="1:18" ht="12.75" customHeight="1">
      <c r="A25" s="5" t="s">
        <v>36</v>
      </c>
      <c s="5"/>
      <c s="34" t="s">
        <v>21</v>
      </c>
      <c s="5"/>
      <c s="21" t="s">
        <v>123</v>
      </c>
      <c s="5"/>
      <c s="5"/>
      <c s="5"/>
      <c s="35">
        <f>0+Q25</f>
      </c>
      <c r="O25">
        <f>0+R25</f>
      </c>
      <c r="Q25">
        <f>0+I26+I30+I34+I38+I42+I46+I50+I54+I58+I62+I66+I70+I74+I78</f>
      </c>
      <c>
        <f>0+O26+O30+O34+O38+O42+O46+O50+O54+O58+O62+O66+O70+O74+O78</f>
      </c>
    </row>
    <row r="26" spans="1:16" ht="12.75">
      <c r="A26" s="18" t="s">
        <v>38</v>
      </c>
      <c s="23" t="s">
        <v>28</v>
      </c>
      <c s="23" t="s">
        <v>124</v>
      </c>
      <c s="18" t="s">
        <v>40</v>
      </c>
      <c s="24" t="s">
        <v>125</v>
      </c>
      <c s="25" t="s">
        <v>126</v>
      </c>
      <c s="26">
        <v>2</v>
      </c>
      <c s="26">
        <v>0</v>
      </c>
      <c s="26">
        <f>ROUND(ROUND(H26,2)*ROUND(G26,2),2)</f>
      </c>
      <c r="O26">
        <f>(I26*21)/100</f>
      </c>
      <c t="s">
        <v>15</v>
      </c>
    </row>
    <row r="27" spans="1:5" ht="12.75">
      <c r="A27" s="27" t="s">
        <v>43</v>
      </c>
      <c r="E27" s="28" t="s">
        <v>127</v>
      </c>
    </row>
    <row r="28" spans="1:5" ht="12.75">
      <c r="A28" s="29" t="s">
        <v>45</v>
      </c>
      <c r="E28" s="30" t="s">
        <v>128</v>
      </c>
    </row>
    <row r="29" spans="1:5" ht="165.75">
      <c r="A29" t="s">
        <v>46</v>
      </c>
      <c r="E29" s="28" t="s">
        <v>129</v>
      </c>
    </row>
    <row r="30" spans="1:16" ht="25.5">
      <c r="A30" s="18" t="s">
        <v>38</v>
      </c>
      <c s="23" t="s">
        <v>30</v>
      </c>
      <c s="23" t="s">
        <v>130</v>
      </c>
      <c s="18" t="s">
        <v>40</v>
      </c>
      <c s="24" t="s">
        <v>131</v>
      </c>
      <c s="25" t="s">
        <v>132</v>
      </c>
      <c s="26">
        <v>103.58</v>
      </c>
      <c s="26">
        <v>0</v>
      </c>
      <c s="26">
        <f>ROUND(ROUND(H30,2)*ROUND(G30,2),2)</f>
      </c>
      <c r="O30">
        <f>(I30*21)/100</f>
      </c>
      <c t="s">
        <v>15</v>
      </c>
    </row>
    <row r="31" spans="1:5" ht="12.75">
      <c r="A31" s="27" t="s">
        <v>43</v>
      </c>
      <c r="E31" s="28" t="s">
        <v>133</v>
      </c>
    </row>
    <row r="32" spans="1:5" ht="25.5">
      <c r="A32" s="29" t="s">
        <v>45</v>
      </c>
      <c r="E32" s="30" t="s">
        <v>134</v>
      </c>
    </row>
    <row r="33" spans="1:5" ht="63.75">
      <c r="A33" t="s">
        <v>46</v>
      </c>
      <c r="E33" s="28" t="s">
        <v>135</v>
      </c>
    </row>
    <row r="34" spans="1:16" ht="25.5">
      <c r="A34" s="18" t="s">
        <v>38</v>
      </c>
      <c s="23" t="s">
        <v>76</v>
      </c>
      <c s="23" t="s">
        <v>136</v>
      </c>
      <c s="18" t="s">
        <v>40</v>
      </c>
      <c s="24" t="s">
        <v>137</v>
      </c>
      <c s="25" t="s">
        <v>132</v>
      </c>
      <c s="26">
        <v>207.15</v>
      </c>
      <c s="26">
        <v>0</v>
      </c>
      <c s="26">
        <f>ROUND(ROUND(H34,2)*ROUND(G34,2),2)</f>
      </c>
      <c r="O34">
        <f>(I34*21)/100</f>
      </c>
      <c t="s">
        <v>15</v>
      </c>
    </row>
    <row r="35" spans="1:5" ht="12.75">
      <c r="A35" s="27" t="s">
        <v>43</v>
      </c>
      <c r="E35" s="28" t="s">
        <v>138</v>
      </c>
    </row>
    <row r="36" spans="1:5" ht="25.5">
      <c r="A36" s="29" t="s">
        <v>45</v>
      </c>
      <c r="E36" s="30" t="s">
        <v>139</v>
      </c>
    </row>
    <row r="37" spans="1:5" ht="63.75">
      <c r="A37" t="s">
        <v>46</v>
      </c>
      <c r="E37" s="28" t="s">
        <v>135</v>
      </c>
    </row>
    <row r="38" spans="1:16" ht="12.75">
      <c r="A38" s="18" t="s">
        <v>38</v>
      </c>
      <c s="23" t="s">
        <v>80</v>
      </c>
      <c s="23" t="s">
        <v>140</v>
      </c>
      <c s="18" t="s">
        <v>40</v>
      </c>
      <c s="24" t="s">
        <v>141</v>
      </c>
      <c s="25" t="s">
        <v>132</v>
      </c>
      <c s="26">
        <v>69.05</v>
      </c>
      <c s="26">
        <v>0</v>
      </c>
      <c s="26">
        <f>ROUND(ROUND(H38,2)*ROUND(G38,2),2)</f>
      </c>
      <c r="O38">
        <f>(I38*21)/100</f>
      </c>
      <c t="s">
        <v>15</v>
      </c>
    </row>
    <row r="39" spans="1:5" ht="38.25">
      <c r="A39" s="27" t="s">
        <v>43</v>
      </c>
      <c r="E39" s="28" t="s">
        <v>142</v>
      </c>
    </row>
    <row r="40" spans="1:5" ht="12.75">
      <c r="A40" s="29" t="s">
        <v>45</v>
      </c>
      <c r="E40" s="30" t="s">
        <v>143</v>
      </c>
    </row>
    <row r="41" spans="1:5" ht="63.75">
      <c r="A41" t="s">
        <v>46</v>
      </c>
      <c r="E41" s="28" t="s">
        <v>135</v>
      </c>
    </row>
    <row r="42" spans="1:16" ht="25.5">
      <c r="A42" s="18" t="s">
        <v>38</v>
      </c>
      <c s="23" t="s">
        <v>33</v>
      </c>
      <c s="23" t="s">
        <v>144</v>
      </c>
      <c s="18" t="s">
        <v>40</v>
      </c>
      <c s="24" t="s">
        <v>145</v>
      </c>
      <c s="25" t="s">
        <v>146</v>
      </c>
      <c s="26">
        <v>54</v>
      </c>
      <c s="26">
        <v>0</v>
      </c>
      <c s="26">
        <f>ROUND(ROUND(H42,2)*ROUND(G42,2),2)</f>
      </c>
      <c r="O42">
        <f>(I42*21)/100</f>
      </c>
      <c t="s">
        <v>15</v>
      </c>
    </row>
    <row r="43" spans="1:5" ht="25.5">
      <c r="A43" s="27" t="s">
        <v>43</v>
      </c>
      <c r="E43" s="28" t="s">
        <v>147</v>
      </c>
    </row>
    <row r="44" spans="1:5" ht="12.75">
      <c r="A44" s="29" t="s">
        <v>45</v>
      </c>
      <c r="E44" s="30" t="s">
        <v>148</v>
      </c>
    </row>
    <row r="45" spans="1:5" ht="63.75">
      <c r="A45" t="s">
        <v>46</v>
      </c>
      <c r="E45" s="28" t="s">
        <v>135</v>
      </c>
    </row>
    <row r="46" spans="1:16" ht="25.5">
      <c r="A46" s="18" t="s">
        <v>38</v>
      </c>
      <c s="23" t="s">
        <v>35</v>
      </c>
      <c s="23" t="s">
        <v>149</v>
      </c>
      <c s="18" t="s">
        <v>40</v>
      </c>
      <c s="24" t="s">
        <v>150</v>
      </c>
      <c s="25" t="s">
        <v>151</v>
      </c>
      <c s="26">
        <v>83.16</v>
      </c>
      <c s="26">
        <v>0</v>
      </c>
      <c s="26">
        <f>ROUND(ROUND(H46,2)*ROUND(G46,2),2)</f>
      </c>
      <c r="O46">
        <f>(I46*21)/100</f>
      </c>
      <c t="s">
        <v>15</v>
      </c>
    </row>
    <row r="47" spans="1:5" ht="12.75">
      <c r="A47" s="27" t="s">
        <v>43</v>
      </c>
      <c r="E47" s="28" t="s">
        <v>40</v>
      </c>
    </row>
    <row r="48" spans="1:5" ht="12.75">
      <c r="A48" s="29" t="s">
        <v>45</v>
      </c>
      <c r="E48" s="30" t="s">
        <v>152</v>
      </c>
    </row>
    <row r="49" spans="1:5" ht="25.5">
      <c r="A49" t="s">
        <v>46</v>
      </c>
      <c r="E49" s="28" t="s">
        <v>153</v>
      </c>
    </row>
    <row r="50" spans="1:16" ht="12.75">
      <c r="A50" s="18" t="s">
        <v>38</v>
      </c>
      <c s="23" t="s">
        <v>87</v>
      </c>
      <c s="23" t="s">
        <v>154</v>
      </c>
      <c s="18" t="s">
        <v>40</v>
      </c>
      <c s="24" t="s">
        <v>155</v>
      </c>
      <c s="25" t="s">
        <v>132</v>
      </c>
      <c s="26">
        <v>615.3</v>
      </c>
      <c s="26">
        <v>0</v>
      </c>
      <c s="26">
        <f>ROUND(ROUND(H50,2)*ROUND(G50,2),2)</f>
      </c>
      <c r="O50">
        <f>(I50*21)/100</f>
      </c>
      <c t="s">
        <v>15</v>
      </c>
    </row>
    <row r="51" spans="1:5" ht="25.5">
      <c r="A51" s="27" t="s">
        <v>43</v>
      </c>
      <c r="E51" s="28" t="s">
        <v>156</v>
      </c>
    </row>
    <row r="52" spans="1:5" ht="51">
      <c r="A52" s="29" t="s">
        <v>45</v>
      </c>
      <c r="E52" s="30" t="s">
        <v>157</v>
      </c>
    </row>
    <row r="53" spans="1:5" ht="369.75">
      <c r="A53" t="s">
        <v>46</v>
      </c>
      <c r="E53" s="28" t="s">
        <v>158</v>
      </c>
    </row>
    <row r="54" spans="1:16" ht="12.75">
      <c r="A54" s="18" t="s">
        <v>38</v>
      </c>
      <c s="23" t="s">
        <v>90</v>
      </c>
      <c s="23" t="s">
        <v>159</v>
      </c>
      <c s="18" t="s">
        <v>40</v>
      </c>
      <c s="24" t="s">
        <v>160</v>
      </c>
      <c s="25" t="s">
        <v>132</v>
      </c>
      <c s="26">
        <v>499.3</v>
      </c>
      <c s="26">
        <v>0</v>
      </c>
      <c s="26">
        <f>ROUND(ROUND(H54,2)*ROUND(G54,2),2)</f>
      </c>
      <c r="O54">
        <f>(I54*21)/100</f>
      </c>
      <c t="s">
        <v>15</v>
      </c>
    </row>
    <row r="55" spans="1:5" ht="25.5">
      <c r="A55" s="27" t="s">
        <v>43</v>
      </c>
      <c r="E55" s="28" t="s">
        <v>161</v>
      </c>
    </row>
    <row r="56" spans="1:5" ht="25.5">
      <c r="A56" s="29" t="s">
        <v>45</v>
      </c>
      <c r="E56" s="30" t="s">
        <v>162</v>
      </c>
    </row>
    <row r="57" spans="1:5" ht="369.75">
      <c r="A57" t="s">
        <v>46</v>
      </c>
      <c r="E57" s="28" t="s">
        <v>163</v>
      </c>
    </row>
    <row r="58" spans="1:16" ht="12.75">
      <c r="A58" s="18" t="s">
        <v>38</v>
      </c>
      <c s="23" t="s">
        <v>93</v>
      </c>
      <c s="23" t="s">
        <v>164</v>
      </c>
      <c s="18" t="s">
        <v>40</v>
      </c>
      <c s="24" t="s">
        <v>165</v>
      </c>
      <c s="25" t="s">
        <v>132</v>
      </c>
      <c s="26">
        <v>72</v>
      </c>
      <c s="26">
        <v>0</v>
      </c>
      <c s="26">
        <f>ROUND(ROUND(H58,2)*ROUND(G58,2),2)</f>
      </c>
      <c r="O58">
        <f>(I58*21)/100</f>
      </c>
      <c t="s">
        <v>15</v>
      </c>
    </row>
    <row r="59" spans="1:5" ht="25.5">
      <c r="A59" s="27" t="s">
        <v>43</v>
      </c>
      <c r="E59" s="28" t="s">
        <v>166</v>
      </c>
    </row>
    <row r="60" spans="1:5" ht="12.75">
      <c r="A60" s="29" t="s">
        <v>45</v>
      </c>
      <c r="E60" s="30" t="s">
        <v>167</v>
      </c>
    </row>
    <row r="61" spans="1:5" ht="318.75">
      <c r="A61" t="s">
        <v>46</v>
      </c>
      <c r="E61" s="28" t="s">
        <v>168</v>
      </c>
    </row>
    <row r="62" spans="1:16" ht="12.75">
      <c r="A62" s="18" t="s">
        <v>38</v>
      </c>
      <c s="23" t="s">
        <v>96</v>
      </c>
      <c s="23" t="s">
        <v>169</v>
      </c>
      <c s="18" t="s">
        <v>40</v>
      </c>
      <c s="24" t="s">
        <v>170</v>
      </c>
      <c s="25" t="s">
        <v>132</v>
      </c>
      <c s="26">
        <v>1186.6</v>
      </c>
      <c s="26">
        <v>0</v>
      </c>
      <c s="26">
        <f>ROUND(ROUND(H62,2)*ROUND(G62,2),2)</f>
      </c>
      <c r="O62">
        <f>(I62*21)/100</f>
      </c>
      <c t="s">
        <v>15</v>
      </c>
    </row>
    <row r="63" spans="1:5" ht="12.75">
      <c r="A63" s="27" t="s">
        <v>43</v>
      </c>
      <c r="E63" s="28" t="s">
        <v>171</v>
      </c>
    </row>
    <row r="64" spans="1:5" ht="51">
      <c r="A64" s="29" t="s">
        <v>45</v>
      </c>
      <c r="E64" s="30" t="s">
        <v>172</v>
      </c>
    </row>
    <row r="65" spans="1:5" ht="191.25">
      <c r="A65" t="s">
        <v>46</v>
      </c>
      <c r="E65" s="28" t="s">
        <v>173</v>
      </c>
    </row>
    <row r="66" spans="1:16" ht="12.75">
      <c r="A66" s="18" t="s">
        <v>38</v>
      </c>
      <c s="23" t="s">
        <v>99</v>
      </c>
      <c s="23" t="s">
        <v>174</v>
      </c>
      <c s="18" t="s">
        <v>40</v>
      </c>
      <c s="24" t="s">
        <v>175</v>
      </c>
      <c s="25" t="s">
        <v>132</v>
      </c>
      <c s="26">
        <v>18</v>
      </c>
      <c s="26">
        <v>0</v>
      </c>
      <c s="26">
        <f>ROUND(ROUND(H66,2)*ROUND(G66,2),2)</f>
      </c>
      <c r="O66">
        <f>(I66*21)/100</f>
      </c>
      <c t="s">
        <v>15</v>
      </c>
    </row>
    <row r="67" spans="1:5" ht="12.75">
      <c r="A67" s="27" t="s">
        <v>43</v>
      </c>
      <c r="E67" s="28" t="s">
        <v>40</v>
      </c>
    </row>
    <row r="68" spans="1:5" ht="25.5">
      <c r="A68" s="29" t="s">
        <v>45</v>
      </c>
      <c r="E68" s="30" t="s">
        <v>176</v>
      </c>
    </row>
    <row r="69" spans="1:5" ht="229.5">
      <c r="A69" t="s">
        <v>46</v>
      </c>
      <c r="E69" s="28" t="s">
        <v>177</v>
      </c>
    </row>
    <row r="70" spans="1:16" ht="12.75">
      <c r="A70" s="18" t="s">
        <v>38</v>
      </c>
      <c s="23" t="s">
        <v>178</v>
      </c>
      <c s="23" t="s">
        <v>179</v>
      </c>
      <c s="18" t="s">
        <v>108</v>
      </c>
      <c s="24" t="s">
        <v>180</v>
      </c>
      <c s="25" t="s">
        <v>132</v>
      </c>
      <c s="26">
        <v>14.2</v>
      </c>
      <c s="26">
        <v>0</v>
      </c>
      <c s="26">
        <f>ROUND(ROUND(H70,2)*ROUND(G70,2),2)</f>
      </c>
      <c r="O70">
        <f>(I70*21)/100</f>
      </c>
      <c t="s">
        <v>15</v>
      </c>
    </row>
    <row r="71" spans="1:5" ht="38.25">
      <c r="A71" s="27" t="s">
        <v>43</v>
      </c>
      <c r="E71" s="28" t="s">
        <v>181</v>
      </c>
    </row>
    <row r="72" spans="1:5" ht="12.75">
      <c r="A72" s="29" t="s">
        <v>45</v>
      </c>
      <c r="E72" s="30" t="s">
        <v>182</v>
      </c>
    </row>
    <row r="73" spans="1:5" ht="293.25">
      <c r="A73" t="s">
        <v>46</v>
      </c>
      <c r="E73" s="28" t="s">
        <v>183</v>
      </c>
    </row>
    <row r="74" spans="1:16" ht="12.75">
      <c r="A74" s="18" t="s">
        <v>38</v>
      </c>
      <c s="23" t="s">
        <v>184</v>
      </c>
      <c s="23" t="s">
        <v>179</v>
      </c>
      <c s="18" t="s">
        <v>114</v>
      </c>
      <c s="24" t="s">
        <v>180</v>
      </c>
      <c s="25" t="s">
        <v>132</v>
      </c>
      <c s="26">
        <v>64.46</v>
      </c>
      <c s="26">
        <v>0</v>
      </c>
      <c s="26">
        <f>ROUND(ROUND(H74,2)*ROUND(G74,2),2)</f>
      </c>
      <c r="O74">
        <f>(I74*21)/100</f>
      </c>
      <c t="s">
        <v>15</v>
      </c>
    </row>
    <row r="75" spans="1:5" ht="38.25">
      <c r="A75" s="27" t="s">
        <v>43</v>
      </c>
      <c r="E75" s="28" t="s">
        <v>185</v>
      </c>
    </row>
    <row r="76" spans="1:5" ht="12.75">
      <c r="A76" s="29" t="s">
        <v>45</v>
      </c>
      <c r="E76" s="30" t="s">
        <v>186</v>
      </c>
    </row>
    <row r="77" spans="1:5" ht="293.25">
      <c r="A77" t="s">
        <v>46</v>
      </c>
      <c r="E77" s="28" t="s">
        <v>183</v>
      </c>
    </row>
    <row r="78" spans="1:16" ht="12.75">
      <c r="A78" s="18" t="s">
        <v>38</v>
      </c>
      <c s="23" t="s">
        <v>187</v>
      </c>
      <c s="23" t="s">
        <v>188</v>
      </c>
      <c s="18" t="s">
        <v>40</v>
      </c>
      <c s="24" t="s">
        <v>189</v>
      </c>
      <c s="25" t="s">
        <v>190</v>
      </c>
      <c s="26">
        <v>1062.9</v>
      </c>
      <c s="26">
        <v>0</v>
      </c>
      <c s="26">
        <f>ROUND(ROUND(H78,2)*ROUND(G78,2),2)</f>
      </c>
      <c r="O78">
        <f>(I78*21)/100</f>
      </c>
      <c t="s">
        <v>15</v>
      </c>
    </row>
    <row r="79" spans="1:5" ht="25.5">
      <c r="A79" s="27" t="s">
        <v>43</v>
      </c>
      <c r="E79" s="28" t="s">
        <v>191</v>
      </c>
    </row>
    <row r="80" spans="1:5" ht="12.75">
      <c r="A80" s="29" t="s">
        <v>45</v>
      </c>
      <c r="E80" s="30" t="s">
        <v>192</v>
      </c>
    </row>
    <row r="81" spans="1:5" ht="25.5">
      <c r="A81" t="s">
        <v>46</v>
      </c>
      <c r="E81" s="28" t="s">
        <v>193</v>
      </c>
    </row>
    <row r="82" spans="1:18" ht="12.75" customHeight="1">
      <c r="A82" s="5" t="s">
        <v>36</v>
      </c>
      <c s="5"/>
      <c s="34" t="s">
        <v>15</v>
      </c>
      <c s="5"/>
      <c s="21" t="s">
        <v>194</v>
      </c>
      <c s="5"/>
      <c s="5"/>
      <c s="5"/>
      <c s="35">
        <f>0+Q82</f>
      </c>
      <c r="O82">
        <f>0+R82</f>
      </c>
      <c r="Q82">
        <f>0+I83</f>
      </c>
      <c>
        <f>0+O83</f>
      </c>
    </row>
    <row r="83" spans="1:16" ht="12.75">
      <c r="A83" s="18" t="s">
        <v>38</v>
      </c>
      <c s="23" t="s">
        <v>195</v>
      </c>
      <c s="23" t="s">
        <v>196</v>
      </c>
      <c s="18" t="s">
        <v>40</v>
      </c>
      <c s="24" t="s">
        <v>197</v>
      </c>
      <c s="25" t="s">
        <v>190</v>
      </c>
      <c s="26">
        <v>1122.4</v>
      </c>
      <c s="26">
        <v>0</v>
      </c>
      <c s="26">
        <f>ROUND(ROUND(H83,2)*ROUND(G83,2),2)</f>
      </c>
      <c r="O83">
        <f>(I83*21)/100</f>
      </c>
      <c t="s">
        <v>15</v>
      </c>
    </row>
    <row r="84" spans="1:5" ht="25.5">
      <c r="A84" s="27" t="s">
        <v>43</v>
      </c>
      <c r="E84" s="28" t="s">
        <v>198</v>
      </c>
    </row>
    <row r="85" spans="1:5" ht="12.75">
      <c r="A85" s="29" t="s">
        <v>45</v>
      </c>
      <c r="E85" s="30" t="s">
        <v>199</v>
      </c>
    </row>
    <row r="86" spans="1:5" ht="102">
      <c r="A86" t="s">
        <v>46</v>
      </c>
      <c r="E86" s="28" t="s">
        <v>200</v>
      </c>
    </row>
    <row r="87" spans="1:18" ht="12.75" customHeight="1">
      <c r="A87" s="5" t="s">
        <v>36</v>
      </c>
      <c s="5"/>
      <c s="34" t="s">
        <v>26</v>
      </c>
      <c s="5"/>
      <c s="21" t="s">
        <v>201</v>
      </c>
      <c s="5"/>
      <c s="5"/>
      <c s="5"/>
      <c s="35">
        <f>0+Q87</f>
      </c>
      <c r="O87">
        <f>0+R87</f>
      </c>
      <c r="Q87">
        <f>0+I88</f>
      </c>
      <c>
        <f>0+O88</f>
      </c>
    </row>
    <row r="88" spans="1:16" ht="12.75">
      <c r="A88" s="18" t="s">
        <v>38</v>
      </c>
      <c s="23" t="s">
        <v>202</v>
      </c>
      <c s="23" t="s">
        <v>203</v>
      </c>
      <c s="18" t="s">
        <v>40</v>
      </c>
      <c s="24" t="s">
        <v>204</v>
      </c>
      <c s="25" t="s">
        <v>132</v>
      </c>
      <c s="26">
        <v>4.78</v>
      </c>
      <c s="26">
        <v>0</v>
      </c>
      <c s="26">
        <f>ROUND(ROUND(H88,2)*ROUND(G88,2),2)</f>
      </c>
      <c r="O88">
        <f>(I88*21)/100</f>
      </c>
      <c t="s">
        <v>15</v>
      </c>
    </row>
    <row r="89" spans="1:5" ht="25.5">
      <c r="A89" s="27" t="s">
        <v>43</v>
      </c>
      <c r="E89" s="28" t="s">
        <v>205</v>
      </c>
    </row>
    <row r="90" spans="1:5" ht="38.25">
      <c r="A90" s="29" t="s">
        <v>45</v>
      </c>
      <c r="E90" s="30" t="s">
        <v>206</v>
      </c>
    </row>
    <row r="91" spans="1:5" ht="38.25">
      <c r="A91" t="s">
        <v>46</v>
      </c>
      <c r="E91" s="28" t="s">
        <v>207</v>
      </c>
    </row>
    <row r="92" spans="1:18" ht="12.75" customHeight="1">
      <c r="A92" s="5" t="s">
        <v>36</v>
      </c>
      <c s="5"/>
      <c s="34" t="s">
        <v>28</v>
      </c>
      <c s="5"/>
      <c s="21" t="s">
        <v>208</v>
      </c>
      <c s="5"/>
      <c s="5"/>
      <c s="5"/>
      <c s="35">
        <f>0+Q92</f>
      </c>
      <c r="O92">
        <f>0+R92</f>
      </c>
      <c r="Q92">
        <f>0+I93+I97+I101+I105+I109+I113+I117+I121+I125</f>
      </c>
      <c>
        <f>0+O93+O97+O101+O105+O109+O113+O117+O121+O125</f>
      </c>
    </row>
    <row r="93" spans="1:16" ht="12.75">
      <c r="A93" s="18" t="s">
        <v>38</v>
      </c>
      <c s="23" t="s">
        <v>209</v>
      </c>
      <c s="23" t="s">
        <v>210</v>
      </c>
      <c s="18" t="s">
        <v>40</v>
      </c>
      <c s="24" t="s">
        <v>211</v>
      </c>
      <c s="25" t="s">
        <v>132</v>
      </c>
      <c s="26">
        <v>328.47</v>
      </c>
      <c s="26">
        <v>0</v>
      </c>
      <c s="26">
        <f>ROUND(ROUND(H93,2)*ROUND(G93,2),2)</f>
      </c>
      <c r="O93">
        <f>(I93*21)/100</f>
      </c>
      <c t="s">
        <v>15</v>
      </c>
    </row>
    <row r="94" spans="1:5" ht="25.5">
      <c r="A94" s="27" t="s">
        <v>43</v>
      </c>
      <c r="E94" s="28" t="s">
        <v>212</v>
      </c>
    </row>
    <row r="95" spans="1:5" ht="12.75">
      <c r="A95" s="29" t="s">
        <v>45</v>
      </c>
      <c r="E95" s="30" t="s">
        <v>213</v>
      </c>
    </row>
    <row r="96" spans="1:5" ht="38.25">
      <c r="A96" t="s">
        <v>46</v>
      </c>
      <c r="E96" s="28" t="s">
        <v>207</v>
      </c>
    </row>
    <row r="97" spans="1:16" ht="12.75">
      <c r="A97" s="18" t="s">
        <v>38</v>
      </c>
      <c s="23" t="s">
        <v>214</v>
      </c>
      <c s="23" t="s">
        <v>215</v>
      </c>
      <c s="18" t="s">
        <v>40</v>
      </c>
      <c s="24" t="s">
        <v>216</v>
      </c>
      <c s="25" t="s">
        <v>190</v>
      </c>
      <c s="26">
        <v>1079.1</v>
      </c>
      <c s="26">
        <v>0</v>
      </c>
      <c s="26">
        <f>ROUND(ROUND(H97,2)*ROUND(G97,2),2)</f>
      </c>
      <c r="O97">
        <f>(I97*21)/100</f>
      </c>
      <c t="s">
        <v>15</v>
      </c>
    </row>
    <row r="98" spans="1:5" ht="25.5">
      <c r="A98" s="27" t="s">
        <v>43</v>
      </c>
      <c r="E98" s="28" t="s">
        <v>217</v>
      </c>
    </row>
    <row r="99" spans="1:5" ht="12.75">
      <c r="A99" s="29" t="s">
        <v>45</v>
      </c>
      <c r="E99" s="30" t="s">
        <v>218</v>
      </c>
    </row>
    <row r="100" spans="1:5" ht="127.5">
      <c r="A100" t="s">
        <v>46</v>
      </c>
      <c r="E100" s="28" t="s">
        <v>219</v>
      </c>
    </row>
    <row r="101" spans="1:16" ht="12.75">
      <c r="A101" s="18" t="s">
        <v>38</v>
      </c>
      <c s="23" t="s">
        <v>220</v>
      </c>
      <c s="23" t="s">
        <v>221</v>
      </c>
      <c s="18" t="s">
        <v>40</v>
      </c>
      <c s="24" t="s">
        <v>222</v>
      </c>
      <c s="25" t="s">
        <v>190</v>
      </c>
      <c s="26">
        <v>1090.4</v>
      </c>
      <c s="26">
        <v>0</v>
      </c>
      <c s="26">
        <f>ROUND(ROUND(H101,2)*ROUND(G101,2),2)</f>
      </c>
      <c r="O101">
        <f>(I101*21)/100</f>
      </c>
      <c t="s">
        <v>15</v>
      </c>
    </row>
    <row r="102" spans="1:5" ht="25.5">
      <c r="A102" s="27" t="s">
        <v>43</v>
      </c>
      <c r="E102" s="28" t="s">
        <v>223</v>
      </c>
    </row>
    <row r="103" spans="1:5" ht="12.75">
      <c r="A103" s="29" t="s">
        <v>45</v>
      </c>
      <c r="E103" s="30" t="s">
        <v>224</v>
      </c>
    </row>
    <row r="104" spans="1:5" ht="51">
      <c r="A104" t="s">
        <v>46</v>
      </c>
      <c r="E104" s="28" t="s">
        <v>225</v>
      </c>
    </row>
    <row r="105" spans="1:16" ht="12.75">
      <c r="A105" s="18" t="s">
        <v>38</v>
      </c>
      <c s="23" t="s">
        <v>226</v>
      </c>
      <c s="23" t="s">
        <v>227</v>
      </c>
      <c s="18" t="s">
        <v>40</v>
      </c>
      <c s="24" t="s">
        <v>228</v>
      </c>
      <c s="25" t="s">
        <v>190</v>
      </c>
      <c s="26">
        <v>32</v>
      </c>
      <c s="26">
        <v>0</v>
      </c>
      <c s="26">
        <f>ROUND(ROUND(H105,2)*ROUND(G105,2),2)</f>
      </c>
      <c r="O105">
        <f>(I105*21)/100</f>
      </c>
      <c t="s">
        <v>15</v>
      </c>
    </row>
    <row r="106" spans="1:5" ht="25.5">
      <c r="A106" s="27" t="s">
        <v>43</v>
      </c>
      <c r="E106" s="28" t="s">
        <v>229</v>
      </c>
    </row>
    <row r="107" spans="1:5" ht="12.75">
      <c r="A107" s="29" t="s">
        <v>45</v>
      </c>
      <c r="E107" s="30" t="s">
        <v>230</v>
      </c>
    </row>
    <row r="108" spans="1:5" ht="51">
      <c r="A108" t="s">
        <v>46</v>
      </c>
      <c r="E108" s="28" t="s">
        <v>225</v>
      </c>
    </row>
    <row r="109" spans="1:16" ht="12.75">
      <c r="A109" s="18" t="s">
        <v>38</v>
      </c>
      <c s="23" t="s">
        <v>231</v>
      </c>
      <c s="23" t="s">
        <v>232</v>
      </c>
      <c s="18" t="s">
        <v>40</v>
      </c>
      <c s="24" t="s">
        <v>233</v>
      </c>
      <c s="25" t="s">
        <v>190</v>
      </c>
      <c s="26">
        <v>1079.1</v>
      </c>
      <c s="26">
        <v>0</v>
      </c>
      <c s="26">
        <f>ROUND(ROUND(H109,2)*ROUND(G109,2),2)</f>
      </c>
      <c r="O109">
        <f>(I109*21)/100</f>
      </c>
      <c t="s">
        <v>15</v>
      </c>
    </row>
    <row r="110" spans="1:5" ht="25.5">
      <c r="A110" s="27" t="s">
        <v>43</v>
      </c>
      <c r="E110" s="28" t="s">
        <v>234</v>
      </c>
    </row>
    <row r="111" spans="1:5" ht="12.75">
      <c r="A111" s="29" t="s">
        <v>45</v>
      </c>
      <c r="E111" s="30" t="s">
        <v>218</v>
      </c>
    </row>
    <row r="112" spans="1:5" ht="51">
      <c r="A112" t="s">
        <v>46</v>
      </c>
      <c r="E112" s="28" t="s">
        <v>235</v>
      </c>
    </row>
    <row r="113" spans="1:16" ht="12.75">
      <c r="A113" s="18" t="s">
        <v>38</v>
      </c>
      <c s="23" t="s">
        <v>236</v>
      </c>
      <c s="23" t="s">
        <v>237</v>
      </c>
      <c s="18" t="s">
        <v>40</v>
      </c>
      <c s="24" t="s">
        <v>238</v>
      </c>
      <c s="25" t="s">
        <v>190</v>
      </c>
      <c s="26">
        <v>1079.1</v>
      </c>
      <c s="26">
        <v>0</v>
      </c>
      <c s="26">
        <f>ROUND(ROUND(H113,2)*ROUND(G113,2),2)</f>
      </c>
      <c r="O113">
        <f>(I113*21)/100</f>
      </c>
      <c t="s">
        <v>15</v>
      </c>
    </row>
    <row r="114" spans="1:5" ht="25.5">
      <c r="A114" s="27" t="s">
        <v>43</v>
      </c>
      <c r="E114" s="28" t="s">
        <v>239</v>
      </c>
    </row>
    <row r="115" spans="1:5" ht="12.75">
      <c r="A115" s="29" t="s">
        <v>45</v>
      </c>
      <c r="E115" s="30" t="s">
        <v>218</v>
      </c>
    </row>
    <row r="116" spans="1:5" ht="51">
      <c r="A116" t="s">
        <v>46</v>
      </c>
      <c r="E116" s="28" t="s">
        <v>235</v>
      </c>
    </row>
    <row r="117" spans="1:16" ht="12.75">
      <c r="A117" s="18" t="s">
        <v>38</v>
      </c>
      <c s="23" t="s">
        <v>240</v>
      </c>
      <c s="23" t="s">
        <v>241</v>
      </c>
      <c s="18" t="s">
        <v>40</v>
      </c>
      <c s="24" t="s">
        <v>242</v>
      </c>
      <c s="25" t="s">
        <v>190</v>
      </c>
      <c s="26">
        <v>1079.1</v>
      </c>
      <c s="26">
        <v>0</v>
      </c>
      <c s="26">
        <f>ROUND(ROUND(H117,2)*ROUND(G117,2),2)</f>
      </c>
      <c r="O117">
        <f>(I117*21)/100</f>
      </c>
      <c t="s">
        <v>15</v>
      </c>
    </row>
    <row r="118" spans="1:5" ht="38.25">
      <c r="A118" s="27" t="s">
        <v>43</v>
      </c>
      <c r="E118" s="28" t="s">
        <v>243</v>
      </c>
    </row>
    <row r="119" spans="1:5" ht="12.75">
      <c r="A119" s="29" t="s">
        <v>45</v>
      </c>
      <c r="E119" s="30" t="s">
        <v>218</v>
      </c>
    </row>
    <row r="120" spans="1:5" ht="140.25">
      <c r="A120" t="s">
        <v>46</v>
      </c>
      <c r="E120" s="28" t="s">
        <v>244</v>
      </c>
    </row>
    <row r="121" spans="1:16" ht="12.75">
      <c r="A121" s="18" t="s">
        <v>38</v>
      </c>
      <c s="23" t="s">
        <v>245</v>
      </c>
      <c s="23" t="s">
        <v>246</v>
      </c>
      <c s="18" t="s">
        <v>40</v>
      </c>
      <c s="24" t="s">
        <v>247</v>
      </c>
      <c s="25" t="s">
        <v>190</v>
      </c>
      <c s="26">
        <v>1079.1</v>
      </c>
      <c s="26">
        <v>0</v>
      </c>
      <c s="26">
        <f>ROUND(ROUND(H121,2)*ROUND(G121,2),2)</f>
      </c>
      <c r="O121">
        <f>(I121*21)/100</f>
      </c>
      <c t="s">
        <v>15</v>
      </c>
    </row>
    <row r="122" spans="1:5" ht="38.25">
      <c r="A122" s="27" t="s">
        <v>43</v>
      </c>
      <c r="E122" s="28" t="s">
        <v>248</v>
      </c>
    </row>
    <row r="123" spans="1:5" ht="12.75">
      <c r="A123" s="29" t="s">
        <v>45</v>
      </c>
      <c r="E123" s="30" t="s">
        <v>218</v>
      </c>
    </row>
    <row r="124" spans="1:5" ht="140.25">
      <c r="A124" t="s">
        <v>46</v>
      </c>
      <c r="E124" s="28" t="s">
        <v>244</v>
      </c>
    </row>
    <row r="125" spans="1:16" ht="12.75">
      <c r="A125" s="18" t="s">
        <v>38</v>
      </c>
      <c s="23" t="s">
        <v>249</v>
      </c>
      <c s="23" t="s">
        <v>250</v>
      </c>
      <c s="18" t="s">
        <v>40</v>
      </c>
      <c s="24" t="s">
        <v>251</v>
      </c>
      <c s="25" t="s">
        <v>190</v>
      </c>
      <c s="26">
        <v>32</v>
      </c>
      <c s="26">
        <v>0</v>
      </c>
      <c s="26">
        <f>ROUND(ROUND(H125,2)*ROUND(G125,2),2)</f>
      </c>
      <c r="O125">
        <f>(I125*21)/100</f>
      </c>
      <c t="s">
        <v>15</v>
      </c>
    </row>
    <row r="126" spans="1:5" ht="38.25">
      <c r="A126" s="27" t="s">
        <v>43</v>
      </c>
      <c r="E126" s="28" t="s">
        <v>252</v>
      </c>
    </row>
    <row r="127" spans="1:5" ht="12.75">
      <c r="A127" s="29" t="s">
        <v>45</v>
      </c>
      <c r="E127" s="30" t="s">
        <v>230</v>
      </c>
    </row>
    <row r="128" spans="1:5" ht="153">
      <c r="A128" t="s">
        <v>46</v>
      </c>
      <c r="E128" s="28" t="s">
        <v>253</v>
      </c>
    </row>
    <row r="129" spans="1:18" ht="12.75" customHeight="1">
      <c r="A129" s="5" t="s">
        <v>36</v>
      </c>
      <c s="5"/>
      <c s="34" t="s">
        <v>76</v>
      </c>
      <c s="5"/>
      <c s="21" t="s">
        <v>254</v>
      </c>
      <c s="5"/>
      <c s="5"/>
      <c s="5"/>
      <c s="35">
        <f>0+Q129</f>
      </c>
      <c r="O129">
        <f>0+R129</f>
      </c>
      <c r="Q129">
        <f>0+I130+I134</f>
      </c>
      <c>
        <f>0+O130+O134</f>
      </c>
    </row>
    <row r="130" spans="1:16" ht="12.75">
      <c r="A130" s="18" t="s">
        <v>38</v>
      </c>
      <c s="23" t="s">
        <v>255</v>
      </c>
      <c s="23" t="s">
        <v>256</v>
      </c>
      <c s="18" t="s">
        <v>40</v>
      </c>
      <c s="24" t="s">
        <v>257</v>
      </c>
      <c s="25" t="s">
        <v>146</v>
      </c>
      <c s="26">
        <v>9.5</v>
      </c>
      <c s="26">
        <v>0</v>
      </c>
      <c s="26">
        <f>ROUND(ROUND(H130,2)*ROUND(G130,2),2)</f>
      </c>
      <c r="O130">
        <f>(I130*21)/100</f>
      </c>
      <c t="s">
        <v>15</v>
      </c>
    </row>
    <row r="131" spans="1:5" ht="25.5">
      <c r="A131" s="27" t="s">
        <v>43</v>
      </c>
      <c r="E131" s="28" t="s">
        <v>258</v>
      </c>
    </row>
    <row r="132" spans="1:5" ht="12.75">
      <c r="A132" s="29" t="s">
        <v>45</v>
      </c>
      <c r="E132" s="30" t="s">
        <v>259</v>
      </c>
    </row>
    <row r="133" spans="1:5" ht="102">
      <c r="A133" t="s">
        <v>46</v>
      </c>
      <c r="E133" s="28" t="s">
        <v>260</v>
      </c>
    </row>
    <row r="134" spans="1:16" ht="25.5">
      <c r="A134" s="18" t="s">
        <v>38</v>
      </c>
      <c s="23" t="s">
        <v>261</v>
      </c>
      <c s="23" t="s">
        <v>262</v>
      </c>
      <c s="18" t="s">
        <v>40</v>
      </c>
      <c s="24" t="s">
        <v>263</v>
      </c>
      <c s="25" t="s">
        <v>146</v>
      </c>
      <c s="26">
        <v>8</v>
      </c>
      <c s="26">
        <v>0</v>
      </c>
      <c s="26">
        <f>ROUND(ROUND(H134,2)*ROUND(G134,2),2)</f>
      </c>
      <c r="O134">
        <f>(I134*21)/100</f>
      </c>
      <c t="s">
        <v>15</v>
      </c>
    </row>
    <row r="135" spans="1:5" ht="12.75">
      <c r="A135" s="27" t="s">
        <v>43</v>
      </c>
      <c r="E135" s="28" t="s">
        <v>264</v>
      </c>
    </row>
    <row r="136" spans="1:5" ht="12.75">
      <c r="A136" s="29" t="s">
        <v>45</v>
      </c>
      <c r="E136" s="30" t="s">
        <v>265</v>
      </c>
    </row>
    <row r="137" spans="1:5" ht="127.5">
      <c r="A137" t="s">
        <v>46</v>
      </c>
      <c r="E137" s="28" t="s">
        <v>266</v>
      </c>
    </row>
    <row r="138" spans="1:18" ht="12.75" customHeight="1">
      <c r="A138" s="5" t="s">
        <v>36</v>
      </c>
      <c s="5"/>
      <c s="34" t="s">
        <v>80</v>
      </c>
      <c s="5"/>
      <c s="21" t="s">
        <v>267</v>
      </c>
      <c s="5"/>
      <c s="5"/>
      <c s="5"/>
      <c s="35">
        <f>0+Q138</f>
      </c>
      <c r="O138">
        <f>0+R138</f>
      </c>
      <c r="Q138">
        <f>0+I139+I143+I147</f>
      </c>
      <c>
        <f>0+O139+O143+O147</f>
      </c>
    </row>
    <row r="139" spans="1:16" ht="12.75">
      <c r="A139" s="18" t="s">
        <v>38</v>
      </c>
      <c s="23" t="s">
        <v>268</v>
      </c>
      <c s="23" t="s">
        <v>269</v>
      </c>
      <c s="18" t="s">
        <v>40</v>
      </c>
      <c s="24" t="s">
        <v>270</v>
      </c>
      <c s="25" t="s">
        <v>146</v>
      </c>
      <c s="26">
        <v>36</v>
      </c>
      <c s="26">
        <v>0</v>
      </c>
      <c s="26">
        <f>ROUND(ROUND(H139,2)*ROUND(G139,2),2)</f>
      </c>
      <c r="O139">
        <f>(I139*21)/100</f>
      </c>
      <c t="s">
        <v>15</v>
      </c>
    </row>
    <row r="140" spans="1:5" ht="25.5">
      <c r="A140" s="27" t="s">
        <v>43</v>
      </c>
      <c r="E140" s="28" t="s">
        <v>271</v>
      </c>
    </row>
    <row r="141" spans="1:5" ht="12.75">
      <c r="A141" s="29" t="s">
        <v>45</v>
      </c>
      <c r="E141" s="30" t="s">
        <v>272</v>
      </c>
    </row>
    <row r="142" spans="1:5" ht="255">
      <c r="A142" t="s">
        <v>46</v>
      </c>
      <c r="E142" s="28" t="s">
        <v>273</v>
      </c>
    </row>
    <row r="143" spans="1:16" ht="12.75">
      <c r="A143" s="18" t="s">
        <v>38</v>
      </c>
      <c s="23" t="s">
        <v>274</v>
      </c>
      <c s="23" t="s">
        <v>275</v>
      </c>
      <c s="18" t="s">
        <v>40</v>
      </c>
      <c s="24" t="s">
        <v>276</v>
      </c>
      <c s="25" t="s">
        <v>126</v>
      </c>
      <c s="26">
        <v>6</v>
      </c>
      <c s="26">
        <v>0</v>
      </c>
      <c s="26">
        <f>ROUND(ROUND(H143,2)*ROUND(G143,2),2)</f>
      </c>
      <c r="O143">
        <f>(I143*21)/100</f>
      </c>
      <c t="s">
        <v>15</v>
      </c>
    </row>
    <row r="144" spans="1:5" ht="102">
      <c r="A144" s="27" t="s">
        <v>43</v>
      </c>
      <c r="E144" s="28" t="s">
        <v>277</v>
      </c>
    </row>
    <row r="145" spans="1:5" ht="12.75">
      <c r="A145" s="29" t="s">
        <v>45</v>
      </c>
      <c r="E145" s="30" t="s">
        <v>278</v>
      </c>
    </row>
    <row r="146" spans="1:5" ht="76.5">
      <c r="A146" t="s">
        <v>46</v>
      </c>
      <c r="E146" s="28" t="s">
        <v>279</v>
      </c>
    </row>
    <row r="147" spans="1:16" ht="12.75">
      <c r="A147" s="18" t="s">
        <v>38</v>
      </c>
      <c s="23" t="s">
        <v>280</v>
      </c>
      <c s="23" t="s">
        <v>281</v>
      </c>
      <c s="18" t="s">
        <v>40</v>
      </c>
      <c s="24" t="s">
        <v>282</v>
      </c>
      <c s="25" t="s">
        <v>132</v>
      </c>
      <c s="26">
        <v>4.47</v>
      </c>
      <c s="26">
        <v>0</v>
      </c>
      <c s="26">
        <f>ROUND(ROUND(H147,2)*ROUND(G147,2),2)</f>
      </c>
      <c r="O147">
        <f>(I147*21)/100</f>
      </c>
      <c t="s">
        <v>15</v>
      </c>
    </row>
    <row r="148" spans="1:5" ht="38.25">
      <c r="A148" s="27" t="s">
        <v>43</v>
      </c>
      <c r="E148" s="28" t="s">
        <v>283</v>
      </c>
    </row>
    <row r="149" spans="1:5" ht="63.75">
      <c r="A149" s="29" t="s">
        <v>45</v>
      </c>
      <c r="E149" s="30" t="s">
        <v>284</v>
      </c>
    </row>
    <row r="150" spans="1:5" ht="369.75">
      <c r="A150" t="s">
        <v>46</v>
      </c>
      <c r="E150" s="28" t="s">
        <v>285</v>
      </c>
    </row>
    <row r="151" spans="1:18" ht="12.75" customHeight="1">
      <c r="A151" s="5" t="s">
        <v>36</v>
      </c>
      <c s="5"/>
      <c s="34" t="s">
        <v>33</v>
      </c>
      <c s="5"/>
      <c s="21" t="s">
        <v>286</v>
      </c>
      <c s="5"/>
      <c s="5"/>
      <c s="5"/>
      <c s="35">
        <f>0+Q151</f>
      </c>
      <c r="O151">
        <f>0+R151</f>
      </c>
      <c r="Q151">
        <f>0+I152+I156+I160+I164+I168+I172+I176+I180+I184</f>
      </c>
      <c>
        <f>0+O152+O156+O160+O164+O168+O172+O176+O180+O184</f>
      </c>
    </row>
    <row r="152" spans="1:16" ht="12.75">
      <c r="A152" s="18" t="s">
        <v>38</v>
      </c>
      <c s="23" t="s">
        <v>287</v>
      </c>
      <c s="23" t="s">
        <v>288</v>
      </c>
      <c s="18" t="s">
        <v>40</v>
      </c>
      <c s="24" t="s">
        <v>289</v>
      </c>
      <c s="25" t="s">
        <v>126</v>
      </c>
      <c s="26">
        <v>2</v>
      </c>
      <c s="26">
        <v>0</v>
      </c>
      <c s="26">
        <f>ROUND(ROUND(H152,2)*ROUND(G152,2),2)</f>
      </c>
      <c r="O152">
        <f>(I152*21)/100</f>
      </c>
      <c t="s">
        <v>15</v>
      </c>
    </row>
    <row r="153" spans="1:5" ht="12.75">
      <c r="A153" s="27" t="s">
        <v>43</v>
      </c>
      <c r="E153" s="28" t="s">
        <v>290</v>
      </c>
    </row>
    <row r="154" spans="1:5" ht="12.75">
      <c r="A154" s="29" t="s">
        <v>45</v>
      </c>
      <c r="E154" s="30" t="s">
        <v>128</v>
      </c>
    </row>
    <row r="155" spans="1:5" ht="51">
      <c r="A155" t="s">
        <v>46</v>
      </c>
      <c r="E155" s="28" t="s">
        <v>291</v>
      </c>
    </row>
    <row r="156" spans="1:16" ht="25.5">
      <c r="A156" s="18" t="s">
        <v>38</v>
      </c>
      <c s="23" t="s">
        <v>292</v>
      </c>
      <c s="23" t="s">
        <v>293</v>
      </c>
      <c s="18" t="s">
        <v>40</v>
      </c>
      <c s="24" t="s">
        <v>294</v>
      </c>
      <c s="25" t="s">
        <v>126</v>
      </c>
      <c s="26">
        <v>6</v>
      </c>
      <c s="26">
        <v>0</v>
      </c>
      <c s="26">
        <f>ROUND(ROUND(H156,2)*ROUND(G156,2),2)</f>
      </c>
      <c r="O156">
        <f>(I156*21)/100</f>
      </c>
      <c t="s">
        <v>15</v>
      </c>
    </row>
    <row r="157" spans="1:5" ht="25.5">
      <c r="A157" s="27" t="s">
        <v>43</v>
      </c>
      <c r="E157" s="28" t="s">
        <v>295</v>
      </c>
    </row>
    <row r="158" spans="1:5" ht="12.75">
      <c r="A158" s="29" t="s">
        <v>45</v>
      </c>
      <c r="E158" s="30" t="s">
        <v>278</v>
      </c>
    </row>
    <row r="159" spans="1:5" ht="25.5">
      <c r="A159" t="s">
        <v>46</v>
      </c>
      <c r="E159" s="28" t="s">
        <v>296</v>
      </c>
    </row>
    <row r="160" spans="1:16" ht="25.5">
      <c r="A160" s="18" t="s">
        <v>38</v>
      </c>
      <c s="23" t="s">
        <v>297</v>
      </c>
      <c s="23" t="s">
        <v>298</v>
      </c>
      <c s="18" t="s">
        <v>40</v>
      </c>
      <c s="24" t="s">
        <v>299</v>
      </c>
      <c s="25" t="s">
        <v>126</v>
      </c>
      <c s="26">
        <v>4</v>
      </c>
      <c s="26">
        <v>0</v>
      </c>
      <c s="26">
        <f>ROUND(ROUND(H160,2)*ROUND(G160,2),2)</f>
      </c>
      <c r="O160">
        <f>(I160*21)/100</f>
      </c>
      <c t="s">
        <v>15</v>
      </c>
    </row>
    <row r="161" spans="1:5" ht="25.5">
      <c r="A161" s="27" t="s">
        <v>43</v>
      </c>
      <c r="E161" s="28" t="s">
        <v>300</v>
      </c>
    </row>
    <row r="162" spans="1:5" ht="12.75">
      <c r="A162" s="29" t="s">
        <v>45</v>
      </c>
      <c r="E162" s="30" t="s">
        <v>301</v>
      </c>
    </row>
    <row r="163" spans="1:5" ht="25.5">
      <c r="A163" t="s">
        <v>46</v>
      </c>
      <c r="E163" s="28" t="s">
        <v>302</v>
      </c>
    </row>
    <row r="164" spans="1:16" ht="12.75">
      <c r="A164" s="18" t="s">
        <v>38</v>
      </c>
      <c s="23" t="s">
        <v>303</v>
      </c>
      <c s="23" t="s">
        <v>304</v>
      </c>
      <c s="18" t="s">
        <v>40</v>
      </c>
      <c s="24" t="s">
        <v>305</v>
      </c>
      <c s="25" t="s">
        <v>146</v>
      </c>
      <c s="26">
        <v>361</v>
      </c>
      <c s="26">
        <v>0</v>
      </c>
      <c s="26">
        <f>ROUND(ROUND(H164,2)*ROUND(G164,2),2)</f>
      </c>
      <c r="O164">
        <f>(I164*21)/100</f>
      </c>
      <c t="s">
        <v>15</v>
      </c>
    </row>
    <row r="165" spans="1:5" ht="38.25">
      <c r="A165" s="27" t="s">
        <v>43</v>
      </c>
      <c r="E165" s="28" t="s">
        <v>306</v>
      </c>
    </row>
    <row r="166" spans="1:5" ht="51">
      <c r="A166" s="29" t="s">
        <v>45</v>
      </c>
      <c r="E166" s="30" t="s">
        <v>307</v>
      </c>
    </row>
    <row r="167" spans="1:5" ht="51">
      <c r="A167" t="s">
        <v>46</v>
      </c>
      <c r="E167" s="28" t="s">
        <v>308</v>
      </c>
    </row>
    <row r="168" spans="1:16" ht="12.75">
      <c r="A168" s="18" t="s">
        <v>38</v>
      </c>
      <c s="23" t="s">
        <v>309</v>
      </c>
      <c s="23" t="s">
        <v>310</v>
      </c>
      <c s="18" t="s">
        <v>40</v>
      </c>
      <c s="24" t="s">
        <v>311</v>
      </c>
      <c s="25" t="s">
        <v>146</v>
      </c>
      <c s="26">
        <v>428</v>
      </c>
      <c s="26">
        <v>0</v>
      </c>
      <c s="26">
        <f>ROUND(ROUND(H168,2)*ROUND(G168,2),2)</f>
      </c>
      <c r="O168">
        <f>(I168*21)/100</f>
      </c>
      <c t="s">
        <v>15</v>
      </c>
    </row>
    <row r="169" spans="1:5" ht="25.5">
      <c r="A169" s="27" t="s">
        <v>43</v>
      </c>
      <c r="E169" s="28" t="s">
        <v>312</v>
      </c>
    </row>
    <row r="170" spans="1:5" ht="12.75">
      <c r="A170" s="29" t="s">
        <v>45</v>
      </c>
      <c r="E170" s="30" t="s">
        <v>313</v>
      </c>
    </row>
    <row r="171" spans="1:5" ht="25.5">
      <c r="A171" t="s">
        <v>46</v>
      </c>
      <c r="E171" s="28" t="s">
        <v>314</v>
      </c>
    </row>
    <row r="172" spans="1:16" ht="12.75">
      <c r="A172" s="18" t="s">
        <v>38</v>
      </c>
      <c s="23" t="s">
        <v>315</v>
      </c>
      <c s="23" t="s">
        <v>316</v>
      </c>
      <c s="18" t="s">
        <v>40</v>
      </c>
      <c s="24" t="s">
        <v>317</v>
      </c>
      <c s="25" t="s">
        <v>190</v>
      </c>
      <c s="26">
        <v>14.04</v>
      </c>
      <c s="26">
        <v>0</v>
      </c>
      <c s="26">
        <f>ROUND(ROUND(H172,2)*ROUND(G172,2),2)</f>
      </c>
      <c r="O172">
        <f>(I172*21)/100</f>
      </c>
      <c t="s">
        <v>15</v>
      </c>
    </row>
    <row r="173" spans="1:5" ht="25.5">
      <c r="A173" s="27" t="s">
        <v>43</v>
      </c>
      <c r="E173" s="28" t="s">
        <v>318</v>
      </c>
    </row>
    <row r="174" spans="1:5" ht="25.5">
      <c r="A174" s="29" t="s">
        <v>45</v>
      </c>
      <c r="E174" s="30" t="s">
        <v>319</v>
      </c>
    </row>
    <row r="175" spans="1:5" ht="25.5">
      <c r="A175" t="s">
        <v>46</v>
      </c>
      <c r="E175" s="28" t="s">
        <v>320</v>
      </c>
    </row>
    <row r="176" spans="1:16" ht="12.75">
      <c r="A176" s="18" t="s">
        <v>38</v>
      </c>
      <c s="23" t="s">
        <v>321</v>
      </c>
      <c s="23" t="s">
        <v>322</v>
      </c>
      <c s="18" t="s">
        <v>40</v>
      </c>
      <c s="24" t="s">
        <v>323</v>
      </c>
      <c s="25" t="s">
        <v>146</v>
      </c>
      <c s="26">
        <v>18</v>
      </c>
      <c s="26">
        <v>0</v>
      </c>
      <c s="26">
        <f>ROUND(ROUND(H176,2)*ROUND(G176,2),2)</f>
      </c>
      <c r="O176">
        <f>(I176*21)/100</f>
      </c>
      <c t="s">
        <v>15</v>
      </c>
    </row>
    <row r="177" spans="1:5" ht="25.5">
      <c r="A177" s="27" t="s">
        <v>43</v>
      </c>
      <c r="E177" s="28" t="s">
        <v>324</v>
      </c>
    </row>
    <row r="178" spans="1:5" ht="12.75">
      <c r="A178" s="29" t="s">
        <v>45</v>
      </c>
      <c r="E178" s="30" t="s">
        <v>325</v>
      </c>
    </row>
    <row r="179" spans="1:5" ht="38.25">
      <c r="A179" t="s">
        <v>46</v>
      </c>
      <c r="E179" s="28" t="s">
        <v>326</v>
      </c>
    </row>
    <row r="180" spans="1:16" ht="12.75">
      <c r="A180" s="18" t="s">
        <v>38</v>
      </c>
      <c s="23" t="s">
        <v>327</v>
      </c>
      <c s="23" t="s">
        <v>328</v>
      </c>
      <c s="18" t="s">
        <v>40</v>
      </c>
      <c s="24" t="s">
        <v>329</v>
      </c>
      <c s="25" t="s">
        <v>190</v>
      </c>
      <c s="26">
        <v>1500</v>
      </c>
      <c s="26">
        <v>0</v>
      </c>
      <c s="26">
        <f>ROUND(ROUND(H180,2)*ROUND(G180,2),2)</f>
      </c>
      <c r="O180">
        <f>(I180*21)/100</f>
      </c>
      <c t="s">
        <v>15</v>
      </c>
    </row>
    <row r="181" spans="1:5" ht="12.75">
      <c r="A181" s="27" t="s">
        <v>43</v>
      </c>
      <c r="E181" s="28" t="s">
        <v>330</v>
      </c>
    </row>
    <row r="182" spans="1:5" ht="12.75">
      <c r="A182" s="29" t="s">
        <v>45</v>
      </c>
      <c r="E182" s="30" t="s">
        <v>331</v>
      </c>
    </row>
    <row r="183" spans="1:5" ht="25.5">
      <c r="A183" t="s">
        <v>46</v>
      </c>
      <c r="E183" s="28" t="s">
        <v>332</v>
      </c>
    </row>
    <row r="184" spans="1:16" ht="12.75">
      <c r="A184" s="18" t="s">
        <v>38</v>
      </c>
      <c s="23" t="s">
        <v>333</v>
      </c>
      <c s="23" t="s">
        <v>334</v>
      </c>
      <c s="18" t="s">
        <v>40</v>
      </c>
      <c s="24" t="s">
        <v>335</v>
      </c>
      <c s="25" t="s">
        <v>190</v>
      </c>
      <c s="26">
        <v>1500</v>
      </c>
      <c s="26">
        <v>0</v>
      </c>
      <c s="26">
        <f>ROUND(ROUND(H184,2)*ROUND(G184,2),2)</f>
      </c>
      <c r="O184">
        <f>(I184*21)/100</f>
      </c>
      <c t="s">
        <v>15</v>
      </c>
    </row>
    <row r="185" spans="1:5" ht="12.75">
      <c r="A185" s="27" t="s">
        <v>43</v>
      </c>
      <c r="E185" s="28" t="s">
        <v>336</v>
      </c>
    </row>
    <row r="186" spans="1:5" ht="25.5">
      <c r="A186" s="29" t="s">
        <v>45</v>
      </c>
      <c r="E186" s="30" t="s">
        <v>337</v>
      </c>
    </row>
    <row r="187" spans="1:5" ht="25.5">
      <c r="A187" t="s">
        <v>46</v>
      </c>
      <c r="E187" s="28" t="s">
        <v>332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0+O8+O21+O78+O83+O104+O133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338</v>
      </c>
      <c s="31">
        <f>0+I8+I21+I78+I83+I104+I133</f>
      </c>
      <c r="O3" t="s">
        <v>12</v>
      </c>
      <c t="s">
        <v>15</v>
      </c>
    </row>
    <row r="4" spans="1:16" ht="15" customHeight="1">
      <c r="A4" t="s">
        <v>6</v>
      </c>
      <c s="12" t="s">
        <v>11</v>
      </c>
      <c s="13" t="s">
        <v>338</v>
      </c>
      <c s="5"/>
      <c s="14" t="s">
        <v>339</v>
      </c>
      <c s="5"/>
      <c s="5"/>
      <c s="19"/>
      <c s="19"/>
      <c r="O4" t="s">
        <v>13</v>
      </c>
      <c t="s">
        <v>15</v>
      </c>
    </row>
    <row r="5" spans="1:16" ht="12.75" customHeight="1">
      <c r="A5" s="11" t="s">
        <v>18</v>
      </c>
      <c s="11" t="s">
        <v>20</v>
      </c>
      <c s="11" t="s">
        <v>22</v>
      </c>
      <c s="11" t="s">
        <v>23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15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19</v>
      </c>
      <c s="11" t="s">
        <v>21</v>
      </c>
      <c s="11" t="s">
        <v>15</v>
      </c>
      <c s="11" t="s">
        <v>24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19</v>
      </c>
      <c s="19"/>
      <c s="21" t="s">
        <v>37</v>
      </c>
      <c s="19"/>
      <c s="19"/>
      <c s="19"/>
      <c s="22">
        <f>0+Q8</f>
      </c>
      <c r="O8">
        <f>0+R8</f>
      </c>
      <c r="Q8">
        <f>0+I9+I13+I17</f>
      </c>
      <c>
        <f>0+O9+O13+O17</f>
      </c>
    </row>
    <row r="9" spans="1:16" ht="12.75">
      <c r="A9" s="18" t="s">
        <v>38</v>
      </c>
      <c s="23" t="s">
        <v>21</v>
      </c>
      <c s="23" t="s">
        <v>107</v>
      </c>
      <c s="18" t="s">
        <v>108</v>
      </c>
      <c s="24" t="s">
        <v>109</v>
      </c>
      <c s="25" t="s">
        <v>110</v>
      </c>
      <c s="26">
        <v>1045.06</v>
      </c>
      <c s="26">
        <v>0</v>
      </c>
      <c s="26">
        <f>ROUND(ROUND(H9,2)*ROUND(G9,2),2)</f>
      </c>
      <c r="O9">
        <f>(I9*21)/100</f>
      </c>
      <c t="s">
        <v>15</v>
      </c>
    </row>
    <row r="10" spans="1:5" ht="12.75">
      <c r="A10" s="27" t="s">
        <v>43</v>
      </c>
      <c r="E10" s="28" t="s">
        <v>340</v>
      </c>
    </row>
    <row r="11" spans="1:5" ht="63.75">
      <c r="A11" s="29" t="s">
        <v>45</v>
      </c>
      <c r="E11" s="30" t="s">
        <v>341</v>
      </c>
    </row>
    <row r="12" spans="1:5" ht="25.5">
      <c r="A12" t="s">
        <v>46</v>
      </c>
      <c r="E12" s="28" t="s">
        <v>113</v>
      </c>
    </row>
    <row r="13" spans="1:16" ht="12.75">
      <c r="A13" s="18" t="s">
        <v>38</v>
      </c>
      <c s="23" t="s">
        <v>15</v>
      </c>
      <c s="23" t="s">
        <v>107</v>
      </c>
      <c s="18" t="s">
        <v>114</v>
      </c>
      <c s="24" t="s">
        <v>109</v>
      </c>
      <c s="25" t="s">
        <v>110</v>
      </c>
      <c s="26">
        <v>97.94</v>
      </c>
      <c s="26">
        <v>0</v>
      </c>
      <c s="26">
        <f>ROUND(ROUND(H13,2)*ROUND(G13,2),2)</f>
      </c>
      <c r="O13">
        <f>(I13*21)/100</f>
      </c>
      <c t="s">
        <v>15</v>
      </c>
    </row>
    <row r="14" spans="1:5" ht="25.5">
      <c r="A14" s="27" t="s">
        <v>43</v>
      </c>
      <c r="E14" s="28" t="s">
        <v>342</v>
      </c>
    </row>
    <row r="15" spans="1:5" ht="12.75">
      <c r="A15" s="29" t="s">
        <v>45</v>
      </c>
      <c r="E15" s="30" t="s">
        <v>343</v>
      </c>
    </row>
    <row r="16" spans="1:5" ht="25.5">
      <c r="A16" t="s">
        <v>46</v>
      </c>
      <c r="E16" s="28" t="s">
        <v>113</v>
      </c>
    </row>
    <row r="17" spans="1:16" ht="12.75">
      <c r="A17" s="18" t="s">
        <v>38</v>
      </c>
      <c s="23" t="s">
        <v>24</v>
      </c>
      <c s="23" t="s">
        <v>107</v>
      </c>
      <c s="18" t="s">
        <v>117</v>
      </c>
      <c s="24" t="s">
        <v>109</v>
      </c>
      <c s="25" t="s">
        <v>110</v>
      </c>
      <c s="26">
        <v>62.56</v>
      </c>
      <c s="26">
        <v>0</v>
      </c>
      <c s="26">
        <f>ROUND(ROUND(H17,2)*ROUND(G17,2),2)</f>
      </c>
      <c r="O17">
        <f>(I17*21)/100</f>
      </c>
      <c t="s">
        <v>15</v>
      </c>
    </row>
    <row r="18" spans="1:5" ht="12.75">
      <c r="A18" s="27" t="s">
        <v>43</v>
      </c>
      <c r="E18" s="28" t="s">
        <v>40</v>
      </c>
    </row>
    <row r="19" spans="1:5" ht="12.75">
      <c r="A19" s="29" t="s">
        <v>45</v>
      </c>
      <c r="E19" s="30" t="s">
        <v>344</v>
      </c>
    </row>
    <row r="20" spans="1:5" ht="25.5">
      <c r="A20" t="s">
        <v>46</v>
      </c>
      <c r="E20" s="28" t="s">
        <v>113</v>
      </c>
    </row>
    <row r="21" spans="1:18" ht="12.75" customHeight="1">
      <c r="A21" s="5" t="s">
        <v>36</v>
      </c>
      <c s="5"/>
      <c s="34" t="s">
        <v>21</v>
      </c>
      <c s="5"/>
      <c s="21" t="s">
        <v>123</v>
      </c>
      <c s="5"/>
      <c s="5"/>
      <c s="5"/>
      <c s="35">
        <f>0+Q21</f>
      </c>
      <c r="O21">
        <f>0+R21</f>
      </c>
      <c r="Q21">
        <f>0+I22+I26+I30+I34+I38+I42+I46+I50+I54+I58+I62+I66+I70+I74</f>
      </c>
      <c>
        <f>0+O22+O26+O30+O34+O38+O42+O46+O50+O54+O58+O62+O66+O70+O74</f>
      </c>
    </row>
    <row r="22" spans="1:16" ht="12.75">
      <c r="A22" s="18" t="s">
        <v>38</v>
      </c>
      <c s="23" t="s">
        <v>26</v>
      </c>
      <c s="23" t="s">
        <v>345</v>
      </c>
      <c s="18" t="s">
        <v>40</v>
      </c>
      <c s="24" t="s">
        <v>346</v>
      </c>
      <c s="25" t="s">
        <v>126</v>
      </c>
      <c s="26">
        <v>6</v>
      </c>
      <c s="26">
        <v>0</v>
      </c>
      <c s="26">
        <f>ROUND(ROUND(H22,2)*ROUND(G22,2),2)</f>
      </c>
      <c r="O22">
        <f>(I22*21)/100</f>
      </c>
      <c t="s">
        <v>15</v>
      </c>
    </row>
    <row r="23" spans="1:5" ht="25.5">
      <c r="A23" s="27" t="s">
        <v>43</v>
      </c>
      <c r="E23" s="28" t="s">
        <v>347</v>
      </c>
    </row>
    <row r="24" spans="1:5" ht="25.5">
      <c r="A24" s="29" t="s">
        <v>45</v>
      </c>
      <c r="E24" s="30" t="s">
        <v>348</v>
      </c>
    </row>
    <row r="25" spans="1:5" ht="165.75">
      <c r="A25" t="s">
        <v>46</v>
      </c>
      <c r="E25" s="28" t="s">
        <v>129</v>
      </c>
    </row>
    <row r="26" spans="1:16" ht="12.75">
      <c r="A26" s="18" t="s">
        <v>38</v>
      </c>
      <c s="23" t="s">
        <v>28</v>
      </c>
      <c s="23" t="s">
        <v>349</v>
      </c>
      <c s="18" t="s">
        <v>40</v>
      </c>
      <c s="24" t="s">
        <v>350</v>
      </c>
      <c s="25" t="s">
        <v>126</v>
      </c>
      <c s="26">
        <v>5</v>
      </c>
      <c s="26">
        <v>0</v>
      </c>
      <c s="26">
        <f>ROUND(ROUND(H26,2)*ROUND(G26,2),2)</f>
      </c>
      <c r="O26">
        <f>(I26*21)/100</f>
      </c>
      <c t="s">
        <v>15</v>
      </c>
    </row>
    <row r="27" spans="1:5" ht="12.75">
      <c r="A27" s="27" t="s">
        <v>43</v>
      </c>
      <c r="E27" s="28" t="s">
        <v>351</v>
      </c>
    </row>
    <row r="28" spans="1:5" ht="12.75">
      <c r="A28" s="29" t="s">
        <v>45</v>
      </c>
      <c r="E28" s="30" t="s">
        <v>352</v>
      </c>
    </row>
    <row r="29" spans="1:5" ht="76.5">
      <c r="A29" t="s">
        <v>46</v>
      </c>
      <c r="E29" s="28" t="s">
        <v>353</v>
      </c>
    </row>
    <row r="30" spans="1:16" ht="25.5">
      <c r="A30" s="18" t="s">
        <v>38</v>
      </c>
      <c s="23" t="s">
        <v>30</v>
      </c>
      <c s="23" t="s">
        <v>130</v>
      </c>
      <c s="18" t="s">
        <v>40</v>
      </c>
      <c s="24" t="s">
        <v>131</v>
      </c>
      <c s="25" t="s">
        <v>132</v>
      </c>
      <c s="26">
        <v>40.81</v>
      </c>
      <c s="26">
        <v>0</v>
      </c>
      <c s="26">
        <f>ROUND(ROUND(H30,2)*ROUND(G30,2),2)</f>
      </c>
      <c r="O30">
        <f>(I30*21)/100</f>
      </c>
      <c t="s">
        <v>15</v>
      </c>
    </row>
    <row r="31" spans="1:5" ht="12.75">
      <c r="A31" s="27" t="s">
        <v>43</v>
      </c>
      <c r="E31" s="28" t="s">
        <v>133</v>
      </c>
    </row>
    <row r="32" spans="1:5" ht="38.25">
      <c r="A32" s="29" t="s">
        <v>45</v>
      </c>
      <c r="E32" s="30" t="s">
        <v>354</v>
      </c>
    </row>
    <row r="33" spans="1:5" ht="63.75">
      <c r="A33" t="s">
        <v>46</v>
      </c>
      <c r="E33" s="28" t="s">
        <v>135</v>
      </c>
    </row>
    <row r="34" spans="1:16" ht="25.5">
      <c r="A34" s="18" t="s">
        <v>38</v>
      </c>
      <c s="23" t="s">
        <v>76</v>
      </c>
      <c s="23" t="s">
        <v>136</v>
      </c>
      <c s="18" t="s">
        <v>40</v>
      </c>
      <c s="24" t="s">
        <v>137</v>
      </c>
      <c s="25" t="s">
        <v>132</v>
      </c>
      <c s="26">
        <v>81.61</v>
      </c>
      <c s="26">
        <v>0</v>
      </c>
      <c s="26">
        <f>ROUND(ROUND(H34,2)*ROUND(G34,2),2)</f>
      </c>
      <c r="O34">
        <f>(I34*21)/100</f>
      </c>
      <c t="s">
        <v>15</v>
      </c>
    </row>
    <row r="35" spans="1:5" ht="12.75">
      <c r="A35" s="27" t="s">
        <v>43</v>
      </c>
      <c r="E35" s="28" t="s">
        <v>138</v>
      </c>
    </row>
    <row r="36" spans="1:5" ht="38.25">
      <c r="A36" s="29" t="s">
        <v>45</v>
      </c>
      <c r="E36" s="30" t="s">
        <v>355</v>
      </c>
    </row>
    <row r="37" spans="1:5" ht="63.75">
      <c r="A37" t="s">
        <v>46</v>
      </c>
      <c r="E37" s="28" t="s">
        <v>135</v>
      </c>
    </row>
    <row r="38" spans="1:16" ht="12.75">
      <c r="A38" s="18" t="s">
        <v>38</v>
      </c>
      <c s="23" t="s">
        <v>80</v>
      </c>
      <c s="23" t="s">
        <v>140</v>
      </c>
      <c s="18" t="s">
        <v>40</v>
      </c>
      <c s="24" t="s">
        <v>141</v>
      </c>
      <c s="25" t="s">
        <v>132</v>
      </c>
      <c s="26">
        <v>27.2</v>
      </c>
      <c s="26">
        <v>0</v>
      </c>
      <c s="26">
        <f>ROUND(ROUND(H38,2)*ROUND(G38,2),2)</f>
      </c>
      <c r="O38">
        <f>(I38*21)/100</f>
      </c>
      <c t="s">
        <v>15</v>
      </c>
    </row>
    <row r="39" spans="1:5" ht="38.25">
      <c r="A39" s="27" t="s">
        <v>43</v>
      </c>
      <c r="E39" s="28" t="s">
        <v>356</v>
      </c>
    </row>
    <row r="40" spans="1:5" ht="12.75">
      <c r="A40" s="29" t="s">
        <v>45</v>
      </c>
      <c r="E40" s="30" t="s">
        <v>357</v>
      </c>
    </row>
    <row r="41" spans="1:5" ht="63.75">
      <c r="A41" t="s">
        <v>46</v>
      </c>
      <c r="E41" s="28" t="s">
        <v>135</v>
      </c>
    </row>
    <row r="42" spans="1:16" ht="12.75">
      <c r="A42" s="18" t="s">
        <v>38</v>
      </c>
      <c s="23" t="s">
        <v>33</v>
      </c>
      <c s="23" t="s">
        <v>358</v>
      </c>
      <c s="18" t="s">
        <v>40</v>
      </c>
      <c s="24" t="s">
        <v>359</v>
      </c>
      <c s="25" t="s">
        <v>132</v>
      </c>
      <c s="26">
        <v>27.83</v>
      </c>
      <c s="26">
        <v>0</v>
      </c>
      <c s="26">
        <f>ROUND(ROUND(H42,2)*ROUND(G42,2),2)</f>
      </c>
      <c r="O42">
        <f>(I42*21)/100</f>
      </c>
      <c t="s">
        <v>15</v>
      </c>
    </row>
    <row r="43" spans="1:5" ht="25.5">
      <c r="A43" s="27" t="s">
        <v>43</v>
      </c>
      <c r="E43" s="28" t="s">
        <v>360</v>
      </c>
    </row>
    <row r="44" spans="1:5" ht="12.75">
      <c r="A44" s="29" t="s">
        <v>45</v>
      </c>
      <c r="E44" s="30" t="s">
        <v>361</v>
      </c>
    </row>
    <row r="45" spans="1:5" ht="38.25">
      <c r="A45" t="s">
        <v>46</v>
      </c>
      <c r="E45" s="28" t="s">
        <v>362</v>
      </c>
    </row>
    <row r="46" spans="1:16" ht="12.75">
      <c r="A46" s="18" t="s">
        <v>38</v>
      </c>
      <c s="23" t="s">
        <v>35</v>
      </c>
      <c s="23" t="s">
        <v>363</v>
      </c>
      <c s="18" t="s">
        <v>40</v>
      </c>
      <c s="24" t="s">
        <v>364</v>
      </c>
      <c s="25" t="s">
        <v>132</v>
      </c>
      <c s="26">
        <v>512.4</v>
      </c>
      <c s="26">
        <v>0</v>
      </c>
      <c s="26">
        <f>ROUND(ROUND(H46,2)*ROUND(G46,2),2)</f>
      </c>
      <c r="O46">
        <f>(I46*21)/100</f>
      </c>
      <c t="s">
        <v>15</v>
      </c>
    </row>
    <row r="47" spans="1:5" ht="25.5">
      <c r="A47" s="27" t="s">
        <v>43</v>
      </c>
      <c r="E47" s="28" t="s">
        <v>365</v>
      </c>
    </row>
    <row r="48" spans="1:5" ht="12.75">
      <c r="A48" s="29" t="s">
        <v>45</v>
      </c>
      <c r="E48" s="30" t="s">
        <v>366</v>
      </c>
    </row>
    <row r="49" spans="1:5" ht="318.75">
      <c r="A49" t="s">
        <v>46</v>
      </c>
      <c r="E49" s="28" t="s">
        <v>367</v>
      </c>
    </row>
    <row r="50" spans="1:16" ht="12.75">
      <c r="A50" s="18" t="s">
        <v>38</v>
      </c>
      <c s="23" t="s">
        <v>87</v>
      </c>
      <c s="23" t="s">
        <v>164</v>
      </c>
      <c s="18" t="s">
        <v>40</v>
      </c>
      <c s="24" t="s">
        <v>165</v>
      </c>
      <c s="25" t="s">
        <v>132</v>
      </c>
      <c s="26">
        <v>512.4</v>
      </c>
      <c s="26">
        <v>0</v>
      </c>
      <c s="26">
        <f>ROUND(ROUND(H50,2)*ROUND(G50,2),2)</f>
      </c>
      <c r="O50">
        <f>(I50*21)/100</f>
      </c>
      <c t="s">
        <v>15</v>
      </c>
    </row>
    <row r="51" spans="1:5" ht="25.5">
      <c r="A51" s="27" t="s">
        <v>43</v>
      </c>
      <c r="E51" s="28" t="s">
        <v>368</v>
      </c>
    </row>
    <row r="52" spans="1:5" ht="12.75">
      <c r="A52" s="29" t="s">
        <v>45</v>
      </c>
      <c r="E52" s="30" t="s">
        <v>366</v>
      </c>
    </row>
    <row r="53" spans="1:5" ht="318.75">
      <c r="A53" t="s">
        <v>46</v>
      </c>
      <c r="E53" s="28" t="s">
        <v>168</v>
      </c>
    </row>
    <row r="54" spans="1:16" ht="12.75">
      <c r="A54" s="18" t="s">
        <v>38</v>
      </c>
      <c s="23" t="s">
        <v>90</v>
      </c>
      <c s="23" t="s">
        <v>169</v>
      </c>
      <c s="18" t="s">
        <v>40</v>
      </c>
      <c s="24" t="s">
        <v>170</v>
      </c>
      <c s="25" t="s">
        <v>132</v>
      </c>
      <c s="26">
        <v>567.42</v>
      </c>
      <c s="26">
        <v>0</v>
      </c>
      <c s="26">
        <f>ROUND(ROUND(H54,2)*ROUND(G54,2),2)</f>
      </c>
      <c r="O54">
        <f>(I54*21)/100</f>
      </c>
      <c t="s">
        <v>15</v>
      </c>
    </row>
    <row r="55" spans="1:5" ht="25.5">
      <c r="A55" s="27" t="s">
        <v>43</v>
      </c>
      <c r="E55" s="28" t="s">
        <v>369</v>
      </c>
    </row>
    <row r="56" spans="1:5" ht="76.5">
      <c r="A56" s="29" t="s">
        <v>45</v>
      </c>
      <c r="E56" s="30" t="s">
        <v>370</v>
      </c>
    </row>
    <row r="57" spans="1:5" ht="191.25">
      <c r="A57" t="s">
        <v>46</v>
      </c>
      <c r="E57" s="28" t="s">
        <v>173</v>
      </c>
    </row>
    <row r="58" spans="1:16" ht="12.75">
      <c r="A58" s="18" t="s">
        <v>38</v>
      </c>
      <c s="23" t="s">
        <v>93</v>
      </c>
      <c s="23" t="s">
        <v>174</v>
      </c>
      <c s="18" t="s">
        <v>40</v>
      </c>
      <c s="24" t="s">
        <v>175</v>
      </c>
      <c s="25" t="s">
        <v>132</v>
      </c>
      <c s="26">
        <v>579.8</v>
      </c>
      <c s="26">
        <v>0</v>
      </c>
      <c s="26">
        <f>ROUND(ROUND(H58,2)*ROUND(G58,2),2)</f>
      </c>
      <c r="O58">
        <f>(I58*21)/100</f>
      </c>
      <c t="s">
        <v>15</v>
      </c>
    </row>
    <row r="59" spans="1:5" ht="12.75">
      <c r="A59" s="27" t="s">
        <v>43</v>
      </c>
      <c r="E59" s="28" t="s">
        <v>371</v>
      </c>
    </row>
    <row r="60" spans="1:5" ht="51">
      <c r="A60" s="29" t="s">
        <v>45</v>
      </c>
      <c r="E60" s="30" t="s">
        <v>372</v>
      </c>
    </row>
    <row r="61" spans="1:5" ht="229.5">
      <c r="A61" t="s">
        <v>46</v>
      </c>
      <c r="E61" s="28" t="s">
        <v>177</v>
      </c>
    </row>
    <row r="62" spans="1:16" ht="12.75">
      <c r="A62" s="18" t="s">
        <v>38</v>
      </c>
      <c s="23" t="s">
        <v>96</v>
      </c>
      <c s="23" t="s">
        <v>179</v>
      </c>
      <c s="18" t="s">
        <v>40</v>
      </c>
      <c s="24" t="s">
        <v>180</v>
      </c>
      <c s="25" t="s">
        <v>132</v>
      </c>
      <c s="26">
        <v>222.3</v>
      </c>
      <c s="26">
        <v>0</v>
      </c>
      <c s="26">
        <f>ROUND(ROUND(H62,2)*ROUND(G62,2),2)</f>
      </c>
      <c r="O62">
        <f>(I62*21)/100</f>
      </c>
      <c t="s">
        <v>15</v>
      </c>
    </row>
    <row r="63" spans="1:5" ht="38.25">
      <c r="A63" s="27" t="s">
        <v>43</v>
      </c>
      <c r="E63" s="28" t="s">
        <v>373</v>
      </c>
    </row>
    <row r="64" spans="1:5" ht="12.75">
      <c r="A64" s="29" t="s">
        <v>45</v>
      </c>
      <c r="E64" s="30" t="s">
        <v>374</v>
      </c>
    </row>
    <row r="65" spans="1:5" ht="293.25">
      <c r="A65" t="s">
        <v>46</v>
      </c>
      <c r="E65" s="28" t="s">
        <v>183</v>
      </c>
    </row>
    <row r="66" spans="1:16" ht="12.75">
      <c r="A66" s="18" t="s">
        <v>38</v>
      </c>
      <c s="23" t="s">
        <v>99</v>
      </c>
      <c s="23" t="s">
        <v>375</v>
      </c>
      <c s="18" t="s">
        <v>40</v>
      </c>
      <c s="24" t="s">
        <v>376</v>
      </c>
      <c s="25" t="s">
        <v>190</v>
      </c>
      <c s="26">
        <v>139.15</v>
      </c>
      <c s="26">
        <v>0</v>
      </c>
      <c s="26">
        <f>ROUND(ROUND(H66,2)*ROUND(G66,2),2)</f>
      </c>
      <c r="O66">
        <f>(I66*21)/100</f>
      </c>
      <c t="s">
        <v>15</v>
      </c>
    </row>
    <row r="67" spans="1:5" ht="25.5">
      <c r="A67" s="27" t="s">
        <v>43</v>
      </c>
      <c r="E67" s="28" t="s">
        <v>377</v>
      </c>
    </row>
    <row r="68" spans="1:5" ht="12.75">
      <c r="A68" s="29" t="s">
        <v>45</v>
      </c>
      <c r="E68" s="30" t="s">
        <v>378</v>
      </c>
    </row>
    <row r="69" spans="1:5" ht="38.25">
      <c r="A69" t="s">
        <v>46</v>
      </c>
      <c r="E69" s="28" t="s">
        <v>379</v>
      </c>
    </row>
    <row r="70" spans="1:16" ht="12.75">
      <c r="A70" s="18" t="s">
        <v>38</v>
      </c>
      <c s="23" t="s">
        <v>178</v>
      </c>
      <c s="23" t="s">
        <v>380</v>
      </c>
      <c s="18" t="s">
        <v>40</v>
      </c>
      <c s="24" t="s">
        <v>381</v>
      </c>
      <c s="25" t="s">
        <v>190</v>
      </c>
      <c s="26">
        <v>139.15</v>
      </c>
      <c s="26">
        <v>0</v>
      </c>
      <c s="26">
        <f>ROUND(ROUND(H70,2)*ROUND(G70,2),2)</f>
      </c>
      <c r="O70">
        <f>(I70*21)/100</f>
      </c>
      <c t="s">
        <v>15</v>
      </c>
    </row>
    <row r="71" spans="1:5" ht="12.75">
      <c r="A71" s="27" t="s">
        <v>43</v>
      </c>
      <c r="E71" s="28" t="s">
        <v>382</v>
      </c>
    </row>
    <row r="72" spans="1:5" ht="12.75">
      <c r="A72" s="29" t="s">
        <v>45</v>
      </c>
      <c r="E72" s="30" t="s">
        <v>378</v>
      </c>
    </row>
    <row r="73" spans="1:5" ht="25.5">
      <c r="A73" t="s">
        <v>46</v>
      </c>
      <c r="E73" s="28" t="s">
        <v>383</v>
      </c>
    </row>
    <row r="74" spans="1:16" ht="25.5">
      <c r="A74" s="18" t="s">
        <v>38</v>
      </c>
      <c s="23" t="s">
        <v>184</v>
      </c>
      <c s="23" t="s">
        <v>384</v>
      </c>
      <c s="18" t="s">
        <v>40</v>
      </c>
      <c s="24" t="s">
        <v>385</v>
      </c>
      <c s="25" t="s">
        <v>126</v>
      </c>
      <c s="26">
        <v>7</v>
      </c>
      <c s="26">
        <v>0</v>
      </c>
      <c s="26">
        <f>ROUND(ROUND(H74,2)*ROUND(G74,2),2)</f>
      </c>
      <c r="O74">
        <f>(I74*21)/100</f>
      </c>
      <c t="s">
        <v>15</v>
      </c>
    </row>
    <row r="75" spans="1:5" ht="12.75">
      <c r="A75" s="27" t="s">
        <v>43</v>
      </c>
      <c r="E75" s="28" t="s">
        <v>386</v>
      </c>
    </row>
    <row r="76" spans="1:5" ht="12.75">
      <c r="A76" s="29" t="s">
        <v>45</v>
      </c>
      <c r="E76" s="30" t="s">
        <v>387</v>
      </c>
    </row>
    <row r="77" spans="1:5" ht="114.75">
      <c r="A77" t="s">
        <v>46</v>
      </c>
      <c r="E77" s="28" t="s">
        <v>388</v>
      </c>
    </row>
    <row r="78" spans="1:18" ht="12.75" customHeight="1">
      <c r="A78" s="5" t="s">
        <v>36</v>
      </c>
      <c s="5"/>
      <c s="34" t="s">
        <v>15</v>
      </c>
      <c s="5"/>
      <c s="21" t="s">
        <v>194</v>
      </c>
      <c s="5"/>
      <c s="5"/>
      <c s="5"/>
      <c s="35">
        <f>0+Q78</f>
      </c>
      <c r="O78">
        <f>0+R78</f>
      </c>
      <c r="Q78">
        <f>0+I79</f>
      </c>
      <c>
        <f>0+O79</f>
      </c>
    </row>
    <row r="79" spans="1:16" ht="12.75">
      <c r="A79" s="18" t="s">
        <v>38</v>
      </c>
      <c s="23" t="s">
        <v>209</v>
      </c>
      <c s="23" t="s">
        <v>389</v>
      </c>
      <c s="18" t="s">
        <v>40</v>
      </c>
      <c s="24" t="s">
        <v>390</v>
      </c>
      <c s="25" t="s">
        <v>110</v>
      </c>
      <c s="26">
        <v>0.04</v>
      </c>
      <c s="26">
        <v>0</v>
      </c>
      <c s="26">
        <f>ROUND(ROUND(H79,2)*ROUND(G79,2),2)</f>
      </c>
      <c r="O79">
        <f>(I79*21)/100</f>
      </c>
      <c t="s">
        <v>15</v>
      </c>
    </row>
    <row r="80" spans="1:5" ht="25.5">
      <c r="A80" s="27" t="s">
        <v>43</v>
      </c>
      <c r="E80" s="28" t="s">
        <v>391</v>
      </c>
    </row>
    <row r="81" spans="1:5" ht="12.75">
      <c r="A81" s="29" t="s">
        <v>45</v>
      </c>
      <c r="E81" s="30" t="s">
        <v>392</v>
      </c>
    </row>
    <row r="82" spans="1:5" ht="267.75">
      <c r="A82" t="s">
        <v>46</v>
      </c>
      <c r="E82" s="28" t="s">
        <v>393</v>
      </c>
    </row>
    <row r="83" spans="1:18" ht="12.75" customHeight="1">
      <c r="A83" s="5" t="s">
        <v>36</v>
      </c>
      <c s="5"/>
      <c s="34" t="s">
        <v>26</v>
      </c>
      <c s="5"/>
      <c s="21" t="s">
        <v>201</v>
      </c>
      <c s="5"/>
      <c s="5"/>
      <c s="5"/>
      <c s="35">
        <f>0+Q83</f>
      </c>
      <c r="O83">
        <f>0+R83</f>
      </c>
      <c r="Q83">
        <f>0+I84+I88+I92+I96+I100</f>
      </c>
      <c>
        <f>0+O84+O88+O92+O96+O100</f>
      </c>
    </row>
    <row r="84" spans="1:16" ht="12.75">
      <c r="A84" s="18" t="s">
        <v>38</v>
      </c>
      <c s="23" t="s">
        <v>195</v>
      </c>
      <c s="23" t="s">
        <v>394</v>
      </c>
      <c s="18" t="s">
        <v>40</v>
      </c>
      <c s="24" t="s">
        <v>395</v>
      </c>
      <c s="25" t="s">
        <v>132</v>
      </c>
      <c s="26">
        <v>40.85</v>
      </c>
      <c s="26">
        <v>0</v>
      </c>
      <c s="26">
        <f>ROUND(ROUND(H84,2)*ROUND(G84,2),2)</f>
      </c>
      <c r="O84">
        <f>(I84*21)/100</f>
      </c>
      <c t="s">
        <v>15</v>
      </c>
    </row>
    <row r="85" spans="1:5" ht="12.75">
      <c r="A85" s="27" t="s">
        <v>43</v>
      </c>
      <c r="E85" s="28" t="s">
        <v>396</v>
      </c>
    </row>
    <row r="86" spans="1:5" ht="12.75">
      <c r="A86" s="29" t="s">
        <v>45</v>
      </c>
      <c r="E86" s="30" t="s">
        <v>397</v>
      </c>
    </row>
    <row r="87" spans="1:5" ht="38.25">
      <c r="A87" t="s">
        <v>46</v>
      </c>
      <c r="E87" s="28" t="s">
        <v>207</v>
      </c>
    </row>
    <row r="88" spans="1:16" ht="12.75">
      <c r="A88" s="18" t="s">
        <v>38</v>
      </c>
      <c s="23" t="s">
        <v>202</v>
      </c>
      <c s="23" t="s">
        <v>203</v>
      </c>
      <c s="18" t="s">
        <v>40</v>
      </c>
      <c s="24" t="s">
        <v>204</v>
      </c>
      <c s="25" t="s">
        <v>132</v>
      </c>
      <c s="26">
        <v>34.2</v>
      </c>
      <c s="26">
        <v>0</v>
      </c>
      <c s="26">
        <f>ROUND(ROUND(H88,2)*ROUND(G88,2),2)</f>
      </c>
      <c r="O88">
        <f>(I88*21)/100</f>
      </c>
      <c t="s">
        <v>15</v>
      </c>
    </row>
    <row r="89" spans="1:5" ht="25.5">
      <c r="A89" s="27" t="s">
        <v>43</v>
      </c>
      <c r="E89" s="28" t="s">
        <v>398</v>
      </c>
    </row>
    <row r="90" spans="1:5" ht="12.75">
      <c r="A90" s="29" t="s">
        <v>45</v>
      </c>
      <c r="E90" s="30" t="s">
        <v>399</v>
      </c>
    </row>
    <row r="91" spans="1:5" ht="38.25">
      <c r="A91" t="s">
        <v>46</v>
      </c>
      <c r="E91" s="28" t="s">
        <v>207</v>
      </c>
    </row>
    <row r="92" spans="1:16" ht="12.75">
      <c r="A92" s="18" t="s">
        <v>38</v>
      </c>
      <c s="23" t="s">
        <v>214</v>
      </c>
      <c s="23" t="s">
        <v>400</v>
      </c>
      <c s="18" t="s">
        <v>40</v>
      </c>
      <c s="24" t="s">
        <v>401</v>
      </c>
      <c s="25" t="s">
        <v>132</v>
      </c>
      <c s="26">
        <v>2.4</v>
      </c>
      <c s="26">
        <v>0</v>
      </c>
      <c s="26">
        <f>ROUND(ROUND(H92,2)*ROUND(G92,2),2)</f>
      </c>
      <c r="O92">
        <f>(I92*21)/100</f>
      </c>
      <c t="s">
        <v>15</v>
      </c>
    </row>
    <row r="93" spans="1:5" ht="25.5">
      <c r="A93" s="27" t="s">
        <v>43</v>
      </c>
      <c r="E93" s="28" t="s">
        <v>402</v>
      </c>
    </row>
    <row r="94" spans="1:5" ht="12.75">
      <c r="A94" s="29" t="s">
        <v>45</v>
      </c>
      <c r="E94" s="30" t="s">
        <v>403</v>
      </c>
    </row>
    <row r="95" spans="1:5" ht="38.25">
      <c r="A95" t="s">
        <v>46</v>
      </c>
      <c r="E95" s="28" t="s">
        <v>404</v>
      </c>
    </row>
    <row r="96" spans="1:16" ht="12.75">
      <c r="A96" s="18" t="s">
        <v>38</v>
      </c>
      <c s="23" t="s">
        <v>220</v>
      </c>
      <c s="23" t="s">
        <v>405</v>
      </c>
      <c s="18" t="s">
        <v>40</v>
      </c>
      <c s="24" t="s">
        <v>406</v>
      </c>
      <c s="25" t="s">
        <v>132</v>
      </c>
      <c s="26">
        <v>1.8</v>
      </c>
      <c s="26">
        <v>0</v>
      </c>
      <c s="26">
        <f>ROUND(ROUND(H96,2)*ROUND(G96,2),2)</f>
      </c>
      <c r="O96">
        <f>(I96*21)/100</f>
      </c>
      <c t="s">
        <v>15</v>
      </c>
    </row>
    <row r="97" spans="1:5" ht="38.25">
      <c r="A97" s="27" t="s">
        <v>43</v>
      </c>
      <c r="E97" s="28" t="s">
        <v>407</v>
      </c>
    </row>
    <row r="98" spans="1:5" ht="12.75">
      <c r="A98" s="29" t="s">
        <v>45</v>
      </c>
      <c r="E98" s="30" t="s">
        <v>408</v>
      </c>
    </row>
    <row r="99" spans="1:5" ht="51">
      <c r="A99" t="s">
        <v>46</v>
      </c>
      <c r="E99" s="28" t="s">
        <v>409</v>
      </c>
    </row>
    <row r="100" spans="1:16" ht="12.75">
      <c r="A100" s="18" t="s">
        <v>38</v>
      </c>
      <c s="23" t="s">
        <v>226</v>
      </c>
      <c s="23" t="s">
        <v>410</v>
      </c>
      <c s="18" t="s">
        <v>40</v>
      </c>
      <c s="24" t="s">
        <v>411</v>
      </c>
      <c s="25" t="s">
        <v>132</v>
      </c>
      <c s="26">
        <v>0.72</v>
      </c>
      <c s="26">
        <v>0</v>
      </c>
      <c s="26">
        <f>ROUND(ROUND(H100,2)*ROUND(G100,2),2)</f>
      </c>
      <c r="O100">
        <f>(I100*21)/100</f>
      </c>
      <c t="s">
        <v>15</v>
      </c>
    </row>
    <row r="101" spans="1:5" ht="38.25">
      <c r="A101" s="27" t="s">
        <v>43</v>
      </c>
      <c r="E101" s="28" t="s">
        <v>412</v>
      </c>
    </row>
    <row r="102" spans="1:5" ht="12.75">
      <c r="A102" s="29" t="s">
        <v>45</v>
      </c>
      <c r="E102" s="30" t="s">
        <v>413</v>
      </c>
    </row>
    <row r="103" spans="1:5" ht="102">
      <c r="A103" t="s">
        <v>46</v>
      </c>
      <c r="E103" s="28" t="s">
        <v>414</v>
      </c>
    </row>
    <row r="104" spans="1:18" ht="12.75" customHeight="1">
      <c r="A104" s="5" t="s">
        <v>36</v>
      </c>
      <c s="5"/>
      <c s="34" t="s">
        <v>80</v>
      </c>
      <c s="5"/>
      <c s="21" t="s">
        <v>267</v>
      </c>
      <c s="5"/>
      <c s="5"/>
      <c s="5"/>
      <c s="35">
        <f>0+Q104</f>
      </c>
      <c r="O104">
        <f>0+R104</f>
      </c>
      <c r="Q104">
        <f>0+I105+I109+I113+I117+I121+I125+I129</f>
      </c>
      <c>
        <f>0+O105+O109+O113+O117+O121+O125+O129</f>
      </c>
    </row>
    <row r="105" spans="1:16" ht="12.75">
      <c r="A105" s="18" t="s">
        <v>38</v>
      </c>
      <c s="23" t="s">
        <v>187</v>
      </c>
      <c s="23" t="s">
        <v>415</v>
      </c>
      <c s="18" t="s">
        <v>40</v>
      </c>
      <c s="24" t="s">
        <v>416</v>
      </c>
      <c s="25" t="s">
        <v>146</v>
      </c>
      <c s="26">
        <v>247.6</v>
      </c>
      <c s="26">
        <v>0</v>
      </c>
      <c s="26">
        <f>ROUND(ROUND(H105,2)*ROUND(G105,2),2)</f>
      </c>
      <c r="O105">
        <f>(I105*21)/100</f>
      </c>
      <c t="s">
        <v>15</v>
      </c>
    </row>
    <row r="106" spans="1:5" ht="38.25">
      <c r="A106" s="27" t="s">
        <v>43</v>
      </c>
      <c r="E106" s="28" t="s">
        <v>417</v>
      </c>
    </row>
    <row r="107" spans="1:5" ht="12.75">
      <c r="A107" s="29" t="s">
        <v>45</v>
      </c>
      <c r="E107" s="30" t="s">
        <v>418</v>
      </c>
    </row>
    <row r="108" spans="1:5" ht="165.75">
      <c r="A108" t="s">
        <v>46</v>
      </c>
      <c r="E108" s="28" t="s">
        <v>419</v>
      </c>
    </row>
    <row r="109" spans="1:16" ht="12.75">
      <c r="A109" s="18" t="s">
        <v>38</v>
      </c>
      <c s="23" t="s">
        <v>231</v>
      </c>
      <c s="23" t="s">
        <v>269</v>
      </c>
      <c s="18" t="s">
        <v>40</v>
      </c>
      <c s="24" t="s">
        <v>270</v>
      </c>
      <c s="25" t="s">
        <v>146</v>
      </c>
      <c s="26">
        <v>69.7</v>
      </c>
      <c s="26">
        <v>0</v>
      </c>
      <c s="26">
        <f>ROUND(ROUND(H109,2)*ROUND(G109,2),2)</f>
      </c>
      <c r="O109">
        <f>(I109*21)/100</f>
      </c>
      <c t="s">
        <v>15</v>
      </c>
    </row>
    <row r="110" spans="1:5" ht="25.5">
      <c r="A110" s="27" t="s">
        <v>43</v>
      </c>
      <c r="E110" s="28" t="s">
        <v>420</v>
      </c>
    </row>
    <row r="111" spans="1:5" ht="12.75">
      <c r="A111" s="29" t="s">
        <v>45</v>
      </c>
      <c r="E111" s="30" t="s">
        <v>421</v>
      </c>
    </row>
    <row r="112" spans="1:5" ht="255">
      <c r="A112" t="s">
        <v>46</v>
      </c>
      <c r="E112" s="28" t="s">
        <v>273</v>
      </c>
    </row>
    <row r="113" spans="1:16" ht="12.75">
      <c r="A113" s="18" t="s">
        <v>38</v>
      </c>
      <c s="23" t="s">
        <v>236</v>
      </c>
      <c s="23" t="s">
        <v>422</v>
      </c>
      <c s="18" t="s">
        <v>40</v>
      </c>
      <c s="24" t="s">
        <v>423</v>
      </c>
      <c s="25" t="s">
        <v>146</v>
      </c>
      <c s="26">
        <v>247.6</v>
      </c>
      <c s="26">
        <v>0</v>
      </c>
      <c s="26">
        <f>ROUND(ROUND(H113,2)*ROUND(G113,2),2)</f>
      </c>
      <c r="O113">
        <f>(I113*21)/100</f>
      </c>
      <c t="s">
        <v>15</v>
      </c>
    </row>
    <row r="114" spans="1:5" ht="38.25">
      <c r="A114" s="27" t="s">
        <v>43</v>
      </c>
      <c r="E114" s="28" t="s">
        <v>424</v>
      </c>
    </row>
    <row r="115" spans="1:5" ht="12.75">
      <c r="A115" s="29" t="s">
        <v>45</v>
      </c>
      <c r="E115" s="30" t="s">
        <v>418</v>
      </c>
    </row>
    <row r="116" spans="1:5" ht="255">
      <c r="A116" t="s">
        <v>46</v>
      </c>
      <c r="E116" s="28" t="s">
        <v>273</v>
      </c>
    </row>
    <row r="117" spans="1:16" ht="12.75">
      <c r="A117" s="18" t="s">
        <v>38</v>
      </c>
      <c s="23" t="s">
        <v>240</v>
      </c>
      <c s="23" t="s">
        <v>425</v>
      </c>
      <c s="18" t="s">
        <v>40</v>
      </c>
      <c s="24" t="s">
        <v>426</v>
      </c>
      <c s="25" t="s">
        <v>126</v>
      </c>
      <c s="26">
        <v>1</v>
      </c>
      <c s="26">
        <v>0</v>
      </c>
      <c s="26">
        <f>ROUND(ROUND(H117,2)*ROUND(G117,2),2)</f>
      </c>
      <c r="O117">
        <f>(I117*21)/100</f>
      </c>
      <c t="s">
        <v>15</v>
      </c>
    </row>
    <row r="118" spans="1:5" ht="25.5">
      <c r="A118" s="27" t="s">
        <v>43</v>
      </c>
      <c r="E118" s="28" t="s">
        <v>427</v>
      </c>
    </row>
    <row r="119" spans="1:5" ht="12.75">
      <c r="A119" s="29" t="s">
        <v>45</v>
      </c>
      <c r="E119" s="30" t="s">
        <v>103</v>
      </c>
    </row>
    <row r="120" spans="1:5" ht="25.5">
      <c r="A120" t="s">
        <v>46</v>
      </c>
      <c r="E120" s="28" t="s">
        <v>428</v>
      </c>
    </row>
    <row r="121" spans="1:16" ht="12.75">
      <c r="A121" s="18" t="s">
        <v>38</v>
      </c>
      <c s="23" t="s">
        <v>245</v>
      </c>
      <c s="23" t="s">
        <v>429</v>
      </c>
      <c s="18" t="s">
        <v>40</v>
      </c>
      <c s="24" t="s">
        <v>430</v>
      </c>
      <c s="25" t="s">
        <v>126</v>
      </c>
      <c s="26">
        <v>7</v>
      </c>
      <c s="26">
        <v>0</v>
      </c>
      <c s="26">
        <f>ROUND(ROUND(H121,2)*ROUND(G121,2),2)</f>
      </c>
      <c r="O121">
        <f>(I121*21)/100</f>
      </c>
      <c t="s">
        <v>15</v>
      </c>
    </row>
    <row r="122" spans="1:5" ht="114.75">
      <c r="A122" s="27" t="s">
        <v>43</v>
      </c>
      <c r="E122" s="28" t="s">
        <v>431</v>
      </c>
    </row>
    <row r="123" spans="1:5" ht="12.75">
      <c r="A123" s="29" t="s">
        <v>45</v>
      </c>
      <c r="E123" s="30" t="s">
        <v>387</v>
      </c>
    </row>
    <row r="124" spans="1:5" ht="242.25">
      <c r="A124" t="s">
        <v>46</v>
      </c>
      <c r="E124" s="28" t="s">
        <v>432</v>
      </c>
    </row>
    <row r="125" spans="1:16" ht="12.75">
      <c r="A125" s="18" t="s">
        <v>38</v>
      </c>
      <c s="23" t="s">
        <v>249</v>
      </c>
      <c s="23" t="s">
        <v>433</v>
      </c>
      <c s="18" t="s">
        <v>40</v>
      </c>
      <c s="24" t="s">
        <v>434</v>
      </c>
      <c s="25" t="s">
        <v>126</v>
      </c>
      <c s="26">
        <v>12</v>
      </c>
      <c s="26">
        <v>0</v>
      </c>
      <c s="26">
        <f>ROUND(ROUND(H125,2)*ROUND(G125,2),2)</f>
      </c>
      <c r="O125">
        <f>(I125*21)/100</f>
      </c>
      <c t="s">
        <v>15</v>
      </c>
    </row>
    <row r="126" spans="1:5" ht="38.25">
      <c r="A126" s="27" t="s">
        <v>43</v>
      </c>
      <c r="E126" s="28" t="s">
        <v>435</v>
      </c>
    </row>
    <row r="127" spans="1:5" ht="12.75">
      <c r="A127" s="29" t="s">
        <v>45</v>
      </c>
      <c r="E127" s="30" t="s">
        <v>436</v>
      </c>
    </row>
    <row r="128" spans="1:5" ht="89.25">
      <c r="A128" t="s">
        <v>46</v>
      </c>
      <c r="E128" s="28" t="s">
        <v>437</v>
      </c>
    </row>
    <row r="129" spans="1:16" ht="12.75">
      <c r="A129" s="18" t="s">
        <v>38</v>
      </c>
      <c s="23" t="s">
        <v>255</v>
      </c>
      <c s="23" t="s">
        <v>438</v>
      </c>
      <c s="18" t="s">
        <v>40</v>
      </c>
      <c s="24" t="s">
        <v>439</v>
      </c>
      <c s="25" t="s">
        <v>146</v>
      </c>
      <c s="26">
        <v>3</v>
      </c>
      <c s="26">
        <v>0</v>
      </c>
      <c s="26">
        <f>ROUND(ROUND(H129,2)*ROUND(G129,2),2)</f>
      </c>
      <c r="O129">
        <f>(I129*21)/100</f>
      </c>
      <c t="s">
        <v>15</v>
      </c>
    </row>
    <row r="130" spans="1:5" ht="12.75">
      <c r="A130" s="27" t="s">
        <v>43</v>
      </c>
      <c r="E130" s="28" t="s">
        <v>440</v>
      </c>
    </row>
    <row r="131" spans="1:5" ht="12.75">
      <c r="A131" s="29" t="s">
        <v>45</v>
      </c>
      <c r="E131" s="30" t="s">
        <v>441</v>
      </c>
    </row>
    <row r="132" spans="1:5" ht="51">
      <c r="A132" t="s">
        <v>46</v>
      </c>
      <c r="E132" s="28" t="s">
        <v>442</v>
      </c>
    </row>
    <row r="133" spans="1:18" ht="12.75" customHeight="1">
      <c r="A133" s="5" t="s">
        <v>36</v>
      </c>
      <c s="5"/>
      <c s="34" t="s">
        <v>33</v>
      </c>
      <c s="5"/>
      <c s="21" t="s">
        <v>286</v>
      </c>
      <c s="5"/>
      <c s="5"/>
      <c s="5"/>
      <c s="35">
        <f>0+Q133</f>
      </c>
      <c r="O133">
        <f>0+R133</f>
      </c>
      <c r="Q133">
        <f>0+I134+I138</f>
      </c>
      <c>
        <f>0+O134+O138</f>
      </c>
    </row>
    <row r="134" spans="1:16" ht="12.75">
      <c r="A134" s="18" t="s">
        <v>38</v>
      </c>
      <c s="23" t="s">
        <v>261</v>
      </c>
      <c s="23" t="s">
        <v>443</v>
      </c>
      <c s="18" t="s">
        <v>40</v>
      </c>
      <c s="24" t="s">
        <v>444</v>
      </c>
      <c s="25" t="s">
        <v>132</v>
      </c>
      <c s="26">
        <v>4</v>
      </c>
      <c s="26">
        <v>0</v>
      </c>
      <c s="26">
        <f>ROUND(ROUND(H134,2)*ROUND(G134,2),2)</f>
      </c>
      <c r="O134">
        <f>(I134*21)/100</f>
      </c>
      <c t="s">
        <v>15</v>
      </c>
    </row>
    <row r="135" spans="1:5" ht="25.5">
      <c r="A135" s="27" t="s">
        <v>43</v>
      </c>
      <c r="E135" s="28" t="s">
        <v>445</v>
      </c>
    </row>
    <row r="136" spans="1:5" ht="12.75">
      <c r="A136" s="29" t="s">
        <v>45</v>
      </c>
      <c r="E136" s="30" t="s">
        <v>301</v>
      </c>
    </row>
    <row r="137" spans="1:5" ht="408">
      <c r="A137" t="s">
        <v>46</v>
      </c>
      <c r="E137" s="28" t="s">
        <v>446</v>
      </c>
    </row>
    <row r="138" spans="1:16" ht="12.75">
      <c r="A138" s="18" t="s">
        <v>38</v>
      </c>
      <c s="23" t="s">
        <v>268</v>
      </c>
      <c s="23" t="s">
        <v>310</v>
      </c>
      <c s="18" t="s">
        <v>40</v>
      </c>
      <c s="24" t="s">
        <v>311</v>
      </c>
      <c s="25" t="s">
        <v>146</v>
      </c>
      <c s="26">
        <v>270</v>
      </c>
      <c s="26">
        <v>0</v>
      </c>
      <c s="26">
        <f>ROUND(ROUND(H138,2)*ROUND(G138,2),2)</f>
      </c>
      <c r="O138">
        <f>(I138*21)/100</f>
      </c>
      <c t="s">
        <v>15</v>
      </c>
    </row>
    <row r="139" spans="1:5" ht="12.75">
      <c r="A139" s="27" t="s">
        <v>43</v>
      </c>
      <c r="E139" s="28" t="s">
        <v>447</v>
      </c>
    </row>
    <row r="140" spans="1:5" ht="12.75">
      <c r="A140" s="29" t="s">
        <v>45</v>
      </c>
      <c r="E140" s="30" t="s">
        <v>448</v>
      </c>
    </row>
    <row r="141" spans="1:5" ht="25.5">
      <c r="A141" t="s">
        <v>46</v>
      </c>
      <c r="E141" s="28" t="s">
        <v>314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