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.1_SO 101.1" sheetId="3" r:id="rId3"/>
    <sheet name="SO 101.2_SO101.2" sheetId="4" r:id="rId4"/>
    <sheet name="SO 103.1_SO 103.1" sheetId="5" r:id="rId5"/>
    <sheet name="SO 106.1_SO 106.1" sheetId="6" r:id="rId6"/>
    <sheet name="SO 106.2_SO 106.2" sheetId="7" r:id="rId7"/>
  </sheets>
  <definedNames/>
  <calcPr/>
  <webPublishing/>
</workbook>
</file>

<file path=xl/sharedStrings.xml><?xml version="1.0" encoding="utf-8"?>
<sst xmlns="http://schemas.openxmlformats.org/spreadsheetml/2006/main" count="3225" uniqueCount="522">
  <si>
    <t>ASPE10</t>
  </si>
  <si>
    <t>S</t>
  </si>
  <si>
    <t>Soupis prací objektu</t>
  </si>
  <si>
    <t xml:space="preserve">Stavba: </t>
  </si>
  <si>
    <t>II/152</t>
  </si>
  <si>
    <t>Ořechov, přeložka silnice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</si>
  <si>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</si>
  <si>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</si>
  <si>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</si>
  <si>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</si>
  <si>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</si>
  <si>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</si>
  <si>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</si>
  <si>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</si>
  <si>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</si>
  <si>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</si>
  <si>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</si>
  <si>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</si>
  <si>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</si>
  <si>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</si>
  <si>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</si>
  <si>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</si>
  <si>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</si>
  <si>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</si>
  <si>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</si>
  <si>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</si>
  <si>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</si>
  <si>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</si>
  <si>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</si>
  <si>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</si>
  <si>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</si>
  <si>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</si>
  <si>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</si>
  <si>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</si>
  <si>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</si>
  <si>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</si>
  <si>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</si>
  <si>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</si>
  <si>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</si>
  <si>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</si>
  <si>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</si>
  <si>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</si>
  <si>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</si>
  <si>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</si>
  <si>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</si>
  <si>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</si>
  <si>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</si>
  <si>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</si>
  <si>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</si>
  <si>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</si>
  <si>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</si>
  <si>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</si>
  <si>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</si>
  <si>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</si>
  <si>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</si>
  <si>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</si>
  <si>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</si>
  <si>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</si>
  <si>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</si>
  <si>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</si>
  <si>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</si>
  <si>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</si>
  <si>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</si>
  <si>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</si>
  <si>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</si>
  <si>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</si>
  <si>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</si>
  <si>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</si>
  <si>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</si>
  <si>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</si>
  <si>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</si>
  <si>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</si>
  <si>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</si>
  <si>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a trvalého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</si>
  <si>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</si>
  <si>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</si>
  <si>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</si>
  <si>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00009</t>
  </si>
  <si>
    <t>Hlavní prohlídka silnice prováděná při uvedení stavby do provozu  - popsáno v obchodních podmínkách a vyhlášce č. 104/1997</t>
  </si>
  <si>
    <t>8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</si>
  <si>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</si>
  <si>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</si>
  <si>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</si>
  <si>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</si>
  <si>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</si>
  <si>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</si>
  <si>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</si>
  <si>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00016</t>
  </si>
  <si>
    <t>Výpočet hluku ze stavební činnosti - popsáno v projektové dokumentaci a ve vyhlášce č. 272/2011</t>
  </si>
  <si>
    <t>12</t>
  </si>
  <si>
    <t>00018</t>
  </si>
  <si>
    <t>Návrh technologického postupu prací - popsáno v obchodních podmínkách</t>
  </si>
  <si>
    <t>13</t>
  </si>
  <si>
    <t>02710</t>
  </si>
  <si>
    <t>POMOC PRÁCE -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</si>
  <si>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 
.Vše v režii zhotovitele.</t>
  </si>
  <si>
    <t>1=1,000 [A]</t>
  </si>
  <si>
    <t>zahrnuje veškeré náklady spojené s objednatelem požadovanými zařízeními</t>
  </si>
  <si>
    <t>SO 101.1</t>
  </si>
  <si>
    <t>Úprava trasy silnice II/152 (Komenského-Jeřábkova)</t>
  </si>
  <si>
    <t>Zemní práce</t>
  </si>
  <si>
    <t>00572400R</t>
  </si>
  <si>
    <t>Směs travní parková I. běžná zátěž PROFI, á 25 kg</t>
  </si>
  <si>
    <t>KG</t>
  </si>
  <si>
    <t>113105113R00</t>
  </si>
  <si>
    <t>Rozebrání dlažeb z lom. kamene do MC, spáry s MC</t>
  </si>
  <si>
    <t>M2</t>
  </si>
  <si>
    <t>rigoly : (10,0+15,0)*0,5=12,500 [A]</t>
  </si>
  <si>
    <t>113106211R00</t>
  </si>
  <si>
    <t>Rozebrání dlažeb z velkých kostek v kam. těženém</t>
  </si>
  <si>
    <t>roh Válovi-vjezd Komínek : (10+15+18)*1,0=43,000 [A]</t>
  </si>
  <si>
    <t>113106222R00</t>
  </si>
  <si>
    <t>Rozebrání dlažeb z drobných kostek v živici</t>
  </si>
  <si>
    <t>roh Válovi-vjezd Komínek : (10+15+18)*0,2=8,600 [A]</t>
  </si>
  <si>
    <t>113107625R00</t>
  </si>
  <si>
    <t>Odstranění podkladu nad 50 m2,kam.drcené tl.25 cm</t>
  </si>
  <si>
    <t>silnice II/152 : 160,0*7,0*1,2=1 344,000 [A] 
'zpev. plochy : 100=100,000 [B] 
Celkem: A+B=1 444,000 [C]</t>
  </si>
  <si>
    <t>113108420R00</t>
  </si>
  <si>
    <t>Odstranění asfaltové vrstvy pl.nad 50 m2, tl.20 cm</t>
  </si>
  <si>
    <t>silnice II/152 : 160,0*7,0=1 120,000 [A]</t>
  </si>
  <si>
    <t>113109315R00</t>
  </si>
  <si>
    <t>Odstranění podkladu pl.50 m2, bet.prostý tl.15 cm</t>
  </si>
  <si>
    <t>zpev. plochy : 10,0=10,000 [A]</t>
  </si>
  <si>
    <t>113202111R00</t>
  </si>
  <si>
    <t>Vytrhání obrub obrubníků silničních</t>
  </si>
  <si>
    <t>M</t>
  </si>
  <si>
    <t>Komen.-Jeř. : 45+40=85,000 [A] 
'Jeř.-RD č.1 : 30=30,000 [B] 
'RD č.1-vjezd Komínek-bet.žlab : 15=15,000 [C] 
Celkem: A+B+C=130,000 [D]</t>
  </si>
  <si>
    <t>120001101R00</t>
  </si>
  <si>
    <t>Příplatek za ztížení vykopávky v blízkosti vedení</t>
  </si>
  <si>
    <t>M3</t>
  </si>
  <si>
    <t>výkopy strojní-hor.3 : 546,875*0,2=109,375 [A]</t>
  </si>
  <si>
    <t>122202202R00</t>
  </si>
  <si>
    <t>Odkopávky pro silnice v hor. 3 do 1000 m3</t>
  </si>
  <si>
    <t>sanace-silnice : (1437,5+96,0)*0,4=613,400 [A]</t>
  </si>
  <si>
    <t>silnice-hor.3 : 1150*1,25*0,7*0,7=704,375 [A] 
zatrav.plochy : 900,0*0,4*0,7=252,000 [B] 
odpočet-asf. : -1120,0*0,2*0,7=- 156,800 [C] 
odpočet-štěrk : -1444,0*0,25*0,7=- 252,700 [D] 
Celkem: A+B+C+D=546,875 [E]</t>
  </si>
  <si>
    <t>122202209R00</t>
  </si>
  <si>
    <t>Příplatek za lepivost - odkop. pro silnice v hor.3</t>
  </si>
  <si>
    <t>546,875*0,3=164,063 [A]</t>
  </si>
  <si>
    <t>sanace : 613,4*0,3=184,020 [A]</t>
  </si>
  <si>
    <t>14</t>
  </si>
  <si>
    <t>122302202R00</t>
  </si>
  <si>
    <t>Odkopávky pro silnice v hor. 4 do 1000 m3</t>
  </si>
  <si>
    <t>silnice-hor.4 : 1150*1,25*0,7*0,2=201,250 [A] 
zatrav.plochy: 900,0*0,4*0,2=72,000 [B] 
odpočet-asf. : -1120,0*0,2*0,2=-44,800 [C] 
odpočet-štěrk : -1444,0*0,25*0,2=-72,200 [D] 
Celkem: A+B+C+D=156,250 [E]</t>
  </si>
  <si>
    <t>15</t>
  </si>
  <si>
    <t>122302209R00</t>
  </si>
  <si>
    <t>Příplatek za lepivost - odkop pro silnice v hor. 4</t>
  </si>
  <si>
    <t>156,25*0,3=46,875 [A]</t>
  </si>
  <si>
    <t>16</t>
  </si>
  <si>
    <t>132201111R00</t>
  </si>
  <si>
    <t>Hloubení rýh š.do 60 cm v hor.3 do 100 m3, STROJNĚ</t>
  </si>
  <si>
    <t>drenáž : 160*0,4*0,4=25,600 [A]</t>
  </si>
  <si>
    <t>17</t>
  </si>
  <si>
    <t>132201119R00</t>
  </si>
  <si>
    <t>Přípl.za lepivost,hloubení rýh 60 cm,hor.3,STROJNĚ</t>
  </si>
  <si>
    <t>25,6*0,3=7,680 [A]</t>
  </si>
  <si>
    <t>18</t>
  </si>
  <si>
    <t>139601102R00</t>
  </si>
  <si>
    <t>Ruční výkop jam, rýh a šachet v hornině tř. 3</t>
  </si>
  <si>
    <t>silnice : 1150*1,25*0,7*0,1=100,625 [A] 
zatrav.plochy : 900,0*0,4*0,1=36,000 [B] 
odpočet-asf. : -1120,0*0,2*0,1=-22,400 [C] 
odpočet-štěrk : -1444,0*0,25*0,1=-36,100 [D] 
Celkem: A+B+C+D=78,125 [E]</t>
  </si>
  <si>
    <t>19</t>
  </si>
  <si>
    <t>162401102R00</t>
  </si>
  <si>
    <t>Vodorovné přemístění výkopku z hor.1-4 do 2000 m</t>
  </si>
  <si>
    <t>zásyp rýh-zpět : 292,0*0,2*2=116,800 [A] 
dovoz ornice : 900,0*0,15=135,000 [B] 
Celkem: A+B=251,800 [C]</t>
  </si>
  <si>
    <t>20</t>
  </si>
  <si>
    <t>162701105R00</t>
  </si>
  <si>
    <t>Vodorovné přemístění výkopku z hor.1-4 do 10000 m</t>
  </si>
  <si>
    <t>výkop celkem : 781,25+25,6=806,850 [A] 
obsyp obrub - odpočet : - 58,4=-58,400 [B] 
Celkem: A+B=748,450 [C]</t>
  </si>
  <si>
    <t>21</t>
  </si>
  <si>
    <t>sanace : 613,4=613,400 [A]</t>
  </si>
  <si>
    <t>22</t>
  </si>
  <si>
    <t>167101102R00</t>
  </si>
  <si>
    <t>Nakládání výkopku z hor.1-4 v množství nad 100 m3</t>
  </si>
  <si>
    <t>zpět zemina do zásypu : 58,4=58,400 [A] 
ornice : 135,0=135,000 [B] 
Celkem: A+B=193,400 [C]</t>
  </si>
  <si>
    <t>23</t>
  </si>
  <si>
    <t>171201201R00</t>
  </si>
  <si>
    <t>Uložení sypaniny na skl.-sypanina na výšku přes 2m</t>
  </si>
  <si>
    <t>přebytek zeminy : 748,45=748,450 [A] 
sanace : 613,4=613,400 [B] 
Celkem: A+B=1 361,850 [C]</t>
  </si>
  <si>
    <t>24</t>
  </si>
  <si>
    <t>174101101R00</t>
  </si>
  <si>
    <t>Zásyp jam, rýh, šachet se zhutněním</t>
  </si>
  <si>
    <t>kolem bet.obrub : 292,0*0,2=58,400 [A]</t>
  </si>
  <si>
    <t>25</t>
  </si>
  <si>
    <t>180402111R00</t>
  </si>
  <si>
    <t>Založení trávníku parkového výsevem v rovině</t>
  </si>
  <si>
    <t>26</t>
  </si>
  <si>
    <t>180402112R00</t>
  </si>
  <si>
    <t>Založení trávníku parkového výsevem svah do 1:2</t>
  </si>
  <si>
    <t>27</t>
  </si>
  <si>
    <t>181101102R00</t>
  </si>
  <si>
    <t>Úprava pláně v zářezech v hor. 1-4, se zhutněním</t>
  </si>
  <si>
    <t>silnice, sjezdy : 1150,0*1,25=1 437,500 [A]</t>
  </si>
  <si>
    <t>28</t>
  </si>
  <si>
    <t>181301113R00</t>
  </si>
  <si>
    <t>Rozprostření ornice, rovina, tl.15-20 cm,nad 500m2</t>
  </si>
  <si>
    <t>29</t>
  </si>
  <si>
    <t>182001121R00</t>
  </si>
  <si>
    <t>Plošná úprava terénu, nerovnosti do 15 cm v rovině</t>
  </si>
  <si>
    <t>30</t>
  </si>
  <si>
    <t>182001122R00</t>
  </si>
  <si>
    <t>Plošná úprava terénu, nerovnosti do 15 cm svah 1:2</t>
  </si>
  <si>
    <t>31</t>
  </si>
  <si>
    <t>182201101R00</t>
  </si>
  <si>
    <t>Svahování násypů</t>
  </si>
  <si>
    <t>32</t>
  </si>
  <si>
    <t>182301133R00</t>
  </si>
  <si>
    <t>Rozprostření ornice, svah, tl. 15-20 cm, nad 500m2</t>
  </si>
  <si>
    <t>33</t>
  </si>
  <si>
    <t>185803111R00</t>
  </si>
  <si>
    <t>Ošetření trávníku v rovině</t>
  </si>
  <si>
    <t>34</t>
  </si>
  <si>
    <t>185803112R00</t>
  </si>
  <si>
    <t>Ošetření trávníku na svahu 1:2</t>
  </si>
  <si>
    <t>35</t>
  </si>
  <si>
    <t>199000003R00</t>
  </si>
  <si>
    <t>Poplatek za skládku horniny 5 - 7, č. dle katal. odpadů 17 05 04</t>
  </si>
  <si>
    <t>podklad ze štěrku : 1444,0*0,25=361,000 [A] 
lomový kámen : 7,325/2,2=3,330 [B] 
Celkem: A+B=364,330 [C]</t>
  </si>
  <si>
    <t>36</t>
  </si>
  <si>
    <t>199000005R00</t>
  </si>
  <si>
    <t>Poplatek za skládku zeminy 1- 4, č. dle katal. odpadů 17 05 04</t>
  </si>
  <si>
    <t>T</t>
  </si>
  <si>
    <t>přebytek zeminy : 748,45*1,8=1 347,210 [A] 
sanace : 613,4*1,8=1 104,120 [B] 
Celkem: A+B=2 451,330 [C]</t>
  </si>
  <si>
    <t>39</t>
  </si>
  <si>
    <t>25191158R</t>
  </si>
  <si>
    <t>Trávníkové hnojivo AGRO po 10 kg</t>
  </si>
  <si>
    <t>Základy,zvláštní zakládání</t>
  </si>
  <si>
    <t>37</t>
  </si>
  <si>
    <t>212810010RAC</t>
  </si>
  <si>
    <t>Trativody z PVC drenážních flexibilních trubek, lože štěrkopísek a obsyp kamenivo, trubky d 100 mm</t>
  </si>
  <si>
    <t>38</t>
  </si>
  <si>
    <t>215901101R00</t>
  </si>
  <si>
    <t>Zhutnění podloží z hornin nesoudržných do 92% PS</t>
  </si>
  <si>
    <t>Komunikace</t>
  </si>
  <si>
    <t>51</t>
  </si>
  <si>
    <t>564661111R00</t>
  </si>
  <si>
    <t>Podklad z kameniva drceného 63-125 mm, tl. 20 cm</t>
  </si>
  <si>
    <t>sanace : 1437,5*2=2 875,000 [A]</t>
  </si>
  <si>
    <t>52</t>
  </si>
  <si>
    <t>564851111R00</t>
  </si>
  <si>
    <t>Podklad ze štěrkodrti po zhutnění tloušťky 15 cm</t>
  </si>
  <si>
    <t>silnice : 1150,0*1,25*2=2 875,000 [A]</t>
  </si>
  <si>
    <t>53</t>
  </si>
  <si>
    <t>565151211R00</t>
  </si>
  <si>
    <t>Podklad z obal kam.ACP 16+,ACP 22+,nad 3 m,tl.7 cm</t>
  </si>
  <si>
    <t>ACP 16+</t>
  </si>
  <si>
    <t>silnice : 1150,0=1 150,000 [A]</t>
  </si>
  <si>
    <t>54</t>
  </si>
  <si>
    <t>567142112R00</t>
  </si>
  <si>
    <t>Podklad z kameniva zpev.cementem SC C8/10 tl.22 cm</t>
  </si>
  <si>
    <t>silnice : 1150,0*1,1=1 265,000 [A]</t>
  </si>
  <si>
    <t>55</t>
  </si>
  <si>
    <t>568111111R00</t>
  </si>
  <si>
    <t>Zřízení vrstvy z geotextilie skl.do 1:5, š.do 3 m</t>
  </si>
  <si>
    <t>obalení drenáže : 160*2,0=320,000 [A]</t>
  </si>
  <si>
    <t>56</t>
  </si>
  <si>
    <t>573211111R00</t>
  </si>
  <si>
    <t>Postřik živičný spojovací z asfaltu 0,5-0,7 kg/m2</t>
  </si>
  <si>
    <t>0,4 kg/m2</t>
  </si>
  <si>
    <t>57</t>
  </si>
  <si>
    <t>Postřik živičný modifik. spojovací z asfaltu 0,5-0,7 kg/m2</t>
  </si>
  <si>
    <t>modifik. 0,4 kg/m2</t>
  </si>
  <si>
    <t>58</t>
  </si>
  <si>
    <t>Postřik živičný infiltrační z asfaltu 1,0 kg/m2</t>
  </si>
  <si>
    <t>infiltrační postřik 1,0 kg/m2</t>
  </si>
  <si>
    <t>59</t>
  </si>
  <si>
    <t>577112123R00</t>
  </si>
  <si>
    <t>Beton asfalt. ACO 11 S modifik. š.nad 3 m, tl.4 cm</t>
  </si>
  <si>
    <t>ACO 11S modifik</t>
  </si>
  <si>
    <t>60</t>
  </si>
  <si>
    <t>577162224R00</t>
  </si>
  <si>
    <t>Beton asfalt. ACL 22 ložný, š. nad 3 m, tl. 7 cm</t>
  </si>
  <si>
    <t>ACL 22+</t>
  </si>
  <si>
    <t>65</t>
  </si>
  <si>
    <t>69366203R</t>
  </si>
  <si>
    <t>Geotextilie GUTTATEX 400 g/m2 š. 200 cm PES</t>
  </si>
  <si>
    <t>320,0*1,2=384,000 [A]</t>
  </si>
  <si>
    <t>Trubní vedení</t>
  </si>
  <si>
    <t>66</t>
  </si>
  <si>
    <t>899331111R00</t>
  </si>
  <si>
    <t>Výšková úprava vstupu do 20 cm, zvýšení poklopu</t>
  </si>
  <si>
    <t>KUS</t>
  </si>
  <si>
    <t>67</t>
  </si>
  <si>
    <t>899332111R00</t>
  </si>
  <si>
    <t>Výšková úprava vstupu do 20 cm, snížení poklopu</t>
  </si>
  <si>
    <t>68</t>
  </si>
  <si>
    <t>899431111R00</t>
  </si>
  <si>
    <t>Výšková úprava do 20 cm, zvýšení krytu šoupěte</t>
  </si>
  <si>
    <t>69</t>
  </si>
  <si>
    <t>899432111R00</t>
  </si>
  <si>
    <t>Výšková úprava do 20 cm, snížení krytu šoupěte</t>
  </si>
  <si>
    <t>91</t>
  </si>
  <si>
    <t>Doplňující práce na komunikaci</t>
  </si>
  <si>
    <t>40</t>
  </si>
  <si>
    <t>40444973.AR</t>
  </si>
  <si>
    <t>Značka uprav přednost P2 500/500  fól1, HIG 10letá</t>
  </si>
  <si>
    <t>41</t>
  </si>
  <si>
    <t>40445141.AR</t>
  </si>
  <si>
    <t>Značka dopr dodat E1,2a,b 500/500 fól 1, EG 7letá</t>
  </si>
  <si>
    <t>42</t>
  </si>
  <si>
    <t>404459502R</t>
  </si>
  <si>
    <t>Sloupek Fe pr.60 pozinkovaný, l= 2500 mm</t>
  </si>
  <si>
    <t>43</t>
  </si>
  <si>
    <t>404459516R</t>
  </si>
  <si>
    <t>Patka kotevní kompletní AP 60/4, čtyřkotevní</t>
  </si>
  <si>
    <t>44</t>
  </si>
  <si>
    <t>404459534R</t>
  </si>
  <si>
    <t>Svorka upínací US na sloupek pr. 60 nebo 70 mm</t>
  </si>
  <si>
    <t>4*2=8,000 [A]</t>
  </si>
  <si>
    <t>45</t>
  </si>
  <si>
    <t>404459540R</t>
  </si>
  <si>
    <t>Víčko pr. 60</t>
  </si>
  <si>
    <t>46</t>
  </si>
  <si>
    <t>404459543R</t>
  </si>
  <si>
    <t>Krytka na matici M 16</t>
  </si>
  <si>
    <t>2*4=8,000 [A]</t>
  </si>
  <si>
    <t>61</t>
  </si>
  <si>
    <t>59217472R</t>
  </si>
  <si>
    <t>Obrubník silniční 1000/150/250 šedý</t>
  </si>
  <si>
    <t>270,0=270,000 [A]</t>
  </si>
  <si>
    <t>62</t>
  </si>
  <si>
    <t>59217476R</t>
  </si>
  <si>
    <t>Obrubník silniční nájezdový 1000/150/150 šedý</t>
  </si>
  <si>
    <t>31,0=31,000 [A]</t>
  </si>
  <si>
    <t>63</t>
  </si>
  <si>
    <t>59217480R</t>
  </si>
  <si>
    <t>Obrubník silniční přechodový L 1000/150/150-250</t>
  </si>
  <si>
    <t>9,0=9,000 [A]</t>
  </si>
  <si>
    <t>64</t>
  </si>
  <si>
    <t>59217481R</t>
  </si>
  <si>
    <t>Obrubník silniční přechodový P 1000/150/150-250</t>
  </si>
  <si>
    <t>10,0=10,000 [A]</t>
  </si>
  <si>
    <t>70</t>
  </si>
  <si>
    <t>914001121R00</t>
  </si>
  <si>
    <t>Osaz.svislé dopr.značky a sloupku,Al patka, základ</t>
  </si>
  <si>
    <t>71</t>
  </si>
  <si>
    <t>915711112RU1</t>
  </si>
  <si>
    <t>Vodorovné značení dělicích čar š.12 cm silnovrstvé, barva bílá</t>
  </si>
  <si>
    <t>72</t>
  </si>
  <si>
    <t>915791111R00</t>
  </si>
  <si>
    <t>Předznačení pro značení dělicí čáry,vodicí proužky</t>
  </si>
  <si>
    <t>73</t>
  </si>
  <si>
    <t>917862111R00</t>
  </si>
  <si>
    <t>Osazení stojat. obrub.bet. s opěrou,lože z C 12/15</t>
  </si>
  <si>
    <t>obrubníky silniční stojaté : 270,0=270,000 [A] 
obrubníky nájezdové : 31,0=31,000 [B] 
obrubníky přechodové : 19,0=19,000 [C] 
Celkem: A+B+C=320,000 [D]</t>
  </si>
  <si>
    <t>74</t>
  </si>
  <si>
    <t>919731123R00</t>
  </si>
  <si>
    <t>Zarovnání styčné plochy živičné tl. do 20 cm</t>
  </si>
  <si>
    <t>75</t>
  </si>
  <si>
    <t>919735114R00</t>
  </si>
  <si>
    <t>Řezání stávajícího živičného krytu tl. 15 - 20 cm</t>
  </si>
  <si>
    <t>7*2=14,000 [A]</t>
  </si>
  <si>
    <t>97</t>
  </si>
  <si>
    <t>Prorážení otvorů</t>
  </si>
  <si>
    <t>76</t>
  </si>
  <si>
    <t>979024441R00</t>
  </si>
  <si>
    <t>Očištění vybour. obrubníků všech loží a výplní</t>
  </si>
  <si>
    <t>77</t>
  </si>
  <si>
    <t>979071112R00</t>
  </si>
  <si>
    <t>Očištění vybour. kostek velkých s výplní MC/živicí</t>
  </si>
  <si>
    <t>78</t>
  </si>
  <si>
    <t>979071122R00</t>
  </si>
  <si>
    <t>Očištění vybour.kostek drobných s výplní MC/živicí</t>
  </si>
  <si>
    <t>79</t>
  </si>
  <si>
    <t>979082213R00</t>
  </si>
  <si>
    <t>Vodorovná doprava suti po suchu do 1 km</t>
  </si>
  <si>
    <t>asfaltová silnice : 492,8=492,800 [A] 
štěrkový podklad : 794,2=794,200 [B] 
obrubníky,žlab,plochy : 35,1+3,6=38,700 [C] 
lomový kámen : 7,325=7,325 [D] 
kamenná kostka : 17,931+2,4768=20,408 [E] 
Celkem: A+B+C+D+E=1 353,433 [F]</t>
  </si>
  <si>
    <t>80</t>
  </si>
  <si>
    <t>979082219R00</t>
  </si>
  <si>
    <t>Příplatek za dopravu suti po suchu za další 1 km</t>
  </si>
  <si>
    <t>1353,4328*9=12 180,895 [A]</t>
  </si>
  <si>
    <t>81</t>
  </si>
  <si>
    <t>979990103R00</t>
  </si>
  <si>
    <t>Poplatek za uložení suti - beton, skupina odpadu 170101</t>
  </si>
  <si>
    <t>35,1+3,6=38,700 [A]</t>
  </si>
  <si>
    <t>82</t>
  </si>
  <si>
    <t>979990112R00</t>
  </si>
  <si>
    <t>Poplatek za uložení suti - obal. kamenivo, asfalt, skupina odpadu 170302</t>
  </si>
  <si>
    <t>492,8*0,7=344,960 [A]</t>
  </si>
  <si>
    <t>83</t>
  </si>
  <si>
    <t>979990261R00</t>
  </si>
  <si>
    <t>Poplatek za uložení asfalt,. směsi obsahující dehet</t>
  </si>
  <si>
    <t>492,8*0,3=147,840 [A]</t>
  </si>
  <si>
    <t>99</t>
  </si>
  <si>
    <t>Staveništní přesun hmot</t>
  </si>
  <si>
    <t>84</t>
  </si>
  <si>
    <t>998225111R00</t>
  </si>
  <si>
    <t>Přesun hmot, pozemní komunikace, kryt živičný</t>
  </si>
  <si>
    <t>M46</t>
  </si>
  <si>
    <t>Zemní práce při montážích</t>
  </si>
  <si>
    <t>47</t>
  </si>
  <si>
    <t>460420022RT2</t>
  </si>
  <si>
    <t>Zřízení kabelového lože v rýze š. do 65 cm z písku, lože tloušťky 15 cm</t>
  </si>
  <si>
    <t>kabelové vedení : 9,0*3*2=54,000 [A]</t>
  </si>
  <si>
    <t>48</t>
  </si>
  <si>
    <t>460490012R00</t>
  </si>
  <si>
    <t>Fólie výstražná z PVC, šířka 33 cm</t>
  </si>
  <si>
    <t>49</t>
  </si>
  <si>
    <t>460510031RT1</t>
  </si>
  <si>
    <t>Kabelový prostup z plastových trub, D 110/6,3 mm, včetně dodávky trub</t>
  </si>
  <si>
    <t>50</t>
  </si>
  <si>
    <t>460570113R00</t>
  </si>
  <si>
    <t>Zához rýhy 35/30 cm, hornina třídy 3, se zhutněním</t>
  </si>
  <si>
    <t>54*2=108,000 [A]</t>
  </si>
  <si>
    <t>SO 101.2</t>
  </si>
  <si>
    <t>Úprava trasy silnice III/15264 (Tikovická)</t>
  </si>
  <si>
    <t>SO101.2</t>
  </si>
  <si>
    <t>rigoly : 20,0*0,5=10,000 [A]</t>
  </si>
  <si>
    <t>spojka RD č.1-10 : 35,0*1,0=35,000 [A]</t>
  </si>
  <si>
    <t>spojka RD č.1-10 : 35,0*0,2=7,000 [A]</t>
  </si>
  <si>
    <t>silnice III/15264 : 290,0*1,2=348,000 [A] 
zpev. plochy : 100,0=100,000 [B] 
Celkem: A+B=448,000 [C]</t>
  </si>
  <si>
    <t>silnice III/15264 : 30,0*7,5+(22,0*4,0)/2+(7,0*6,0)/2=290,000 [A]</t>
  </si>
  <si>
    <t>113151114R00</t>
  </si>
  <si>
    <t>Fréz.živič.krytu pl.do 500 m2,pruh do 75 cm,tl.5cm</t>
  </si>
  <si>
    <t>začátek úpravy : 13,0*7,0=91,000 [A]</t>
  </si>
  <si>
    <t>Roh RD č.1-bet. obr. : 15=15,000 [A] 
spojka RD č.1-10-kamenná obr. : 20=20,000 [B] 
spojka RD č.1-10-beton. žlab : 15=15,000 [C] 
oblouk silnice-přídlažba : 20+10=30,000 [D] 
Celkem: A+B+C+D=80,000 [E]</t>
  </si>
  <si>
    <t>výkopy strojní-hor.3 : 105,875*0,3=31,763 [A]</t>
  </si>
  <si>
    <t>sanace-silnice : 287,5*0,4=115,000 [A]</t>
  </si>
  <si>
    <t>silnice-hor.3 : 230*1,25*0,7*0,7=140,875 [A] 
zatrav.plochy : 300,0*0,4*0,7=84,000 [B] 
odpočet-asf. : -290,0*0,2*0,7=-40,600 [C] 
odpočet-štěrk : -448,0*0,25*0,7=-78,400 [D] 
Celkem: A+B+C+D=105,875 [E]</t>
  </si>
  <si>
    <t>105,875*0,3=31,763 [A]</t>
  </si>
  <si>
    <t>sanace : 115,0*0,3=34,500 [A]</t>
  </si>
  <si>
    <t>silnice-hor.3 : 230*1,25*0,7*0,2=40,250 [A] 
zatrav.plochy : 300,0*0,4*0,2=24,000 [B] 
odpočet-asf. : -290,0*0,2*0,2=-11,600 [C] 
odpočet-štěrk : -448,0*0,25*0,2=-22,400 [D] 
Celkem: A+B+C+D=30,250 [E]</t>
  </si>
  <si>
    <t>30,25*0,3=9,075 [A]</t>
  </si>
  <si>
    <t>drenáž : 40*0,4*0,4=6,400 [A]</t>
  </si>
  <si>
    <t>6,4*0,3=1,920 [A]</t>
  </si>
  <si>
    <t>silnice-hor.3 : 230*1,25*0,7*0,1=20,125 [A] 
zatrav.plochy : 300,0*0,4*0,1=12,000 [B] 
odpočet-asf. : -290,0*0,2*0,1=-5,800 [C] 
odpočet-štěrk : -448,0*0,25*0,1=-11,200 [D] 
Celkem: A+B+C+D=15,125 [E]</t>
  </si>
  <si>
    <t>zásyp rýh-zpět : 86,0*0,2*2=34,400 [A] 
dovoz ornice : 300,0*0,15=45,000 [B] 
Celkem: A+B=79,400 [C]</t>
  </si>
  <si>
    <t>výkop celkem : 151,25+6,4=157,650 [A] 
obsyp obrub - odpočet : - 17,2=-17,200 [B] 
Celkem: A+B=140,450 [C]</t>
  </si>
  <si>
    <t>sanace : 115,0=115,000 [A]</t>
  </si>
  <si>
    <t>zpět zemina do zásypu : 17,2=17,200 [A] 
ornice : 45,0=45,000 [B] 
Celkem: A+B=62,200 [C]</t>
  </si>
  <si>
    <t>přebytek zeminy : 140,45=140,450 [A] 
sanace : 115,0=115,000 [B] 
Celkem: A+B=255,450 [C]</t>
  </si>
  <si>
    <t>kolem bet.obrub : 86,0*0,2=17,200 [A]</t>
  </si>
  <si>
    <t>silnice : 230,0*1,25=287,500 [A]</t>
  </si>
  <si>
    <t>podklad ze štěrku : 448,0*0,25=112,000 [A] 
lomový kámen : 5,86/2,2=2,664 [B] 
Celkem: A+B=114,664 [C]</t>
  </si>
  <si>
    <t>přebytek zeminy : 140,45*1,8=252,810 [A] 
sanace : 115,0*1,8=207,000 [B] 
Celkem: A+B=459,810 [C]</t>
  </si>
  <si>
    <t>sanace : 320*1,25*2=800,000 [A]</t>
  </si>
  <si>
    <t>silnice : 320,0*1,25*2=800,000 [A]</t>
  </si>
  <si>
    <t>silnice : 320,0=320,000 [A]</t>
  </si>
  <si>
    <t>silnice : 320,0*1,1=352,000 [A]</t>
  </si>
  <si>
    <t>obalení drenáže : 40*2,0=80,000 [A]</t>
  </si>
  <si>
    <t>Postřik živičný spojovací modifik z asfaltu 0,5-0,7 kg/m2</t>
  </si>
  <si>
    <t>modifik.0,4 kg/m2</t>
  </si>
  <si>
    <t>infiltrační postřik z asfaltu 1,0 kg/m2</t>
  </si>
  <si>
    <t>80,0*1,2=96,000 [A]</t>
  </si>
  <si>
    <t>40444984.AR</t>
  </si>
  <si>
    <t>Značka uprav přednost P4 700  fólie 1, EG 7letá</t>
  </si>
  <si>
    <t>40445045.AR</t>
  </si>
  <si>
    <t>Značka dopr inf IP 4b-7,10a,b 500/500 fól1,HIG10</t>
  </si>
  <si>
    <t>40445243R</t>
  </si>
  <si>
    <t>Značka dopr.informat.IP8a-IP13d 500x700mm poz.tř.1</t>
  </si>
  <si>
    <t>5*2=10,000 [A]</t>
  </si>
  <si>
    <t>4*4=16,000 [A]</t>
  </si>
  <si>
    <t>64,0=64,000 [A]</t>
  </si>
  <si>
    <t>19,0=19,000 [A]</t>
  </si>
  <si>
    <t>1,0=1,000 [A]</t>
  </si>
  <si>
    <t>2,0=2,000 [A]</t>
  </si>
  <si>
    <t>915712111R00</t>
  </si>
  <si>
    <t>Vodorovné značení proužků š.25 cm střík.barvou</t>
  </si>
  <si>
    <t>obrubníky silniční stojaté : 64,0=64,000 [A] 
obrubníky nájezdové : 19,0=19,000 [B] 
obrubníky přechodové : 3,0=3,000 [C] 
Celkem: A+B+C=86,000 [D]</t>
  </si>
  <si>
    <t>917932121RT2</t>
  </si>
  <si>
    <t>Osazení betonové prefa přídlažby do lože z C16/20, včetně dodávky silniční přídlažby</t>
  </si>
  <si>
    <t>7+7=14,000 [A]</t>
  </si>
  <si>
    <t>20+15=35,000 [A]</t>
  </si>
  <si>
    <t>asfaltová silnice : 137,61=137,610 [A] 
štěrkový podklad : 246,4=246,400 [B] 
obrubníky,přídlažba,žlab,plochy : 21,6+3,6=25,200 [C] 
lomový kámen : 5,86=5,860 [D] 
kamenná kostka : 14,595+2,016=16,611 [E] 
Celkem: A+B+C+D+E=431,681 [F]</t>
  </si>
  <si>
    <t>431,681*9=3 885,129 [A]</t>
  </si>
  <si>
    <t>21,6+3,6=25,200 [A]</t>
  </si>
  <si>
    <t>(127,6+10,01)*0,7=96,327 [A]</t>
  </si>
  <si>
    <t>nebezpečný odpad : (127,6+10,01)*0,3=41,283 [A]</t>
  </si>
  <si>
    <t>kabelové vedení : 10,0*3+15,0*3=75,000 [A]</t>
  </si>
  <si>
    <t>75*2=150,000 [A]</t>
  </si>
  <si>
    <t>SO 103.1</t>
  </si>
  <si>
    <t>Sjezdy k nemovitostem na silnici II/152 (Komenského - Jeřábkova)</t>
  </si>
  <si>
    <t>113106231R00</t>
  </si>
  <si>
    <t>Rozebrání dlažeb ze zámkové dlažby v kamenivu</t>
  </si>
  <si>
    <t>sjezdy : 25,0=25,000 [A]</t>
  </si>
  <si>
    <t>113201111R00</t>
  </si>
  <si>
    <t>Vytrhání obrubníků chodníkových a parkových</t>
  </si>
  <si>
    <t>stáv.sjezdy : 18,0=18,000 [A]</t>
  </si>
  <si>
    <t>výkopy strojní-hor.3 : 80,0*1,2*0,6*0,2=11,520 [A]</t>
  </si>
  <si>
    <t>sjezdy : 80,0*1,2*0,6=57,600 [A]</t>
  </si>
  <si>
    <t>57,6*0,3=17,280 [A]</t>
  </si>
  <si>
    <t>zásyp rýh-zpět : 40,0*0,1*2=8,000 [A]</t>
  </si>
  <si>
    <t>výkop celkem : 57,6=57,600 [A] 
obsyp obrub - odpočet : - 4,0=-4,000 [B] 
Celkem: A+B=53,600 [C]</t>
  </si>
  <si>
    <t>zpět zemina do zásypu : 4,0=4,000 [A]</t>
  </si>
  <si>
    <t>přebytek zeminy : 53,6=53,600 [A]</t>
  </si>
  <si>
    <t>kolem bet.obrub : 40*0,1=4,000 [A]</t>
  </si>
  <si>
    <t>sjezdy : 80,0*1,2=96,000 [A]</t>
  </si>
  <si>
    <t>přebytek zeminy : 53,6*1,8=96,480 [A]</t>
  </si>
  <si>
    <t>567122114R00</t>
  </si>
  <si>
    <t>Podklad z kameniva zpev.cementem SC C8/10 tl.15 cm</t>
  </si>
  <si>
    <t>sjezdy : 80,0=80,000 [A]</t>
  </si>
  <si>
    <t>592451158R</t>
  </si>
  <si>
    <t>Dlažba skladba 20x10x8 cm červená, dlažba pro nevidomé</t>
  </si>
  <si>
    <t>sjezdy : 7,0=7,000 [A]</t>
  </si>
  <si>
    <t>592451170R</t>
  </si>
  <si>
    <t>Dlažba 20x10x8 cm přírodní</t>
  </si>
  <si>
    <t>sjezdy : 73,0=73,000 [A]</t>
  </si>
  <si>
    <t>596215040R00</t>
  </si>
  <si>
    <t>Kladení zámkové dlažby tl. 8 cm do drtě tl. 4 cm</t>
  </si>
  <si>
    <t>59217421R</t>
  </si>
  <si>
    <t>Obrubník chodníkový ABO 14-10 1000/100/250, přírodní</t>
  </si>
  <si>
    <t>40,0=40,000 [A]</t>
  </si>
  <si>
    <t>sjezdy 40=40,000 [A]</t>
  </si>
  <si>
    <t>96</t>
  </si>
  <si>
    <t>Bourání konstrukcí</t>
  </si>
  <si>
    <t>966008111R00</t>
  </si>
  <si>
    <t>Bourání trubního propustku z trub DN do 30 cm</t>
  </si>
  <si>
    <t>vjezdy Jeř.-vjezd Komínek : 5,0*3=15,000 [A]</t>
  </si>
  <si>
    <t>979054441R00</t>
  </si>
  <si>
    <t>Očištění vybour. dlaždic s výplní kamen. těženým</t>
  </si>
  <si>
    <t>dlažba sjezdy : 25,0=25,000 [A]</t>
  </si>
  <si>
    <t>obrubníky,dlažba,propustek : 3,96+5,625+11,295=20,880 [A]</t>
  </si>
  <si>
    <t>20,88*9=187,920 [A]</t>
  </si>
  <si>
    <t>3,96+5,625+11,295=20,880 [A]</t>
  </si>
  <si>
    <t>SO 106.1</t>
  </si>
  <si>
    <t>Odvodnění silnice II/152 (Komenského - Jeřábkova)</t>
  </si>
  <si>
    <t>Demontáž vpustí</t>
  </si>
  <si>
    <t>Uliční vpust z bet. dílců 400 kN vč. zemních prací, rošt plastový (Dod.+mont.)</t>
  </si>
  <si>
    <t>831350113RAF</t>
  </si>
  <si>
    <t>Kanalizační přípojka z trub PVC, D 160 mm, rýha šířky 0,9 m, hloubky 2,0 m</t>
  </si>
  <si>
    <t>přípojky od UV : 6*5,0=30,000 [A]</t>
  </si>
  <si>
    <t>SO 106.2</t>
  </si>
  <si>
    <t>Odvodnění silnice III/15264 (Tikovická)</t>
  </si>
  <si>
    <t>přípojky od UV : 2*5,0=10,000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</si>
</sst>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84</v>
      </c>
      <c s="18" t="s">
        <v>64</v>
      </c>
      <c s="24" t="s">
        <v>85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86</v>
      </c>
      <c s="23" t="s">
        <v>87</v>
      </c>
      <c s="18" t="s">
        <v>64</v>
      </c>
      <c s="24" t="s">
        <v>88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89</v>
      </c>
      <c s="23" t="s">
        <v>90</v>
      </c>
      <c s="18" t="s">
        <v>64</v>
      </c>
      <c s="24" t="s">
        <v>91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92</v>
      </c>
      <c s="23" t="s">
        <v>93</v>
      </c>
      <c s="18" t="s">
        <v>40</v>
      </c>
      <c s="24" t="s">
        <v>94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14.75">
      <c r="A59" s="28" t="s">
        <v>43</v>
      </c>
      <c r="E59" s="29" t="s">
        <v>95</v>
      </c>
    </row>
    <row r="60" spans="1:5" ht="12.75">
      <c r="A60" s="30" t="s">
        <v>45</v>
      </c>
      <c r="E60" s="31" t="s">
        <v>96</v>
      </c>
    </row>
    <row r="61" spans="1:5" ht="12.75">
      <c r="A61" t="s">
        <v>46</v>
      </c>
      <c r="E61" s="29" t="s">
        <v>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0+O9+O158+O167+O212+O229+O298+O331+O336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98</v>
      </c>
      <c s="32">
        <f>0+I9+I158+I167+I212+I229+I298+I331+I336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98</v>
      </c>
      <c s="1"/>
      <c s="10" t="s">
        <v>99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98</v>
      </c>
      <c s="5"/>
      <c s="14" t="s">
        <v>99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100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0+I10+I14+I18+I22+I26+I30+I34+I38+I42+I46+I50+I54+I58+I62+I66+I70+I74+I78+I82+I86+I90+I94+I98+I102+I106+I110+I114+I118+I122+I126+I130+I134+I138+I142+I146+I150+I154</f>
      </c>
      <c>
        <f>0+O10+O14+O18+O22+O26+O30+O34+O38+O42+O46+O50+O54+O58+O62+O66+O70+O74+O78+O82+O86+O90+O94+O98+O102+O106+O110+O114+O118+O122+O126+O130+O134+O138+O142+O146+O150+O154</f>
      </c>
    </row>
    <row r="10" spans="1:16" ht="12.75">
      <c r="A10" s="18" t="s">
        <v>38</v>
      </c>
      <c s="23" t="s">
        <v>22</v>
      </c>
      <c s="23" t="s">
        <v>101</v>
      </c>
      <c s="18" t="s">
        <v>40</v>
      </c>
      <c s="24" t="s">
        <v>102</v>
      </c>
      <c s="25" t="s">
        <v>103</v>
      </c>
      <c s="26">
        <v>40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104</v>
      </c>
      <c s="18" t="s">
        <v>40</v>
      </c>
      <c s="24" t="s">
        <v>105</v>
      </c>
      <c s="25" t="s">
        <v>106</v>
      </c>
      <c s="26">
        <v>12.5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3" t="s">
        <v>107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108</v>
      </c>
      <c s="18" t="s">
        <v>40</v>
      </c>
      <c s="24" t="s">
        <v>109</v>
      </c>
      <c s="25" t="s">
        <v>106</v>
      </c>
      <c s="26">
        <v>43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3" t="s">
        <v>110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26</v>
      </c>
      <c s="23" t="s">
        <v>111</v>
      </c>
      <c s="18" t="s">
        <v>40</v>
      </c>
      <c s="24" t="s">
        <v>112</v>
      </c>
      <c s="25" t="s">
        <v>106</v>
      </c>
      <c s="26">
        <v>8.6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3" t="s">
        <v>113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28</v>
      </c>
      <c s="23" t="s">
        <v>114</v>
      </c>
      <c s="18" t="s">
        <v>40</v>
      </c>
      <c s="24" t="s">
        <v>115</v>
      </c>
      <c s="25" t="s">
        <v>106</v>
      </c>
      <c s="26">
        <v>1444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38.25">
      <c r="A28" s="30" t="s">
        <v>45</v>
      </c>
      <c r="E28" s="33" t="s">
        <v>116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117</v>
      </c>
      <c s="18" t="s">
        <v>40</v>
      </c>
      <c s="24" t="s">
        <v>118</v>
      </c>
      <c s="25" t="s">
        <v>106</v>
      </c>
      <c s="26">
        <v>1120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3" t="s">
        <v>119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76</v>
      </c>
      <c s="23" t="s">
        <v>120</v>
      </c>
      <c s="18" t="s">
        <v>40</v>
      </c>
      <c s="24" t="s">
        <v>121</v>
      </c>
      <c s="25" t="s">
        <v>106</v>
      </c>
      <c s="26">
        <v>10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3" t="s">
        <v>122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123</v>
      </c>
      <c s="18" t="s">
        <v>40</v>
      </c>
      <c s="24" t="s">
        <v>124</v>
      </c>
      <c s="25" t="s">
        <v>125</v>
      </c>
      <c s="26">
        <v>130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51">
      <c r="A40" s="30" t="s">
        <v>45</v>
      </c>
      <c r="E40" s="33" t="s">
        <v>126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127</v>
      </c>
      <c s="18" t="s">
        <v>40</v>
      </c>
      <c s="24" t="s">
        <v>128</v>
      </c>
      <c s="25" t="s">
        <v>129</v>
      </c>
      <c s="26">
        <v>109.375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3" t="s">
        <v>130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131</v>
      </c>
      <c s="18" t="s">
        <v>40</v>
      </c>
      <c s="24" t="s">
        <v>132</v>
      </c>
      <c s="25" t="s">
        <v>129</v>
      </c>
      <c s="26">
        <v>613.4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133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86</v>
      </c>
      <c s="23" t="s">
        <v>131</v>
      </c>
      <c s="18" t="s">
        <v>22</v>
      </c>
      <c s="24" t="s">
        <v>132</v>
      </c>
      <c s="25" t="s">
        <v>129</v>
      </c>
      <c s="26">
        <v>546.875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63.75">
      <c r="A52" s="30" t="s">
        <v>45</v>
      </c>
      <c r="E52" s="31" t="s">
        <v>134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89</v>
      </c>
      <c s="23" t="s">
        <v>135</v>
      </c>
      <c s="18" t="s">
        <v>40</v>
      </c>
      <c s="24" t="s">
        <v>136</v>
      </c>
      <c s="25" t="s">
        <v>129</v>
      </c>
      <c s="26">
        <v>164.063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137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92</v>
      </c>
      <c s="23" t="s">
        <v>135</v>
      </c>
      <c s="18" t="s">
        <v>22</v>
      </c>
      <c s="24" t="s">
        <v>136</v>
      </c>
      <c s="25" t="s">
        <v>129</v>
      </c>
      <c s="26">
        <v>184.02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3" t="s">
        <v>138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129</v>
      </c>
      <c s="26">
        <v>156.25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63.75">
      <c r="A64" s="30" t="s">
        <v>45</v>
      </c>
      <c r="E64" s="31" t="s">
        <v>142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129</v>
      </c>
      <c s="26">
        <v>46.875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146</v>
      </c>
    </row>
    <row r="69" spans="1:5" ht="12.75">
      <c r="A69" t="s">
        <v>46</v>
      </c>
      <c r="E69" s="29" t="s">
        <v>40</v>
      </c>
    </row>
    <row r="70" spans="1:16" ht="12.75">
      <c r="A70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129</v>
      </c>
      <c s="26">
        <v>25.6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3" t="s">
        <v>150</v>
      </c>
    </row>
    <row r="73" spans="1:5" ht="12.75">
      <c r="A73" t="s">
        <v>46</v>
      </c>
      <c r="E73" s="29" t="s">
        <v>40</v>
      </c>
    </row>
    <row r="74" spans="1:16" ht="12.75">
      <c r="A74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129</v>
      </c>
      <c s="26">
        <v>7.68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154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129</v>
      </c>
      <c s="26">
        <v>78.125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63.75">
      <c r="A80" s="30" t="s">
        <v>45</v>
      </c>
      <c r="E80" s="31" t="s">
        <v>158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159</v>
      </c>
      <c s="23" t="s">
        <v>160</v>
      </c>
      <c s="18" t="s">
        <v>40</v>
      </c>
      <c s="24" t="s">
        <v>161</v>
      </c>
      <c s="25" t="s">
        <v>129</v>
      </c>
      <c s="26">
        <v>251.8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38.25">
      <c r="A84" s="30" t="s">
        <v>45</v>
      </c>
      <c r="E84" s="31" t="s">
        <v>162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129</v>
      </c>
      <c s="26">
        <v>748.45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38.25">
      <c r="A88" s="30" t="s">
        <v>45</v>
      </c>
      <c r="E88" s="31" t="s">
        <v>166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167</v>
      </c>
      <c s="23" t="s">
        <v>164</v>
      </c>
      <c s="18" t="s">
        <v>22</v>
      </c>
      <c s="24" t="s">
        <v>165</v>
      </c>
      <c s="25" t="s">
        <v>129</v>
      </c>
      <c s="26">
        <v>613.4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3" t="s">
        <v>168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129</v>
      </c>
      <c s="26">
        <v>193.4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38.25">
      <c r="A96" s="30" t="s">
        <v>45</v>
      </c>
      <c r="E96" s="31" t="s">
        <v>172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129</v>
      </c>
      <c s="26">
        <v>1361.85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38.25">
      <c r="A100" s="30" t="s">
        <v>45</v>
      </c>
      <c r="E100" s="31" t="s">
        <v>176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129</v>
      </c>
      <c s="26">
        <v>58.4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3" t="s">
        <v>180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106</v>
      </c>
      <c s="26">
        <v>700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40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106</v>
      </c>
      <c s="26">
        <v>200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106</v>
      </c>
      <c s="26">
        <v>1437.5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3" t="s">
        <v>190</v>
      </c>
    </row>
    <row r="117" spans="1:5" ht="12.75">
      <c r="A117" t="s">
        <v>46</v>
      </c>
      <c r="E117" s="29" t="s">
        <v>40</v>
      </c>
    </row>
    <row r="118" spans="1:16" ht="12.75">
      <c r="A118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106</v>
      </c>
      <c s="26">
        <v>700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6" ht="12.75">
      <c r="A122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106</v>
      </c>
      <c s="26">
        <v>700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40</v>
      </c>
    </row>
    <row r="124" spans="1:5" ht="12.75">
      <c r="A124" s="30" t="s">
        <v>45</v>
      </c>
      <c r="E124" s="31" t="s">
        <v>40</v>
      </c>
    </row>
    <row r="125" spans="1:5" ht="12.75">
      <c r="A125" t="s">
        <v>46</v>
      </c>
      <c r="E125" s="29" t="s">
        <v>40</v>
      </c>
    </row>
    <row r="126" spans="1:16" ht="12.75">
      <c r="A126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106</v>
      </c>
      <c s="26">
        <v>200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40</v>
      </c>
    </row>
    <row r="129" spans="1:5" ht="12.75">
      <c r="A129" t="s">
        <v>46</v>
      </c>
      <c r="E129" s="29" t="s">
        <v>40</v>
      </c>
    </row>
    <row r="130" spans="1:16" ht="12.75">
      <c r="A130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106</v>
      </c>
      <c s="26">
        <v>200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40</v>
      </c>
    </row>
    <row r="132" spans="1:5" ht="12.75">
      <c r="A132" s="30" t="s">
        <v>45</v>
      </c>
      <c r="E132" s="31" t="s">
        <v>40</v>
      </c>
    </row>
    <row r="133" spans="1:5" ht="12.75">
      <c r="A133" t="s">
        <v>46</v>
      </c>
      <c r="E133" s="29" t="s">
        <v>40</v>
      </c>
    </row>
    <row r="134" spans="1:16" ht="12.75">
      <c r="A134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106</v>
      </c>
      <c s="26">
        <v>200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40</v>
      </c>
    </row>
    <row r="136" spans="1:5" ht="12.75">
      <c r="A136" s="30" t="s">
        <v>45</v>
      </c>
      <c r="E136" s="31" t="s">
        <v>40</v>
      </c>
    </row>
    <row r="137" spans="1:5" ht="12.75">
      <c r="A137" t="s">
        <v>46</v>
      </c>
      <c r="E137" s="29" t="s">
        <v>40</v>
      </c>
    </row>
    <row r="138" spans="1:16" ht="12.75">
      <c r="A138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106</v>
      </c>
      <c s="26">
        <v>700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40</v>
      </c>
    </row>
    <row r="141" spans="1:5" ht="12.75">
      <c r="A141" t="s">
        <v>46</v>
      </c>
      <c r="E141" s="29" t="s">
        <v>40</v>
      </c>
    </row>
    <row r="142" spans="1:16" ht="12.75">
      <c r="A142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106</v>
      </c>
      <c s="26">
        <v>200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40</v>
      </c>
    </row>
    <row r="145" spans="1:5" ht="12.75">
      <c r="A145" t="s">
        <v>46</v>
      </c>
      <c r="E145" s="29" t="s">
        <v>40</v>
      </c>
    </row>
    <row r="146" spans="1:16" ht="12.75">
      <c r="A146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129</v>
      </c>
      <c s="26">
        <v>364.33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38.25">
      <c r="A148" s="30" t="s">
        <v>45</v>
      </c>
      <c r="E148" s="31" t="s">
        <v>215</v>
      </c>
    </row>
    <row r="149" spans="1:5" ht="12.75">
      <c r="A149" t="s">
        <v>46</v>
      </c>
      <c r="E149" s="29" t="s">
        <v>40</v>
      </c>
    </row>
    <row r="150" spans="1:16" ht="12.75">
      <c r="A150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219</v>
      </c>
      <c s="26">
        <v>2451.33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40</v>
      </c>
    </row>
    <row r="152" spans="1:5" ht="38.25">
      <c r="A152" s="30" t="s">
        <v>45</v>
      </c>
      <c r="E152" s="31" t="s">
        <v>220</v>
      </c>
    </row>
    <row r="153" spans="1:5" ht="12.75">
      <c r="A153" t="s">
        <v>46</v>
      </c>
      <c r="E153" s="29" t="s">
        <v>40</v>
      </c>
    </row>
    <row r="154" spans="1:16" ht="12.75">
      <c r="A154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103</v>
      </c>
      <c s="26">
        <v>40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40</v>
      </c>
    </row>
    <row r="157" spans="1:5" ht="12.75">
      <c r="A157" t="s">
        <v>46</v>
      </c>
      <c r="E157" s="29" t="s">
        <v>40</v>
      </c>
    </row>
    <row r="158" spans="1:18" ht="12.75" customHeight="1">
      <c r="A158" s="5" t="s">
        <v>36</v>
      </c>
      <c s="5"/>
      <c s="36" t="s">
        <v>16</v>
      </c>
      <c s="5"/>
      <c s="21" t="s">
        <v>224</v>
      </c>
      <c s="5"/>
      <c s="5"/>
      <c s="5"/>
      <c s="37">
        <f>0+Q158</f>
      </c>
      <c r="O158">
        <f>0+R158</f>
      </c>
      <c r="Q158">
        <f>0+I159+I163</f>
      </c>
      <c>
        <f>0+O159+O163</f>
      </c>
    </row>
    <row r="159" spans="1:16" ht="25.5">
      <c r="A159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125</v>
      </c>
      <c s="26">
        <v>160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40</v>
      </c>
    </row>
    <row r="162" spans="1:5" ht="12.75">
      <c r="A162" t="s">
        <v>46</v>
      </c>
      <c r="E162" s="29" t="s">
        <v>40</v>
      </c>
    </row>
    <row r="163" spans="1:16" ht="12.75">
      <c r="A163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106</v>
      </c>
      <c s="26">
        <v>1437.5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40</v>
      </c>
    </row>
    <row r="166" spans="1:5" ht="12.75">
      <c r="A166" t="s">
        <v>46</v>
      </c>
      <c r="E166" s="29" t="s">
        <v>40</v>
      </c>
    </row>
    <row r="167" spans="1:18" ht="12.75" customHeight="1">
      <c r="A167" s="5" t="s">
        <v>36</v>
      </c>
      <c s="5"/>
      <c s="36" t="s">
        <v>28</v>
      </c>
      <c s="5"/>
      <c s="21" t="s">
        <v>231</v>
      </c>
      <c s="5"/>
      <c s="5"/>
      <c s="5"/>
      <c s="37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12.75">
      <c r="A168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106</v>
      </c>
      <c s="26">
        <v>2875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12.75">
      <c r="A170" s="30" t="s">
        <v>45</v>
      </c>
      <c r="E170" s="33" t="s">
        <v>235</v>
      </c>
    </row>
    <row r="171" spans="1:5" ht="12.75">
      <c r="A171" t="s">
        <v>46</v>
      </c>
      <c r="E171" s="29" t="s">
        <v>40</v>
      </c>
    </row>
    <row r="172" spans="1:16" ht="12.75">
      <c r="A172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106</v>
      </c>
      <c s="26">
        <v>2875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40</v>
      </c>
    </row>
    <row r="174" spans="1:5" ht="12.75">
      <c r="A174" s="30" t="s">
        <v>45</v>
      </c>
      <c r="E174" s="33" t="s">
        <v>239</v>
      </c>
    </row>
    <row r="175" spans="1:5" ht="12.75">
      <c r="A175" t="s">
        <v>46</v>
      </c>
      <c r="E175" s="29" t="s">
        <v>40</v>
      </c>
    </row>
    <row r="176" spans="1:16" ht="12.75">
      <c r="A176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106</v>
      </c>
      <c s="26">
        <v>1150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243</v>
      </c>
    </row>
    <row r="178" spans="1:5" ht="12.75">
      <c r="A178" s="30" t="s">
        <v>45</v>
      </c>
      <c r="E178" s="33" t="s">
        <v>244</v>
      </c>
    </row>
    <row r="179" spans="1:5" ht="12.75">
      <c r="A179" t="s">
        <v>46</v>
      </c>
      <c r="E179" s="29" t="s">
        <v>40</v>
      </c>
    </row>
    <row r="180" spans="1:16" ht="12.75">
      <c r="A180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106</v>
      </c>
      <c s="26">
        <v>1265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40</v>
      </c>
    </row>
    <row r="182" spans="1:5" ht="12.75">
      <c r="A182" s="30" t="s">
        <v>45</v>
      </c>
      <c r="E182" s="33" t="s">
        <v>248</v>
      </c>
    </row>
    <row r="183" spans="1:5" ht="12.75">
      <c r="A183" t="s">
        <v>46</v>
      </c>
      <c r="E183" s="29" t="s">
        <v>40</v>
      </c>
    </row>
    <row r="184" spans="1:16" ht="12.75">
      <c r="A184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106</v>
      </c>
      <c s="26">
        <v>320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40</v>
      </c>
    </row>
    <row r="186" spans="1:5" ht="12.75">
      <c r="A186" s="30" t="s">
        <v>45</v>
      </c>
      <c r="E186" s="33" t="s">
        <v>252</v>
      </c>
    </row>
    <row r="187" spans="1:5" ht="12.75">
      <c r="A187" t="s">
        <v>46</v>
      </c>
      <c r="E187" s="29" t="s">
        <v>40</v>
      </c>
    </row>
    <row r="188" spans="1:16" ht="12.75">
      <c r="A188" s="18" t="s">
        <v>38</v>
      </c>
      <c s="23" t="s">
        <v>253</v>
      </c>
      <c s="23" t="s">
        <v>254</v>
      </c>
      <c s="18" t="s">
        <v>22</v>
      </c>
      <c s="24" t="s">
        <v>255</v>
      </c>
      <c s="25" t="s">
        <v>106</v>
      </c>
      <c s="26">
        <v>1150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256</v>
      </c>
    </row>
    <row r="190" spans="1:5" ht="12.75">
      <c r="A190" s="30" t="s">
        <v>45</v>
      </c>
      <c r="E190" s="33" t="s">
        <v>244</v>
      </c>
    </row>
    <row r="191" spans="1:5" ht="12.75">
      <c r="A191" t="s">
        <v>46</v>
      </c>
      <c r="E191" s="29" t="s">
        <v>40</v>
      </c>
    </row>
    <row r="192" spans="1:16" ht="12.75">
      <c r="A192" s="18" t="s">
        <v>38</v>
      </c>
      <c s="23" t="s">
        <v>257</v>
      </c>
      <c s="23" t="s">
        <v>254</v>
      </c>
      <c s="18" t="s">
        <v>16</v>
      </c>
      <c s="24" t="s">
        <v>258</v>
      </c>
      <c s="25" t="s">
        <v>106</v>
      </c>
      <c s="26">
        <v>1150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259</v>
      </c>
    </row>
    <row r="194" spans="1:5" ht="12.75">
      <c r="A194" s="30" t="s">
        <v>45</v>
      </c>
      <c r="E194" s="33" t="s">
        <v>244</v>
      </c>
    </row>
    <row r="195" spans="1:5" ht="12.75">
      <c r="A195" t="s">
        <v>46</v>
      </c>
      <c r="E195" s="29" t="s">
        <v>40</v>
      </c>
    </row>
    <row r="196" spans="1:16" ht="12.75">
      <c r="A196" s="18" t="s">
        <v>38</v>
      </c>
      <c s="23" t="s">
        <v>260</v>
      </c>
      <c s="23" t="s">
        <v>254</v>
      </c>
      <c s="18" t="s">
        <v>15</v>
      </c>
      <c s="24" t="s">
        <v>261</v>
      </c>
      <c s="25" t="s">
        <v>106</v>
      </c>
      <c s="26">
        <v>1150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262</v>
      </c>
    </row>
    <row r="198" spans="1:5" ht="12.75">
      <c r="A198" s="30" t="s">
        <v>45</v>
      </c>
      <c r="E198" s="33" t="s">
        <v>244</v>
      </c>
    </row>
    <row r="199" spans="1:5" ht="12.75">
      <c r="A199" t="s">
        <v>46</v>
      </c>
      <c r="E199" s="29" t="s">
        <v>40</v>
      </c>
    </row>
    <row r="200" spans="1:16" ht="12.75">
      <c r="A200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106</v>
      </c>
      <c s="26">
        <v>1150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266</v>
      </c>
    </row>
    <row r="202" spans="1:5" ht="12.75">
      <c r="A202" s="30" t="s">
        <v>45</v>
      </c>
      <c r="E202" s="33" t="s">
        <v>244</v>
      </c>
    </row>
    <row r="203" spans="1:5" ht="12.75">
      <c r="A203" t="s">
        <v>46</v>
      </c>
      <c r="E203" s="29" t="s">
        <v>40</v>
      </c>
    </row>
    <row r="204" spans="1:16" ht="12.75">
      <c r="A204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106</v>
      </c>
      <c s="26">
        <v>1150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270</v>
      </c>
    </row>
    <row r="206" spans="1:5" ht="12.75">
      <c r="A206" s="30" t="s">
        <v>45</v>
      </c>
      <c r="E206" s="33" t="s">
        <v>244</v>
      </c>
    </row>
    <row r="207" spans="1:5" ht="12.75">
      <c r="A207" t="s">
        <v>46</v>
      </c>
      <c r="E207" s="29" t="s">
        <v>40</v>
      </c>
    </row>
    <row r="208" spans="1:16" ht="12.75">
      <c r="A208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106</v>
      </c>
      <c s="26">
        <v>384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40</v>
      </c>
    </row>
    <row r="210" spans="1:5" ht="12.75">
      <c r="A210" s="30" t="s">
        <v>45</v>
      </c>
      <c r="E210" s="31" t="s">
        <v>274</v>
      </c>
    </row>
    <row r="211" spans="1:5" ht="12.75">
      <c r="A211" t="s">
        <v>46</v>
      </c>
      <c r="E211" s="29" t="s">
        <v>40</v>
      </c>
    </row>
    <row r="212" spans="1:18" ht="12.75" customHeight="1">
      <c r="A212" s="5" t="s">
        <v>36</v>
      </c>
      <c s="5"/>
      <c s="36" t="s">
        <v>79</v>
      </c>
      <c s="5"/>
      <c s="21" t="s">
        <v>275</v>
      </c>
      <c s="5"/>
      <c s="5"/>
      <c s="5"/>
      <c s="37">
        <f>0+Q212</f>
      </c>
      <c r="O212">
        <f>0+R212</f>
      </c>
      <c r="Q212">
        <f>0+I213+I217+I221+I225</f>
      </c>
      <c>
        <f>0+O213+O217+O221+O225</f>
      </c>
    </row>
    <row r="213" spans="1:16" ht="12.75">
      <c r="A213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279</v>
      </c>
      <c s="26">
        <v>2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40</v>
      </c>
    </row>
    <row r="215" spans="1:5" ht="12.75">
      <c r="A215" s="30" t="s">
        <v>45</v>
      </c>
      <c r="E215" s="31" t="s">
        <v>40</v>
      </c>
    </row>
    <row r="216" spans="1:5" ht="12.75">
      <c r="A216" t="s">
        <v>46</v>
      </c>
      <c r="E216" s="29" t="s">
        <v>40</v>
      </c>
    </row>
    <row r="217" spans="1:16" ht="12.75">
      <c r="A217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279</v>
      </c>
      <c s="26">
        <v>6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40</v>
      </c>
    </row>
    <row r="219" spans="1:5" ht="12.75">
      <c r="A219" s="30" t="s">
        <v>45</v>
      </c>
      <c r="E219" s="31" t="s">
        <v>40</v>
      </c>
    </row>
    <row r="220" spans="1:5" ht="12.75">
      <c r="A220" t="s">
        <v>46</v>
      </c>
      <c r="E220" s="29" t="s">
        <v>40</v>
      </c>
    </row>
    <row r="221" spans="1:16" ht="12.75">
      <c r="A221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279</v>
      </c>
      <c s="26">
        <v>3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40</v>
      </c>
    </row>
    <row r="223" spans="1:5" ht="12.75">
      <c r="A223" s="30" t="s">
        <v>45</v>
      </c>
      <c r="E223" s="31" t="s">
        <v>40</v>
      </c>
    </row>
    <row r="224" spans="1:5" ht="12.75">
      <c r="A224" t="s">
        <v>46</v>
      </c>
      <c r="E224" s="29" t="s">
        <v>40</v>
      </c>
    </row>
    <row r="225" spans="1:16" ht="12.75">
      <c r="A225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279</v>
      </c>
      <c s="26">
        <v>3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40</v>
      </c>
    </row>
    <row r="227" spans="1:5" ht="12.75">
      <c r="A227" s="30" t="s">
        <v>45</v>
      </c>
      <c r="E227" s="31" t="s">
        <v>40</v>
      </c>
    </row>
    <row r="228" spans="1:5" ht="12.75">
      <c r="A228" t="s">
        <v>46</v>
      </c>
      <c r="E228" s="29" t="s">
        <v>40</v>
      </c>
    </row>
    <row r="229" spans="1:18" ht="12.75" customHeight="1">
      <c r="A229" s="5" t="s">
        <v>36</v>
      </c>
      <c s="5"/>
      <c s="36" t="s">
        <v>289</v>
      </c>
      <c s="5"/>
      <c s="21" t="s">
        <v>290</v>
      </c>
      <c s="5"/>
      <c s="5"/>
      <c s="5"/>
      <c s="37">
        <f>0+Q229</f>
      </c>
      <c r="O229">
        <f>0+R229</f>
      </c>
      <c r="Q229">
        <f>0+I230+I234+I238+I242+I246+I250+I254+I258+I262+I266+I270+I274+I278+I282+I286+I290+I294</f>
      </c>
      <c>
        <f>0+O230+O234+O238+O242+O246+O250+O254+O258+O262+O266+O270+O274+O278+O282+O286+O290+O294</f>
      </c>
    </row>
    <row r="230" spans="1:16" ht="12.75">
      <c r="A230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279</v>
      </c>
      <c s="26">
        <v>2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12.75">
      <c r="A231" s="28" t="s">
        <v>43</v>
      </c>
      <c r="E231" s="29" t="s">
        <v>40</v>
      </c>
    </row>
    <row r="232" spans="1:5" ht="12.75">
      <c r="A232" s="30" t="s">
        <v>45</v>
      </c>
      <c r="E232" s="31" t="s">
        <v>40</v>
      </c>
    </row>
    <row r="233" spans="1:5" ht="12.75">
      <c r="A233" t="s">
        <v>46</v>
      </c>
      <c r="E233" s="29" t="s">
        <v>40</v>
      </c>
    </row>
    <row r="234" spans="1:16" ht="12.75">
      <c r="A234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279</v>
      </c>
      <c s="26">
        <v>2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12.75">
      <c r="A235" s="28" t="s">
        <v>43</v>
      </c>
      <c r="E235" s="29" t="s">
        <v>40</v>
      </c>
    </row>
    <row r="236" spans="1:5" ht="12.75">
      <c r="A236" s="30" t="s">
        <v>45</v>
      </c>
      <c r="E236" s="31" t="s">
        <v>40</v>
      </c>
    </row>
    <row r="237" spans="1:5" ht="12.75">
      <c r="A237" t="s">
        <v>46</v>
      </c>
      <c r="E237" s="29" t="s">
        <v>40</v>
      </c>
    </row>
    <row r="238" spans="1:16" ht="12.75">
      <c r="A238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279</v>
      </c>
      <c s="26">
        <v>2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12.75">
      <c r="A239" s="28" t="s">
        <v>43</v>
      </c>
      <c r="E239" s="29" t="s">
        <v>40</v>
      </c>
    </row>
    <row r="240" spans="1:5" ht="12.75">
      <c r="A240" s="30" t="s">
        <v>45</v>
      </c>
      <c r="E240" s="31" t="s">
        <v>40</v>
      </c>
    </row>
    <row r="241" spans="1:5" ht="12.75">
      <c r="A241" t="s">
        <v>46</v>
      </c>
      <c r="E241" s="29" t="s">
        <v>40</v>
      </c>
    </row>
    <row r="242" spans="1:16" ht="12.75">
      <c r="A242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279</v>
      </c>
      <c s="26">
        <v>2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12.75">
      <c r="A243" s="28" t="s">
        <v>43</v>
      </c>
      <c r="E243" s="29" t="s">
        <v>40</v>
      </c>
    </row>
    <row r="244" spans="1:5" ht="12.75">
      <c r="A244" s="30" t="s">
        <v>45</v>
      </c>
      <c r="E244" s="31" t="s">
        <v>40</v>
      </c>
    </row>
    <row r="245" spans="1:5" ht="12.75">
      <c r="A245" t="s">
        <v>46</v>
      </c>
      <c r="E245" s="29" t="s">
        <v>40</v>
      </c>
    </row>
    <row r="246" spans="1:16" ht="12.75">
      <c r="A246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279</v>
      </c>
      <c s="26">
        <v>8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40</v>
      </c>
    </row>
    <row r="248" spans="1:5" ht="12.75">
      <c r="A248" s="30" t="s">
        <v>45</v>
      </c>
      <c r="E248" s="31" t="s">
        <v>306</v>
      </c>
    </row>
    <row r="249" spans="1:5" ht="12.75">
      <c r="A249" t="s">
        <v>46</v>
      </c>
      <c r="E249" s="29" t="s">
        <v>40</v>
      </c>
    </row>
    <row r="250" spans="1:16" ht="12.75">
      <c r="A250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279</v>
      </c>
      <c s="26">
        <v>2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40</v>
      </c>
    </row>
    <row r="252" spans="1:5" ht="12.75">
      <c r="A252" s="30" t="s">
        <v>45</v>
      </c>
      <c r="E252" s="31" t="s">
        <v>40</v>
      </c>
    </row>
    <row r="253" spans="1:5" ht="12.75">
      <c r="A253" t="s">
        <v>46</v>
      </c>
      <c r="E253" s="29" t="s">
        <v>40</v>
      </c>
    </row>
    <row r="254" spans="1:16" ht="12.75">
      <c r="A254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279</v>
      </c>
      <c s="26">
        <v>8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12.75">
      <c r="A255" s="28" t="s">
        <v>43</v>
      </c>
      <c r="E255" s="29" t="s">
        <v>40</v>
      </c>
    </row>
    <row r="256" spans="1:5" ht="12.75">
      <c r="A256" s="30" t="s">
        <v>45</v>
      </c>
      <c r="E256" s="31" t="s">
        <v>313</v>
      </c>
    </row>
    <row r="257" spans="1:5" ht="12.75">
      <c r="A257" t="s">
        <v>46</v>
      </c>
      <c r="E257" s="29" t="s">
        <v>40</v>
      </c>
    </row>
    <row r="258" spans="1:16" ht="12.75">
      <c r="A258" s="18" t="s">
        <v>38</v>
      </c>
      <c s="23" t="s">
        <v>314</v>
      </c>
      <c s="23" t="s">
        <v>315</v>
      </c>
      <c s="18" t="s">
        <v>40</v>
      </c>
      <c s="24" t="s">
        <v>316</v>
      </c>
      <c s="25" t="s">
        <v>279</v>
      </c>
      <c s="26">
        <v>270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40</v>
      </c>
    </row>
    <row r="260" spans="1:5" ht="12.75">
      <c r="A260" s="30" t="s">
        <v>45</v>
      </c>
      <c r="E260" s="31" t="s">
        <v>317</v>
      </c>
    </row>
    <row r="261" spans="1:5" ht="12.75">
      <c r="A261" t="s">
        <v>46</v>
      </c>
      <c r="E261" s="29" t="s">
        <v>40</v>
      </c>
    </row>
    <row r="262" spans="1:16" ht="12.75">
      <c r="A262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279</v>
      </c>
      <c s="26">
        <v>31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40</v>
      </c>
    </row>
    <row r="264" spans="1:5" ht="12.75">
      <c r="A264" s="30" t="s">
        <v>45</v>
      </c>
      <c r="E264" s="31" t="s">
        <v>321</v>
      </c>
    </row>
    <row r="265" spans="1:5" ht="12.75">
      <c r="A265" t="s">
        <v>46</v>
      </c>
      <c r="E265" s="29" t="s">
        <v>40</v>
      </c>
    </row>
    <row r="266" spans="1:16" ht="12.75">
      <c r="A266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279</v>
      </c>
      <c s="26">
        <v>9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40</v>
      </c>
    </row>
    <row r="268" spans="1:5" ht="12.75">
      <c r="A268" s="30" t="s">
        <v>45</v>
      </c>
      <c r="E268" s="31" t="s">
        <v>325</v>
      </c>
    </row>
    <row r="269" spans="1:5" ht="12.75">
      <c r="A269" t="s">
        <v>46</v>
      </c>
      <c r="E269" s="29" t="s">
        <v>40</v>
      </c>
    </row>
    <row r="270" spans="1:16" ht="12.75">
      <c r="A270" s="18" t="s">
        <v>38</v>
      </c>
      <c s="23" t="s">
        <v>326</v>
      </c>
      <c s="23" t="s">
        <v>327</v>
      </c>
      <c s="18" t="s">
        <v>40</v>
      </c>
      <c s="24" t="s">
        <v>328</v>
      </c>
      <c s="25" t="s">
        <v>279</v>
      </c>
      <c s="26">
        <v>10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40</v>
      </c>
    </row>
    <row r="272" spans="1:5" ht="12.75">
      <c r="A272" s="30" t="s">
        <v>45</v>
      </c>
      <c r="E272" s="31" t="s">
        <v>329</v>
      </c>
    </row>
    <row r="273" spans="1:5" ht="12.75">
      <c r="A273" t="s">
        <v>46</v>
      </c>
      <c r="E273" s="29" t="s">
        <v>40</v>
      </c>
    </row>
    <row r="274" spans="1:16" ht="12.75">
      <c r="A274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279</v>
      </c>
      <c s="26">
        <v>2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12.75">
      <c r="A275" s="28" t="s">
        <v>43</v>
      </c>
      <c r="E275" s="29" t="s">
        <v>40</v>
      </c>
    </row>
    <row r="276" spans="1:5" ht="12.75">
      <c r="A276" s="30" t="s">
        <v>45</v>
      </c>
      <c r="E276" s="31" t="s">
        <v>40</v>
      </c>
    </row>
    <row r="277" spans="1:5" ht="12.75">
      <c r="A277" t="s">
        <v>46</v>
      </c>
      <c r="E277" s="29" t="s">
        <v>40</v>
      </c>
    </row>
    <row r="278" spans="1:16" ht="12.75">
      <c r="A278" s="18" t="s">
        <v>38</v>
      </c>
      <c s="23" t="s">
        <v>333</v>
      </c>
      <c s="23" t="s">
        <v>334</v>
      </c>
      <c s="18" t="s">
        <v>40</v>
      </c>
      <c s="24" t="s">
        <v>335</v>
      </c>
      <c s="25" t="s">
        <v>125</v>
      </c>
      <c s="26">
        <v>200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40</v>
      </c>
    </row>
    <row r="280" spans="1:5" ht="12.75">
      <c r="A280" s="30" t="s">
        <v>45</v>
      </c>
      <c r="E280" s="31" t="s">
        <v>40</v>
      </c>
    </row>
    <row r="281" spans="1:5" ht="12.75">
      <c r="A281" t="s">
        <v>46</v>
      </c>
      <c r="E281" s="29" t="s">
        <v>40</v>
      </c>
    </row>
    <row r="282" spans="1:16" ht="12.75">
      <c r="A282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125</v>
      </c>
      <c s="26">
        <v>200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40</v>
      </c>
    </row>
    <row r="284" spans="1:5" ht="12.75">
      <c r="A284" s="30" t="s">
        <v>45</v>
      </c>
      <c r="E284" s="31" t="s">
        <v>40</v>
      </c>
    </row>
    <row r="285" spans="1:5" ht="12.75">
      <c r="A285" t="s">
        <v>46</v>
      </c>
      <c r="E285" s="29" t="s">
        <v>40</v>
      </c>
    </row>
    <row r="286" spans="1:16" ht="12.75">
      <c r="A286" s="18" t="s">
        <v>38</v>
      </c>
      <c s="23" t="s">
        <v>339</v>
      </c>
      <c s="23" t="s">
        <v>340</v>
      </c>
      <c s="18" t="s">
        <v>40</v>
      </c>
      <c s="24" t="s">
        <v>341</v>
      </c>
      <c s="25" t="s">
        <v>125</v>
      </c>
      <c s="26">
        <v>320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40</v>
      </c>
    </row>
    <row r="288" spans="1:5" ht="51">
      <c r="A288" s="30" t="s">
        <v>45</v>
      </c>
      <c r="E288" s="31" t="s">
        <v>342</v>
      </c>
    </row>
    <row r="289" spans="1:5" ht="12.75">
      <c r="A289" t="s">
        <v>46</v>
      </c>
      <c r="E289" s="29" t="s">
        <v>40</v>
      </c>
    </row>
    <row r="290" spans="1:16" ht="12.75">
      <c r="A290" s="18" t="s">
        <v>38</v>
      </c>
      <c s="23" t="s">
        <v>343</v>
      </c>
      <c s="23" t="s">
        <v>344</v>
      </c>
      <c s="18" t="s">
        <v>40</v>
      </c>
      <c s="24" t="s">
        <v>345</v>
      </c>
      <c s="25" t="s">
        <v>125</v>
      </c>
      <c s="26">
        <v>14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40</v>
      </c>
    </row>
    <row r="292" spans="1:5" ht="12.75">
      <c r="A292" s="30" t="s">
        <v>45</v>
      </c>
      <c r="E292" s="31" t="s">
        <v>40</v>
      </c>
    </row>
    <row r="293" spans="1:5" ht="12.75">
      <c r="A293" t="s">
        <v>46</v>
      </c>
      <c r="E293" s="29" t="s">
        <v>40</v>
      </c>
    </row>
    <row r="294" spans="1:16" ht="12.75">
      <c r="A294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125</v>
      </c>
      <c s="26">
        <v>14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40</v>
      </c>
    </row>
    <row r="296" spans="1:5" ht="12.75">
      <c r="A296" s="30" t="s">
        <v>45</v>
      </c>
      <c r="E296" s="31" t="s">
        <v>349</v>
      </c>
    </row>
    <row r="297" spans="1:5" ht="12.75">
      <c r="A297" t="s">
        <v>46</v>
      </c>
      <c r="E297" s="29" t="s">
        <v>40</v>
      </c>
    </row>
    <row r="298" spans="1:18" ht="12.75" customHeight="1">
      <c r="A298" s="5" t="s">
        <v>36</v>
      </c>
      <c s="5"/>
      <c s="36" t="s">
        <v>350</v>
      </c>
      <c s="5"/>
      <c s="21" t="s">
        <v>351</v>
      </c>
      <c s="5"/>
      <c s="5"/>
      <c s="5"/>
      <c s="37">
        <f>0+Q298</f>
      </c>
      <c r="O298">
        <f>0+R298</f>
      </c>
      <c r="Q298">
        <f>0+I299+I303+I307+I311+I315+I319+I323+I327</f>
      </c>
      <c>
        <f>0+O299+O303+O307+O311+O315+O319+O323+O327</f>
      </c>
    </row>
    <row r="299" spans="1:16" ht="12.75">
      <c r="A299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125</v>
      </c>
      <c s="26">
        <v>20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12.75">
      <c r="A300" s="28" t="s">
        <v>43</v>
      </c>
      <c r="E300" s="29" t="s">
        <v>40</v>
      </c>
    </row>
    <row r="301" spans="1:5" ht="12.75">
      <c r="A301" s="30" t="s">
        <v>45</v>
      </c>
      <c r="E301" s="31" t="s">
        <v>40</v>
      </c>
    </row>
    <row r="302" spans="1:5" ht="12.75">
      <c r="A302" t="s">
        <v>46</v>
      </c>
      <c r="E302" s="29" t="s">
        <v>40</v>
      </c>
    </row>
    <row r="303" spans="1:16" ht="12.75">
      <c r="A303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106</v>
      </c>
      <c s="26">
        <v>43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40</v>
      </c>
    </row>
    <row r="305" spans="1:5" ht="12.75">
      <c r="A305" s="30" t="s">
        <v>45</v>
      </c>
      <c r="E305" s="31" t="s">
        <v>40</v>
      </c>
    </row>
    <row r="306" spans="1:5" ht="12.75">
      <c r="A306" t="s">
        <v>46</v>
      </c>
      <c r="E306" s="29" t="s">
        <v>40</v>
      </c>
    </row>
    <row r="307" spans="1:16" ht="12.75">
      <c r="A307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106</v>
      </c>
      <c s="26">
        <v>8.6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12.75">
      <c r="A308" s="28" t="s">
        <v>43</v>
      </c>
      <c r="E308" s="29" t="s">
        <v>40</v>
      </c>
    </row>
    <row r="309" spans="1:5" ht="12.75">
      <c r="A309" s="30" t="s">
        <v>45</v>
      </c>
      <c r="E309" s="31" t="s">
        <v>40</v>
      </c>
    </row>
    <row r="310" spans="1:5" ht="12.75">
      <c r="A310" t="s">
        <v>46</v>
      </c>
      <c r="E310" s="29" t="s">
        <v>40</v>
      </c>
    </row>
    <row r="311" spans="1:16" ht="12.75">
      <c r="A311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219</v>
      </c>
      <c s="26">
        <v>1353.433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40</v>
      </c>
    </row>
    <row r="313" spans="1:5" ht="76.5">
      <c r="A313" s="30" t="s">
        <v>45</v>
      </c>
      <c r="E313" s="31" t="s">
        <v>364</v>
      </c>
    </row>
    <row r="314" spans="1:5" ht="12.75">
      <c r="A314" t="s">
        <v>46</v>
      </c>
      <c r="E314" s="29" t="s">
        <v>40</v>
      </c>
    </row>
    <row r="315" spans="1:16" ht="12.75">
      <c r="A315" s="18" t="s">
        <v>38</v>
      </c>
      <c s="23" t="s">
        <v>365</v>
      </c>
      <c s="23" t="s">
        <v>366</v>
      </c>
      <c s="18" t="s">
        <v>40</v>
      </c>
      <c s="24" t="s">
        <v>367</v>
      </c>
      <c s="25" t="s">
        <v>219</v>
      </c>
      <c s="26">
        <v>12180.895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40</v>
      </c>
    </row>
    <row r="317" spans="1:5" ht="12.75">
      <c r="A317" s="30" t="s">
        <v>45</v>
      </c>
      <c r="E317" s="31" t="s">
        <v>368</v>
      </c>
    </row>
    <row r="318" spans="1:5" ht="12.75">
      <c r="A318" t="s">
        <v>46</v>
      </c>
      <c r="E318" s="29" t="s">
        <v>40</v>
      </c>
    </row>
    <row r="319" spans="1:16" ht="12.75">
      <c r="A319" s="18" t="s">
        <v>38</v>
      </c>
      <c s="23" t="s">
        <v>369</v>
      </c>
      <c s="23" t="s">
        <v>370</v>
      </c>
      <c s="18" t="s">
        <v>40</v>
      </c>
      <c s="24" t="s">
        <v>371</v>
      </c>
      <c s="25" t="s">
        <v>219</v>
      </c>
      <c s="26">
        <v>38.7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40</v>
      </c>
    </row>
    <row r="321" spans="1:5" ht="12.75">
      <c r="A321" s="30" t="s">
        <v>45</v>
      </c>
      <c r="E321" s="31" t="s">
        <v>372</v>
      </c>
    </row>
    <row r="322" spans="1:5" ht="12.75">
      <c r="A322" t="s">
        <v>46</v>
      </c>
      <c r="E322" s="29" t="s">
        <v>40</v>
      </c>
    </row>
    <row r="323" spans="1:16" ht="12.75">
      <c r="A323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219</v>
      </c>
      <c s="26">
        <v>344.96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40</v>
      </c>
    </row>
    <row r="325" spans="1:5" ht="12.75">
      <c r="A325" s="30" t="s">
        <v>45</v>
      </c>
      <c r="E325" s="31" t="s">
        <v>376</v>
      </c>
    </row>
    <row r="326" spans="1:5" ht="12.75">
      <c r="A326" t="s">
        <v>46</v>
      </c>
      <c r="E326" s="29" t="s">
        <v>40</v>
      </c>
    </row>
    <row r="327" spans="1:16" ht="12.75">
      <c r="A327" s="18" t="s">
        <v>38</v>
      </c>
      <c s="23" t="s">
        <v>377</v>
      </c>
      <c s="23" t="s">
        <v>378</v>
      </c>
      <c s="18" t="s">
        <v>40</v>
      </c>
      <c s="24" t="s">
        <v>379</v>
      </c>
      <c s="25" t="s">
        <v>219</v>
      </c>
      <c s="26">
        <v>147.84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12.75">
      <c r="A328" s="28" t="s">
        <v>43</v>
      </c>
      <c r="E328" s="29" t="s">
        <v>40</v>
      </c>
    </row>
    <row r="329" spans="1:5" ht="12.75">
      <c r="A329" s="30" t="s">
        <v>45</v>
      </c>
      <c r="E329" s="31" t="s">
        <v>380</v>
      </c>
    </row>
    <row r="330" spans="1:5" ht="12.75">
      <c r="A330" t="s">
        <v>46</v>
      </c>
      <c r="E330" s="29" t="s">
        <v>40</v>
      </c>
    </row>
    <row r="331" spans="1:18" ht="12.75" customHeight="1">
      <c r="A331" s="5" t="s">
        <v>36</v>
      </c>
      <c s="5"/>
      <c s="36" t="s">
        <v>381</v>
      </c>
      <c s="5"/>
      <c s="21" t="s">
        <v>382</v>
      </c>
      <c s="5"/>
      <c s="5"/>
      <c s="5"/>
      <c s="37">
        <f>0+Q331</f>
      </c>
      <c r="O331">
        <f>0+R331</f>
      </c>
      <c r="Q331">
        <f>0+I332</f>
      </c>
      <c>
        <f>0+O332</f>
      </c>
    </row>
    <row r="332" spans="1:16" ht="12.75">
      <c r="A332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219</v>
      </c>
      <c s="26">
        <v>3745.4</v>
      </c>
      <c s="27">
        <v>0</v>
      </c>
      <c s="27">
        <f>ROUND(ROUND(H332,2)*ROUND(G332,3),2)</f>
      </c>
      <c r="O332">
        <f>(I332*21)/100</f>
      </c>
      <c t="s">
        <v>16</v>
      </c>
    </row>
    <row r="333" spans="1:5" ht="12.75">
      <c r="A333" s="28" t="s">
        <v>43</v>
      </c>
      <c r="E333" s="29" t="s">
        <v>40</v>
      </c>
    </row>
    <row r="334" spans="1:5" ht="12.75">
      <c r="A334" s="30" t="s">
        <v>45</v>
      </c>
      <c r="E334" s="31" t="s">
        <v>40</v>
      </c>
    </row>
    <row r="335" spans="1:5" ht="12.75">
      <c r="A335" t="s">
        <v>46</v>
      </c>
      <c r="E335" s="29" t="s">
        <v>40</v>
      </c>
    </row>
    <row r="336" spans="1:18" ht="12.75" customHeight="1">
      <c r="A336" s="5" t="s">
        <v>36</v>
      </c>
      <c s="5"/>
      <c s="36" t="s">
        <v>386</v>
      </c>
      <c s="5"/>
      <c s="21" t="s">
        <v>387</v>
      </c>
      <c s="5"/>
      <c s="5"/>
      <c s="5"/>
      <c s="37">
        <f>0+Q336</f>
      </c>
      <c r="O336">
        <f>0+R336</f>
      </c>
      <c r="Q336">
        <f>0+I337+I341+I345+I349</f>
      </c>
      <c>
        <f>0+O337+O341+O345+O349</f>
      </c>
    </row>
    <row r="337" spans="1:16" ht="12.75">
      <c r="A337" s="18" t="s">
        <v>38</v>
      </c>
      <c s="23" t="s">
        <v>388</v>
      </c>
      <c s="23" t="s">
        <v>389</v>
      </c>
      <c s="18" t="s">
        <v>40</v>
      </c>
      <c s="24" t="s">
        <v>390</v>
      </c>
      <c s="25" t="s">
        <v>125</v>
      </c>
      <c s="26">
        <v>54</v>
      </c>
      <c s="27">
        <v>0</v>
      </c>
      <c s="27">
        <f>ROUND(ROUND(H337,2)*ROUND(G337,3),2)</f>
      </c>
      <c r="O337">
        <f>(I337*21)/100</f>
      </c>
      <c t="s">
        <v>16</v>
      </c>
    </row>
    <row r="338" spans="1:5" ht="12.75">
      <c r="A338" s="28" t="s">
        <v>43</v>
      </c>
      <c r="E338" s="29" t="s">
        <v>40</v>
      </c>
    </row>
    <row r="339" spans="1:5" ht="12.75">
      <c r="A339" s="30" t="s">
        <v>45</v>
      </c>
      <c r="E339" s="33" t="s">
        <v>391</v>
      </c>
    </row>
    <row r="340" spans="1:5" ht="12.75">
      <c r="A340" t="s">
        <v>46</v>
      </c>
      <c r="E340" s="29" t="s">
        <v>40</v>
      </c>
    </row>
    <row r="341" spans="1:16" ht="12.75">
      <c r="A341" s="18" t="s">
        <v>38</v>
      </c>
      <c s="23" t="s">
        <v>392</v>
      </c>
      <c s="23" t="s">
        <v>393</v>
      </c>
      <c s="18" t="s">
        <v>40</v>
      </c>
      <c s="24" t="s">
        <v>394</v>
      </c>
      <c s="25" t="s">
        <v>125</v>
      </c>
      <c s="26">
        <v>54</v>
      </c>
      <c s="27">
        <v>0</v>
      </c>
      <c s="27">
        <f>ROUND(ROUND(H341,2)*ROUND(G341,3),2)</f>
      </c>
      <c r="O341">
        <f>(I341*21)/100</f>
      </c>
      <c t="s">
        <v>16</v>
      </c>
    </row>
    <row r="342" spans="1:5" ht="12.75">
      <c r="A342" s="28" t="s">
        <v>43</v>
      </c>
      <c r="E342" s="29" t="s">
        <v>40</v>
      </c>
    </row>
    <row r="343" spans="1:5" ht="12.75">
      <c r="A343" s="30" t="s">
        <v>45</v>
      </c>
      <c r="E343" s="31" t="s">
        <v>40</v>
      </c>
    </row>
    <row r="344" spans="1:5" ht="12.75">
      <c r="A344" t="s">
        <v>46</v>
      </c>
      <c r="E344" s="29" t="s">
        <v>40</v>
      </c>
    </row>
    <row r="345" spans="1:16" ht="12.75">
      <c r="A345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125</v>
      </c>
      <c s="26">
        <v>54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12.75">
      <c r="A346" s="28" t="s">
        <v>43</v>
      </c>
      <c r="E346" s="29" t="s">
        <v>40</v>
      </c>
    </row>
    <row r="347" spans="1:5" ht="12.75">
      <c r="A347" s="30" t="s">
        <v>45</v>
      </c>
      <c r="E347" s="31" t="s">
        <v>40</v>
      </c>
    </row>
    <row r="348" spans="1:5" ht="12.75">
      <c r="A348" t="s">
        <v>46</v>
      </c>
      <c r="E348" s="29" t="s">
        <v>40</v>
      </c>
    </row>
    <row r="349" spans="1:16" ht="12.75">
      <c r="A349" s="18" t="s">
        <v>38</v>
      </c>
      <c s="23" t="s">
        <v>398</v>
      </c>
      <c s="23" t="s">
        <v>399</v>
      </c>
      <c s="18" t="s">
        <v>40</v>
      </c>
      <c s="24" t="s">
        <v>400</v>
      </c>
      <c s="25" t="s">
        <v>125</v>
      </c>
      <c s="26">
        <v>108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40</v>
      </c>
    </row>
    <row r="351" spans="1:5" ht="12.75">
      <c r="A351" s="30" t="s">
        <v>45</v>
      </c>
      <c r="E351" s="31" t="s">
        <v>401</v>
      </c>
    </row>
    <row r="352" spans="1:5" ht="12.75">
      <c r="A352" t="s">
        <v>46</v>
      </c>
      <c r="E352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0+O9+O142+O151+O196+O213+O298+O331+O336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404</v>
      </c>
      <c s="32">
        <f>0+I9+I142+I151+I196+I213+I298+I331+I336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402</v>
      </c>
      <c s="1"/>
      <c s="10" t="s">
        <v>403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404</v>
      </c>
      <c s="5"/>
      <c s="14" t="s">
        <v>403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100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</f>
      </c>
      <c>
        <f>0+O10+O14+O18+O22+O26+O30+O34+O38+O42+O46+O50+O54+O58+O62+O66+O70+O74+O78+O82+O86+O90+O94+O98+O102+O106+O110+O114+O118+O122+O126+O130+O134+O138</f>
      </c>
    </row>
    <row r="10" spans="1:16" ht="12.75">
      <c r="A10" s="18" t="s">
        <v>38</v>
      </c>
      <c s="23" t="s">
        <v>22</v>
      </c>
      <c s="23" t="s">
        <v>101</v>
      </c>
      <c s="18" t="s">
        <v>40</v>
      </c>
      <c s="24" t="s">
        <v>102</v>
      </c>
      <c s="25" t="s">
        <v>103</v>
      </c>
      <c s="26">
        <v>15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104</v>
      </c>
      <c s="18" t="s">
        <v>40</v>
      </c>
      <c s="24" t="s">
        <v>105</v>
      </c>
      <c s="25" t="s">
        <v>106</v>
      </c>
      <c s="26">
        <v>10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405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108</v>
      </c>
      <c s="18" t="s">
        <v>40</v>
      </c>
      <c s="24" t="s">
        <v>109</v>
      </c>
      <c s="25" t="s">
        <v>106</v>
      </c>
      <c s="26">
        <v>35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3" t="s">
        <v>406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26</v>
      </c>
      <c s="23" t="s">
        <v>111</v>
      </c>
      <c s="18" t="s">
        <v>40</v>
      </c>
      <c s="24" t="s">
        <v>112</v>
      </c>
      <c s="25" t="s">
        <v>106</v>
      </c>
      <c s="26">
        <v>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3" t="s">
        <v>407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28</v>
      </c>
      <c s="23" t="s">
        <v>114</v>
      </c>
      <c s="18" t="s">
        <v>40</v>
      </c>
      <c s="24" t="s">
        <v>115</v>
      </c>
      <c s="25" t="s">
        <v>106</v>
      </c>
      <c s="26">
        <v>448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38.25">
      <c r="A28" s="30" t="s">
        <v>45</v>
      </c>
      <c r="E28" s="31" t="s">
        <v>408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117</v>
      </c>
      <c s="18" t="s">
        <v>40</v>
      </c>
      <c s="24" t="s">
        <v>118</v>
      </c>
      <c s="25" t="s">
        <v>106</v>
      </c>
      <c s="26">
        <v>290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409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76</v>
      </c>
      <c s="23" t="s">
        <v>120</v>
      </c>
      <c s="18" t="s">
        <v>40</v>
      </c>
      <c s="24" t="s">
        <v>121</v>
      </c>
      <c s="25" t="s">
        <v>106</v>
      </c>
      <c s="26">
        <v>10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122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410</v>
      </c>
      <c s="18" t="s">
        <v>40</v>
      </c>
      <c s="24" t="s">
        <v>411</v>
      </c>
      <c s="25" t="s">
        <v>106</v>
      </c>
      <c s="26">
        <v>91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3" t="s">
        <v>412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123</v>
      </c>
      <c s="18" t="s">
        <v>40</v>
      </c>
      <c s="24" t="s">
        <v>124</v>
      </c>
      <c s="25" t="s">
        <v>125</v>
      </c>
      <c s="26">
        <v>80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63.75">
      <c r="A44" s="30" t="s">
        <v>45</v>
      </c>
      <c r="E44" s="31" t="s">
        <v>413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127</v>
      </c>
      <c s="18" t="s">
        <v>40</v>
      </c>
      <c s="24" t="s">
        <v>128</v>
      </c>
      <c s="25" t="s">
        <v>129</v>
      </c>
      <c s="26">
        <v>31.763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3" t="s">
        <v>414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86</v>
      </c>
      <c s="23" t="s">
        <v>131</v>
      </c>
      <c s="18" t="s">
        <v>40</v>
      </c>
      <c s="24" t="s">
        <v>132</v>
      </c>
      <c s="25" t="s">
        <v>129</v>
      </c>
      <c s="26">
        <v>115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415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89</v>
      </c>
      <c s="23" t="s">
        <v>131</v>
      </c>
      <c s="18" t="s">
        <v>22</v>
      </c>
      <c s="24" t="s">
        <v>132</v>
      </c>
      <c s="25" t="s">
        <v>129</v>
      </c>
      <c s="26">
        <v>105.875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63.75">
      <c r="A56" s="30" t="s">
        <v>45</v>
      </c>
      <c r="E56" s="31" t="s">
        <v>416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92</v>
      </c>
      <c s="23" t="s">
        <v>135</v>
      </c>
      <c s="18" t="s">
        <v>40</v>
      </c>
      <c s="24" t="s">
        <v>136</v>
      </c>
      <c s="25" t="s">
        <v>129</v>
      </c>
      <c s="26">
        <v>31.763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417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139</v>
      </c>
      <c s="23" t="s">
        <v>135</v>
      </c>
      <c s="18" t="s">
        <v>22</v>
      </c>
      <c s="24" t="s">
        <v>136</v>
      </c>
      <c s="25" t="s">
        <v>129</v>
      </c>
      <c s="26">
        <v>34.5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418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143</v>
      </c>
      <c s="23" t="s">
        <v>140</v>
      </c>
      <c s="18" t="s">
        <v>40</v>
      </c>
      <c s="24" t="s">
        <v>141</v>
      </c>
      <c s="25" t="s">
        <v>129</v>
      </c>
      <c s="26">
        <v>30.25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63.75">
      <c r="A68" s="30" t="s">
        <v>45</v>
      </c>
      <c r="E68" s="31" t="s">
        <v>419</v>
      </c>
    </row>
    <row r="69" spans="1:5" ht="12.75">
      <c r="A69" t="s">
        <v>46</v>
      </c>
      <c r="E69" s="29" t="s">
        <v>40</v>
      </c>
    </row>
    <row r="70" spans="1:16" ht="12.75">
      <c r="A70" s="18" t="s">
        <v>38</v>
      </c>
      <c s="23" t="s">
        <v>147</v>
      </c>
      <c s="23" t="s">
        <v>144</v>
      </c>
      <c s="18" t="s">
        <v>40</v>
      </c>
      <c s="24" t="s">
        <v>145</v>
      </c>
      <c s="25" t="s">
        <v>129</v>
      </c>
      <c s="26">
        <v>9.075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420</v>
      </c>
    </row>
    <row r="73" spans="1:5" ht="12.75">
      <c r="A73" t="s">
        <v>46</v>
      </c>
      <c r="E73" s="29" t="s">
        <v>40</v>
      </c>
    </row>
    <row r="74" spans="1:16" ht="12.75">
      <c r="A74" s="18" t="s">
        <v>38</v>
      </c>
      <c s="23" t="s">
        <v>151</v>
      </c>
      <c s="23" t="s">
        <v>148</v>
      </c>
      <c s="18" t="s">
        <v>40</v>
      </c>
      <c s="24" t="s">
        <v>149</v>
      </c>
      <c s="25" t="s">
        <v>129</v>
      </c>
      <c s="26">
        <v>6.4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421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155</v>
      </c>
      <c s="23" t="s">
        <v>152</v>
      </c>
      <c s="18" t="s">
        <v>40</v>
      </c>
      <c s="24" t="s">
        <v>153</v>
      </c>
      <c s="25" t="s">
        <v>129</v>
      </c>
      <c s="26">
        <v>1.92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422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159</v>
      </c>
      <c s="23" t="s">
        <v>156</v>
      </c>
      <c s="18" t="s">
        <v>40</v>
      </c>
      <c s="24" t="s">
        <v>157</v>
      </c>
      <c s="25" t="s">
        <v>129</v>
      </c>
      <c s="26">
        <v>15.125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63.75">
      <c r="A84" s="30" t="s">
        <v>45</v>
      </c>
      <c r="E84" s="31" t="s">
        <v>423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163</v>
      </c>
      <c s="23" t="s">
        <v>160</v>
      </c>
      <c s="18" t="s">
        <v>40</v>
      </c>
      <c s="24" t="s">
        <v>161</v>
      </c>
      <c s="25" t="s">
        <v>129</v>
      </c>
      <c s="26">
        <v>79.4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38.25">
      <c r="A88" s="30" t="s">
        <v>45</v>
      </c>
      <c r="E88" s="31" t="s">
        <v>424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167</v>
      </c>
      <c s="23" t="s">
        <v>164</v>
      </c>
      <c s="18" t="s">
        <v>40</v>
      </c>
      <c s="24" t="s">
        <v>165</v>
      </c>
      <c s="25" t="s">
        <v>129</v>
      </c>
      <c s="26">
        <v>140.45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38.25">
      <c r="A92" s="30" t="s">
        <v>45</v>
      </c>
      <c r="E92" s="31" t="s">
        <v>425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169</v>
      </c>
      <c s="23" t="s">
        <v>164</v>
      </c>
      <c s="18" t="s">
        <v>22</v>
      </c>
      <c s="24" t="s">
        <v>165</v>
      </c>
      <c s="25" t="s">
        <v>129</v>
      </c>
      <c s="26">
        <v>115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426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173</v>
      </c>
      <c s="23" t="s">
        <v>170</v>
      </c>
      <c s="18" t="s">
        <v>40</v>
      </c>
      <c s="24" t="s">
        <v>171</v>
      </c>
      <c s="25" t="s">
        <v>129</v>
      </c>
      <c s="26">
        <v>62.2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38.25">
      <c r="A100" s="30" t="s">
        <v>45</v>
      </c>
      <c r="E100" s="31" t="s">
        <v>427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177</v>
      </c>
      <c s="23" t="s">
        <v>174</v>
      </c>
      <c s="18" t="s">
        <v>40</v>
      </c>
      <c s="24" t="s">
        <v>175</v>
      </c>
      <c s="25" t="s">
        <v>129</v>
      </c>
      <c s="26">
        <v>255.45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38.25">
      <c r="A104" s="30" t="s">
        <v>45</v>
      </c>
      <c r="E104" s="31" t="s">
        <v>428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181</v>
      </c>
      <c s="23" t="s">
        <v>178</v>
      </c>
      <c s="18" t="s">
        <v>40</v>
      </c>
      <c s="24" t="s">
        <v>179</v>
      </c>
      <c s="25" t="s">
        <v>129</v>
      </c>
      <c s="26">
        <v>17.2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429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184</v>
      </c>
      <c s="23" t="s">
        <v>182</v>
      </c>
      <c s="18" t="s">
        <v>40</v>
      </c>
      <c s="24" t="s">
        <v>183</v>
      </c>
      <c s="25" t="s">
        <v>106</v>
      </c>
      <c s="26">
        <v>300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106</v>
      </c>
      <c s="26">
        <v>287.5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430</v>
      </c>
    </row>
    <row r="117" spans="1:5" ht="12.75">
      <c r="A117" t="s">
        <v>46</v>
      </c>
      <c r="E117" s="29" t="s">
        <v>40</v>
      </c>
    </row>
    <row r="118" spans="1:16" ht="12.75">
      <c r="A118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106</v>
      </c>
      <c s="26">
        <v>300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6" ht="12.75">
      <c r="A122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106</v>
      </c>
      <c s="26">
        <v>300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40</v>
      </c>
    </row>
    <row r="124" spans="1:5" ht="12.75">
      <c r="A124" s="30" t="s">
        <v>45</v>
      </c>
      <c r="E124" s="31" t="s">
        <v>40</v>
      </c>
    </row>
    <row r="125" spans="1:5" ht="12.75">
      <c r="A125" t="s">
        <v>46</v>
      </c>
      <c r="E125" s="29" t="s">
        <v>40</v>
      </c>
    </row>
    <row r="126" spans="1:16" ht="12.75">
      <c r="A126" s="18" t="s">
        <v>38</v>
      </c>
      <c s="23" t="s">
        <v>197</v>
      </c>
      <c s="23" t="s">
        <v>207</v>
      </c>
      <c s="18" t="s">
        <v>40</v>
      </c>
      <c s="24" t="s">
        <v>208</v>
      </c>
      <c s="25" t="s">
        <v>106</v>
      </c>
      <c s="26">
        <v>300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40</v>
      </c>
    </row>
    <row r="129" spans="1:5" ht="12.75">
      <c r="A129" t="s">
        <v>46</v>
      </c>
      <c r="E129" s="29" t="s">
        <v>40</v>
      </c>
    </row>
    <row r="130" spans="1:16" ht="12.75">
      <c r="A130" s="18" t="s">
        <v>38</v>
      </c>
      <c s="23" t="s">
        <v>200</v>
      </c>
      <c s="23" t="s">
        <v>213</v>
      </c>
      <c s="18" t="s">
        <v>40</v>
      </c>
      <c s="24" t="s">
        <v>214</v>
      </c>
      <c s="25" t="s">
        <v>129</v>
      </c>
      <c s="26">
        <v>114.664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40</v>
      </c>
    </row>
    <row r="132" spans="1:5" ht="38.25">
      <c r="A132" s="30" t="s">
        <v>45</v>
      </c>
      <c r="E132" s="31" t="s">
        <v>431</v>
      </c>
    </row>
    <row r="133" spans="1:5" ht="12.75">
      <c r="A133" t="s">
        <v>46</v>
      </c>
      <c r="E133" s="29" t="s">
        <v>40</v>
      </c>
    </row>
    <row r="134" spans="1:16" ht="12.75">
      <c r="A134" s="18" t="s">
        <v>38</v>
      </c>
      <c s="23" t="s">
        <v>203</v>
      </c>
      <c s="23" t="s">
        <v>217</v>
      </c>
      <c s="18" t="s">
        <v>40</v>
      </c>
      <c s="24" t="s">
        <v>218</v>
      </c>
      <c s="25" t="s">
        <v>219</v>
      </c>
      <c s="26">
        <v>459.81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40</v>
      </c>
    </row>
    <row r="136" spans="1:5" ht="38.25">
      <c r="A136" s="30" t="s">
        <v>45</v>
      </c>
      <c r="E136" s="31" t="s">
        <v>432</v>
      </c>
    </row>
    <row r="137" spans="1:5" ht="12.75">
      <c r="A137" t="s">
        <v>46</v>
      </c>
      <c r="E137" s="29" t="s">
        <v>40</v>
      </c>
    </row>
    <row r="138" spans="1:16" ht="12.75">
      <c r="A138" s="18" t="s">
        <v>38</v>
      </c>
      <c s="23" t="s">
        <v>212</v>
      </c>
      <c s="23" t="s">
        <v>222</v>
      </c>
      <c s="18" t="s">
        <v>40</v>
      </c>
      <c s="24" t="s">
        <v>223</v>
      </c>
      <c s="25" t="s">
        <v>103</v>
      </c>
      <c s="26">
        <v>15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40</v>
      </c>
    </row>
    <row r="141" spans="1:5" ht="12.75">
      <c r="A141" t="s">
        <v>46</v>
      </c>
      <c r="E141" s="29" t="s">
        <v>40</v>
      </c>
    </row>
    <row r="142" spans="1:18" ht="12.75" customHeight="1">
      <c r="A142" s="5" t="s">
        <v>36</v>
      </c>
      <c s="5"/>
      <c s="36" t="s">
        <v>16</v>
      </c>
      <c s="5"/>
      <c s="21" t="s">
        <v>224</v>
      </c>
      <c s="5"/>
      <c s="5"/>
      <c s="5"/>
      <c s="37">
        <f>0+Q142</f>
      </c>
      <c r="O142">
        <f>0+R142</f>
      </c>
      <c r="Q142">
        <f>0+I143+I147</f>
      </c>
      <c>
        <f>0+O143+O147</f>
      </c>
    </row>
    <row r="143" spans="1:16" ht="25.5">
      <c r="A143" s="18" t="s">
        <v>38</v>
      </c>
      <c s="23" t="s">
        <v>206</v>
      </c>
      <c s="23" t="s">
        <v>226</v>
      </c>
      <c s="18" t="s">
        <v>40</v>
      </c>
      <c s="24" t="s">
        <v>227</v>
      </c>
      <c s="25" t="s">
        <v>125</v>
      </c>
      <c s="26">
        <v>40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12.75">
      <c r="A145" s="30" t="s">
        <v>45</v>
      </c>
      <c r="E145" s="31" t="s">
        <v>40</v>
      </c>
    </row>
    <row r="146" spans="1:5" ht="12.75">
      <c r="A146" t="s">
        <v>46</v>
      </c>
      <c r="E146" s="29" t="s">
        <v>40</v>
      </c>
    </row>
    <row r="147" spans="1:16" ht="12.75">
      <c r="A147" s="18" t="s">
        <v>38</v>
      </c>
      <c s="23" t="s">
        <v>209</v>
      </c>
      <c s="23" t="s">
        <v>229</v>
      </c>
      <c s="18" t="s">
        <v>40</v>
      </c>
      <c s="24" t="s">
        <v>230</v>
      </c>
      <c s="25" t="s">
        <v>106</v>
      </c>
      <c s="26">
        <v>287.5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40</v>
      </c>
    </row>
    <row r="150" spans="1:5" ht="12.75">
      <c r="A150" t="s">
        <v>46</v>
      </c>
      <c r="E150" s="29" t="s">
        <v>40</v>
      </c>
    </row>
    <row r="151" spans="1:18" ht="12.75" customHeight="1">
      <c r="A151" s="5" t="s">
        <v>36</v>
      </c>
      <c s="5"/>
      <c s="36" t="s">
        <v>28</v>
      </c>
      <c s="5"/>
      <c s="21" t="s">
        <v>231</v>
      </c>
      <c s="5"/>
      <c s="5"/>
      <c s="5"/>
      <c s="37">
        <f>0+Q151</f>
      </c>
      <c r="O151">
        <f>0+R151</f>
      </c>
      <c r="Q151">
        <f>0+I152+I156+I160+I164+I168+I172+I176+I180+I184+I188+I192</f>
      </c>
      <c>
        <f>0+O152+O156+O160+O164+O168+O172+O176+O180+O184+O188+O192</f>
      </c>
    </row>
    <row r="152" spans="1:16" ht="12.75">
      <c r="A152" s="18" t="s">
        <v>38</v>
      </c>
      <c s="23" t="s">
        <v>395</v>
      </c>
      <c s="23" t="s">
        <v>233</v>
      </c>
      <c s="18" t="s">
        <v>40</v>
      </c>
      <c s="24" t="s">
        <v>234</v>
      </c>
      <c s="25" t="s">
        <v>106</v>
      </c>
      <c s="26">
        <v>800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12.75">
      <c r="A154" s="30" t="s">
        <v>45</v>
      </c>
      <c r="E154" s="31" t="s">
        <v>433</v>
      </c>
    </row>
    <row r="155" spans="1:5" ht="12.75">
      <c r="A155" t="s">
        <v>46</v>
      </c>
      <c r="E155" s="29" t="s">
        <v>40</v>
      </c>
    </row>
    <row r="156" spans="1:16" ht="12.75">
      <c r="A156" s="18" t="s">
        <v>38</v>
      </c>
      <c s="23" t="s">
        <v>398</v>
      </c>
      <c s="23" t="s">
        <v>237</v>
      </c>
      <c s="18" t="s">
        <v>40</v>
      </c>
      <c s="24" t="s">
        <v>238</v>
      </c>
      <c s="25" t="s">
        <v>106</v>
      </c>
      <c s="26">
        <v>800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40</v>
      </c>
    </row>
    <row r="158" spans="1:5" ht="12.75">
      <c r="A158" s="30" t="s">
        <v>45</v>
      </c>
      <c r="E158" s="31" t="s">
        <v>434</v>
      </c>
    </row>
    <row r="159" spans="1:5" ht="12.75">
      <c r="A159" t="s">
        <v>46</v>
      </c>
      <c r="E159" s="29" t="s">
        <v>40</v>
      </c>
    </row>
    <row r="160" spans="1:16" ht="12.75">
      <c r="A160" s="18" t="s">
        <v>38</v>
      </c>
      <c s="23" t="s">
        <v>232</v>
      </c>
      <c s="23" t="s">
        <v>241</v>
      </c>
      <c s="18" t="s">
        <v>40</v>
      </c>
      <c s="24" t="s">
        <v>242</v>
      </c>
      <c s="25" t="s">
        <v>106</v>
      </c>
      <c s="26">
        <v>320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243</v>
      </c>
    </row>
    <row r="162" spans="1:5" ht="12.75">
      <c r="A162" s="30" t="s">
        <v>45</v>
      </c>
      <c r="E162" s="31" t="s">
        <v>435</v>
      </c>
    </row>
    <row r="163" spans="1:5" ht="12.75">
      <c r="A163" t="s">
        <v>46</v>
      </c>
      <c r="E163" s="29" t="s">
        <v>40</v>
      </c>
    </row>
    <row r="164" spans="1:16" ht="12.75">
      <c r="A164" s="18" t="s">
        <v>38</v>
      </c>
      <c s="23" t="s">
        <v>236</v>
      </c>
      <c s="23" t="s">
        <v>246</v>
      </c>
      <c s="18" t="s">
        <v>40</v>
      </c>
      <c s="24" t="s">
        <v>247</v>
      </c>
      <c s="25" t="s">
        <v>106</v>
      </c>
      <c s="26">
        <v>352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40</v>
      </c>
    </row>
    <row r="166" spans="1:5" ht="12.75">
      <c r="A166" s="30" t="s">
        <v>45</v>
      </c>
      <c r="E166" s="31" t="s">
        <v>436</v>
      </c>
    </row>
    <row r="167" spans="1:5" ht="12.75">
      <c r="A167" t="s">
        <v>46</v>
      </c>
      <c r="E167" s="29" t="s">
        <v>40</v>
      </c>
    </row>
    <row r="168" spans="1:16" ht="12.75">
      <c r="A168" s="18" t="s">
        <v>38</v>
      </c>
      <c s="23" t="s">
        <v>240</v>
      </c>
      <c s="23" t="s">
        <v>250</v>
      </c>
      <c s="18" t="s">
        <v>40</v>
      </c>
      <c s="24" t="s">
        <v>251</v>
      </c>
      <c s="25" t="s">
        <v>106</v>
      </c>
      <c s="26">
        <v>80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12.75">
      <c r="A170" s="30" t="s">
        <v>45</v>
      </c>
      <c r="E170" s="31" t="s">
        <v>437</v>
      </c>
    </row>
    <row r="171" spans="1:5" ht="12.75">
      <c r="A171" t="s">
        <v>46</v>
      </c>
      <c r="E171" s="29" t="s">
        <v>40</v>
      </c>
    </row>
    <row r="172" spans="1:16" ht="12.75">
      <c r="A172" s="18" t="s">
        <v>38</v>
      </c>
      <c s="23" t="s">
        <v>245</v>
      </c>
      <c s="23" t="s">
        <v>254</v>
      </c>
      <c s="18" t="s">
        <v>22</v>
      </c>
      <c s="24" t="s">
        <v>255</v>
      </c>
      <c s="25" t="s">
        <v>106</v>
      </c>
      <c s="26">
        <v>320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256</v>
      </c>
    </row>
    <row r="174" spans="1:5" ht="12.75">
      <c r="A174" s="30" t="s">
        <v>45</v>
      </c>
      <c r="E174" s="31" t="s">
        <v>435</v>
      </c>
    </row>
    <row r="175" spans="1:5" ht="12.75">
      <c r="A175" t="s">
        <v>46</v>
      </c>
      <c r="E175" s="29" t="s">
        <v>40</v>
      </c>
    </row>
    <row r="176" spans="1:16" ht="12.75">
      <c r="A176" s="18" t="s">
        <v>38</v>
      </c>
      <c s="23" t="s">
        <v>249</v>
      </c>
      <c s="23" t="s">
        <v>254</v>
      </c>
      <c s="18" t="s">
        <v>16</v>
      </c>
      <c s="24" t="s">
        <v>438</v>
      </c>
      <c s="25" t="s">
        <v>106</v>
      </c>
      <c s="26">
        <v>320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439</v>
      </c>
    </row>
    <row r="178" spans="1:5" ht="12.75">
      <c r="A178" s="30" t="s">
        <v>45</v>
      </c>
      <c r="E178" s="31" t="s">
        <v>435</v>
      </c>
    </row>
    <row r="179" spans="1:5" ht="12.75">
      <c r="A179" t="s">
        <v>46</v>
      </c>
      <c r="E179" s="29" t="s">
        <v>40</v>
      </c>
    </row>
    <row r="180" spans="1:16" ht="12.75">
      <c r="A180" s="18" t="s">
        <v>38</v>
      </c>
      <c s="23" t="s">
        <v>253</v>
      </c>
      <c s="23" t="s">
        <v>254</v>
      </c>
      <c s="18" t="s">
        <v>15</v>
      </c>
      <c s="24" t="s">
        <v>261</v>
      </c>
      <c s="25" t="s">
        <v>106</v>
      </c>
      <c s="26">
        <v>320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440</v>
      </c>
    </row>
    <row r="182" spans="1:5" ht="12.75">
      <c r="A182" s="30" t="s">
        <v>45</v>
      </c>
      <c r="E182" s="31" t="s">
        <v>435</v>
      </c>
    </row>
    <row r="183" spans="1:5" ht="12.75">
      <c r="A183" t="s">
        <v>46</v>
      </c>
      <c r="E183" s="29" t="s">
        <v>40</v>
      </c>
    </row>
    <row r="184" spans="1:16" ht="12.75">
      <c r="A184" s="18" t="s">
        <v>38</v>
      </c>
      <c s="23" t="s">
        <v>257</v>
      </c>
      <c s="23" t="s">
        <v>264</v>
      </c>
      <c s="18" t="s">
        <v>40</v>
      </c>
      <c s="24" t="s">
        <v>265</v>
      </c>
      <c s="25" t="s">
        <v>106</v>
      </c>
      <c s="26">
        <v>320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266</v>
      </c>
    </row>
    <row r="186" spans="1:5" ht="12.75">
      <c r="A186" s="30" t="s">
        <v>45</v>
      </c>
      <c r="E186" s="31" t="s">
        <v>435</v>
      </c>
    </row>
    <row r="187" spans="1:5" ht="12.75">
      <c r="A187" t="s">
        <v>46</v>
      </c>
      <c r="E187" s="29" t="s">
        <v>40</v>
      </c>
    </row>
    <row r="188" spans="1:16" ht="12.75">
      <c r="A188" s="18" t="s">
        <v>38</v>
      </c>
      <c s="23" t="s">
        <v>260</v>
      </c>
      <c s="23" t="s">
        <v>268</v>
      </c>
      <c s="18" t="s">
        <v>40</v>
      </c>
      <c s="24" t="s">
        <v>269</v>
      </c>
      <c s="25" t="s">
        <v>106</v>
      </c>
      <c s="26">
        <v>320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270</v>
      </c>
    </row>
    <row r="190" spans="1:5" ht="12.75">
      <c r="A190" s="30" t="s">
        <v>45</v>
      </c>
      <c r="E190" s="31" t="s">
        <v>435</v>
      </c>
    </row>
    <row r="191" spans="1:5" ht="12.75">
      <c r="A191" t="s">
        <v>46</v>
      </c>
      <c r="E191" s="29" t="s">
        <v>40</v>
      </c>
    </row>
    <row r="192" spans="1:16" ht="12.75">
      <c r="A192" s="18" t="s">
        <v>38</v>
      </c>
      <c s="23" t="s">
        <v>322</v>
      </c>
      <c s="23" t="s">
        <v>272</v>
      </c>
      <c s="18" t="s">
        <v>40</v>
      </c>
      <c s="24" t="s">
        <v>273</v>
      </c>
      <c s="25" t="s">
        <v>106</v>
      </c>
      <c s="26">
        <v>96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40</v>
      </c>
    </row>
    <row r="194" spans="1:5" ht="12.75">
      <c r="A194" s="30" t="s">
        <v>45</v>
      </c>
      <c r="E194" s="31" t="s">
        <v>441</v>
      </c>
    </row>
    <row r="195" spans="1:5" ht="12.75">
      <c r="A195" t="s">
        <v>46</v>
      </c>
      <c r="E195" s="29" t="s">
        <v>40</v>
      </c>
    </row>
    <row r="196" spans="1:18" ht="12.75" customHeight="1">
      <c r="A196" s="5" t="s">
        <v>36</v>
      </c>
      <c s="5"/>
      <c s="36" t="s">
        <v>79</v>
      </c>
      <c s="5"/>
      <c s="21" t="s">
        <v>275</v>
      </c>
      <c s="5"/>
      <c s="5"/>
      <c s="5"/>
      <c s="37">
        <f>0+Q196</f>
      </c>
      <c r="O196">
        <f>0+R196</f>
      </c>
      <c r="Q196">
        <f>0+I197+I201+I205+I209</f>
      </c>
      <c>
        <f>0+O197+O201+O205+O209</f>
      </c>
    </row>
    <row r="197" spans="1:16" ht="12.75">
      <c r="A197" s="18" t="s">
        <v>38</v>
      </c>
      <c s="23" t="s">
        <v>326</v>
      </c>
      <c s="23" t="s">
        <v>277</v>
      </c>
      <c s="18" t="s">
        <v>40</v>
      </c>
      <c s="24" t="s">
        <v>278</v>
      </c>
      <c s="25" t="s">
        <v>279</v>
      </c>
      <c s="26">
        <v>1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40</v>
      </c>
    </row>
    <row r="199" spans="1:5" ht="12.75">
      <c r="A199" s="30" t="s">
        <v>45</v>
      </c>
      <c r="E199" s="31" t="s">
        <v>40</v>
      </c>
    </row>
    <row r="200" spans="1:5" ht="12.75">
      <c r="A200" t="s">
        <v>46</v>
      </c>
      <c r="E200" s="29" t="s">
        <v>40</v>
      </c>
    </row>
    <row r="201" spans="1:16" ht="12.75">
      <c r="A201" s="18" t="s">
        <v>38</v>
      </c>
      <c s="23" t="s">
        <v>271</v>
      </c>
      <c s="23" t="s">
        <v>281</v>
      </c>
      <c s="18" t="s">
        <v>40</v>
      </c>
      <c s="24" t="s">
        <v>282</v>
      </c>
      <c s="25" t="s">
        <v>279</v>
      </c>
      <c s="26">
        <v>1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40</v>
      </c>
    </row>
    <row r="203" spans="1:5" ht="12.75">
      <c r="A203" s="30" t="s">
        <v>45</v>
      </c>
      <c r="E203" s="31" t="s">
        <v>40</v>
      </c>
    </row>
    <row r="204" spans="1:5" ht="12.75">
      <c r="A204" t="s">
        <v>46</v>
      </c>
      <c r="E204" s="29" t="s">
        <v>40</v>
      </c>
    </row>
    <row r="205" spans="1:16" ht="12.75">
      <c r="A205" s="18" t="s">
        <v>38</v>
      </c>
      <c s="23" t="s">
        <v>276</v>
      </c>
      <c s="23" t="s">
        <v>284</v>
      </c>
      <c s="18" t="s">
        <v>40</v>
      </c>
      <c s="24" t="s">
        <v>285</v>
      </c>
      <c s="25" t="s">
        <v>279</v>
      </c>
      <c s="26">
        <v>4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40</v>
      </c>
    </row>
    <row r="207" spans="1:5" ht="12.75">
      <c r="A207" s="30" t="s">
        <v>45</v>
      </c>
      <c r="E207" s="31" t="s">
        <v>40</v>
      </c>
    </row>
    <row r="208" spans="1:5" ht="12.75">
      <c r="A208" t="s">
        <v>46</v>
      </c>
      <c r="E208" s="29" t="s">
        <v>40</v>
      </c>
    </row>
    <row r="209" spans="1:16" ht="12.75">
      <c r="A209" s="18" t="s">
        <v>38</v>
      </c>
      <c s="23" t="s">
        <v>280</v>
      </c>
      <c s="23" t="s">
        <v>287</v>
      </c>
      <c s="18" t="s">
        <v>40</v>
      </c>
      <c s="24" t="s">
        <v>288</v>
      </c>
      <c s="25" t="s">
        <v>279</v>
      </c>
      <c s="26">
        <v>2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40</v>
      </c>
    </row>
    <row r="211" spans="1:5" ht="12.75">
      <c r="A211" s="30" t="s">
        <v>45</v>
      </c>
      <c r="E211" s="31" t="s">
        <v>40</v>
      </c>
    </row>
    <row r="212" spans="1:5" ht="12.75">
      <c r="A212" t="s">
        <v>46</v>
      </c>
      <c r="E212" s="29" t="s">
        <v>40</v>
      </c>
    </row>
    <row r="213" spans="1:18" ht="12.75" customHeight="1">
      <c r="A213" s="5" t="s">
        <v>36</v>
      </c>
      <c s="5"/>
      <c s="36" t="s">
        <v>289</v>
      </c>
      <c s="5"/>
      <c s="21" t="s">
        <v>290</v>
      </c>
      <c s="5"/>
      <c s="5"/>
      <c s="5"/>
      <c s="37">
        <f>0+Q213</f>
      </c>
      <c r="O213">
        <f>0+R213</f>
      </c>
      <c r="Q213">
        <f>0+I214+I218+I222+I226+I230+I234+I238+I242+I246+I250+I254+I258+I262+I266+I270+I274+I278+I282+I286+I290+I294</f>
      </c>
      <c>
        <f>0+O214+O218+O222+O226+O230+O234+O238+O242+O246+O250+O254+O258+O262+O266+O270+O274+O278+O282+O286+O290+O294</f>
      </c>
    </row>
    <row r="214" spans="1:16" ht="12.75">
      <c r="A214" s="18" t="s">
        <v>38</v>
      </c>
      <c s="23" t="s">
        <v>216</v>
      </c>
      <c s="23" t="s">
        <v>442</v>
      </c>
      <c s="18" t="s">
        <v>40</v>
      </c>
      <c s="24" t="s">
        <v>443</v>
      </c>
      <c s="25" t="s">
        <v>279</v>
      </c>
      <c s="26">
        <v>2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12.75">
      <c r="A215" s="28" t="s">
        <v>43</v>
      </c>
      <c r="E215" s="29" t="s">
        <v>40</v>
      </c>
    </row>
    <row r="216" spans="1:5" ht="12.75">
      <c r="A216" s="30" t="s">
        <v>45</v>
      </c>
      <c r="E216" s="31" t="s">
        <v>40</v>
      </c>
    </row>
    <row r="217" spans="1:5" ht="12.75">
      <c r="A217" t="s">
        <v>46</v>
      </c>
      <c r="E217" s="29" t="s">
        <v>40</v>
      </c>
    </row>
    <row r="218" spans="1:16" ht="12.75">
      <c r="A218" s="18" t="s">
        <v>38</v>
      </c>
      <c s="23" t="s">
        <v>225</v>
      </c>
      <c s="23" t="s">
        <v>444</v>
      </c>
      <c s="18" t="s">
        <v>40</v>
      </c>
      <c s="24" t="s">
        <v>445</v>
      </c>
      <c s="25" t="s">
        <v>279</v>
      </c>
      <c s="26">
        <v>1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12.75">
      <c r="A219" s="28" t="s">
        <v>43</v>
      </c>
      <c r="E219" s="29" t="s">
        <v>40</v>
      </c>
    </row>
    <row r="220" spans="1:5" ht="12.75">
      <c r="A220" s="30" t="s">
        <v>45</v>
      </c>
      <c r="E220" s="31" t="s">
        <v>40</v>
      </c>
    </row>
    <row r="221" spans="1:5" ht="12.75">
      <c r="A221" t="s">
        <v>46</v>
      </c>
      <c r="E221" s="29" t="s">
        <v>40</v>
      </c>
    </row>
    <row r="222" spans="1:16" ht="12.75">
      <c r="A222" s="18" t="s">
        <v>38</v>
      </c>
      <c s="23" t="s">
        <v>228</v>
      </c>
      <c s="23" t="s">
        <v>295</v>
      </c>
      <c s="18" t="s">
        <v>40</v>
      </c>
      <c s="24" t="s">
        <v>296</v>
      </c>
      <c s="25" t="s">
        <v>279</v>
      </c>
      <c s="26">
        <v>1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12.75">
      <c r="A223" s="28" t="s">
        <v>43</v>
      </c>
      <c r="E223" s="29" t="s">
        <v>40</v>
      </c>
    </row>
    <row r="224" spans="1:5" ht="12.75">
      <c r="A224" s="30" t="s">
        <v>45</v>
      </c>
      <c r="E224" s="31" t="s">
        <v>40</v>
      </c>
    </row>
    <row r="225" spans="1:5" ht="12.75">
      <c r="A225" t="s">
        <v>46</v>
      </c>
      <c r="E225" s="29" t="s">
        <v>40</v>
      </c>
    </row>
    <row r="226" spans="1:16" ht="12.75">
      <c r="A226" s="18" t="s">
        <v>38</v>
      </c>
      <c s="23" t="s">
        <v>221</v>
      </c>
      <c s="23" t="s">
        <v>446</v>
      </c>
      <c s="18" t="s">
        <v>40</v>
      </c>
      <c s="24" t="s">
        <v>447</v>
      </c>
      <c s="25" t="s">
        <v>279</v>
      </c>
      <c s="26">
        <v>1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12.75">
      <c r="A227" s="28" t="s">
        <v>43</v>
      </c>
      <c r="E227" s="29" t="s">
        <v>40</v>
      </c>
    </row>
    <row r="228" spans="1:5" ht="12.75">
      <c r="A228" s="30" t="s">
        <v>45</v>
      </c>
      <c r="E228" s="31" t="s">
        <v>40</v>
      </c>
    </row>
    <row r="229" spans="1:5" ht="12.75">
      <c r="A229" t="s">
        <v>46</v>
      </c>
      <c r="E229" s="29" t="s">
        <v>40</v>
      </c>
    </row>
    <row r="230" spans="1:16" ht="12.75">
      <c r="A230" s="18" t="s">
        <v>38</v>
      </c>
      <c s="23" t="s">
        <v>291</v>
      </c>
      <c s="23" t="s">
        <v>298</v>
      </c>
      <c s="18" t="s">
        <v>40</v>
      </c>
      <c s="24" t="s">
        <v>299</v>
      </c>
      <c s="25" t="s">
        <v>279</v>
      </c>
      <c s="26">
        <v>4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12.75">
      <c r="A231" s="28" t="s">
        <v>43</v>
      </c>
      <c r="E231" s="29" t="s">
        <v>40</v>
      </c>
    </row>
    <row r="232" spans="1:5" ht="12.75">
      <c r="A232" s="30" t="s">
        <v>45</v>
      </c>
      <c r="E232" s="31" t="s">
        <v>40</v>
      </c>
    </row>
    <row r="233" spans="1:5" ht="12.75">
      <c r="A233" t="s">
        <v>46</v>
      </c>
      <c r="E233" s="29" t="s">
        <v>40</v>
      </c>
    </row>
    <row r="234" spans="1:16" ht="12.75">
      <c r="A234" s="18" t="s">
        <v>38</v>
      </c>
      <c s="23" t="s">
        <v>294</v>
      </c>
      <c s="23" t="s">
        <v>301</v>
      </c>
      <c s="18" t="s">
        <v>40</v>
      </c>
      <c s="24" t="s">
        <v>302</v>
      </c>
      <c s="25" t="s">
        <v>279</v>
      </c>
      <c s="26">
        <v>4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12.75">
      <c r="A235" s="28" t="s">
        <v>43</v>
      </c>
      <c r="E235" s="29" t="s">
        <v>40</v>
      </c>
    </row>
    <row r="236" spans="1:5" ht="12.75">
      <c r="A236" s="30" t="s">
        <v>45</v>
      </c>
      <c r="E236" s="31" t="s">
        <v>40</v>
      </c>
    </row>
    <row r="237" spans="1:5" ht="12.75">
      <c r="A237" t="s">
        <v>46</v>
      </c>
      <c r="E237" s="29" t="s">
        <v>40</v>
      </c>
    </row>
    <row r="238" spans="1:16" ht="12.75">
      <c r="A238" s="18" t="s">
        <v>38</v>
      </c>
      <c s="23" t="s">
        <v>297</v>
      </c>
      <c s="23" t="s">
        <v>304</v>
      </c>
      <c s="18" t="s">
        <v>40</v>
      </c>
      <c s="24" t="s">
        <v>305</v>
      </c>
      <c s="25" t="s">
        <v>279</v>
      </c>
      <c s="26">
        <v>10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12.75">
      <c r="A239" s="28" t="s">
        <v>43</v>
      </c>
      <c r="E239" s="29" t="s">
        <v>40</v>
      </c>
    </row>
    <row r="240" spans="1:5" ht="12.75">
      <c r="A240" s="30" t="s">
        <v>45</v>
      </c>
      <c r="E240" s="31" t="s">
        <v>448</v>
      </c>
    </row>
    <row r="241" spans="1:5" ht="12.75">
      <c r="A241" t="s">
        <v>46</v>
      </c>
      <c r="E241" s="29" t="s">
        <v>40</v>
      </c>
    </row>
    <row r="242" spans="1:16" ht="12.75">
      <c r="A242" s="18" t="s">
        <v>38</v>
      </c>
      <c s="23" t="s">
        <v>300</v>
      </c>
      <c s="23" t="s">
        <v>308</v>
      </c>
      <c s="18" t="s">
        <v>40</v>
      </c>
      <c s="24" t="s">
        <v>309</v>
      </c>
      <c s="25" t="s">
        <v>279</v>
      </c>
      <c s="26">
        <v>4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12.75">
      <c r="A243" s="28" t="s">
        <v>43</v>
      </c>
      <c r="E243" s="29" t="s">
        <v>40</v>
      </c>
    </row>
    <row r="244" spans="1:5" ht="12.75">
      <c r="A244" s="30" t="s">
        <v>45</v>
      </c>
      <c r="E244" s="31" t="s">
        <v>40</v>
      </c>
    </row>
    <row r="245" spans="1:5" ht="12.75">
      <c r="A245" t="s">
        <v>46</v>
      </c>
      <c r="E245" s="29" t="s">
        <v>40</v>
      </c>
    </row>
    <row r="246" spans="1:16" ht="12.75">
      <c r="A246" s="18" t="s">
        <v>38</v>
      </c>
      <c s="23" t="s">
        <v>303</v>
      </c>
      <c s="23" t="s">
        <v>311</v>
      </c>
      <c s="18" t="s">
        <v>40</v>
      </c>
      <c s="24" t="s">
        <v>312</v>
      </c>
      <c s="25" t="s">
        <v>279</v>
      </c>
      <c s="26">
        <v>16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40</v>
      </c>
    </row>
    <row r="248" spans="1:5" ht="12.75">
      <c r="A248" s="30" t="s">
        <v>45</v>
      </c>
      <c r="E248" s="31" t="s">
        <v>449</v>
      </c>
    </row>
    <row r="249" spans="1:5" ht="12.75">
      <c r="A249" t="s">
        <v>46</v>
      </c>
      <c r="E249" s="29" t="s">
        <v>40</v>
      </c>
    </row>
    <row r="250" spans="1:16" ht="12.75">
      <c r="A250" s="18" t="s">
        <v>38</v>
      </c>
      <c s="23" t="s">
        <v>263</v>
      </c>
      <c s="23" t="s">
        <v>315</v>
      </c>
      <c s="18" t="s">
        <v>40</v>
      </c>
      <c s="24" t="s">
        <v>316</v>
      </c>
      <c s="25" t="s">
        <v>279</v>
      </c>
      <c s="26">
        <v>64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40</v>
      </c>
    </row>
    <row r="252" spans="1:5" ht="12.75">
      <c r="A252" s="30" t="s">
        <v>45</v>
      </c>
      <c r="E252" s="31" t="s">
        <v>450</v>
      </c>
    </row>
    <row r="253" spans="1:5" ht="12.75">
      <c r="A253" t="s">
        <v>46</v>
      </c>
      <c r="E253" s="29" t="s">
        <v>40</v>
      </c>
    </row>
    <row r="254" spans="1:16" ht="12.75">
      <c r="A254" s="18" t="s">
        <v>38</v>
      </c>
      <c s="23" t="s">
        <v>267</v>
      </c>
      <c s="23" t="s">
        <v>319</v>
      </c>
      <c s="18" t="s">
        <v>40</v>
      </c>
      <c s="24" t="s">
        <v>320</v>
      </c>
      <c s="25" t="s">
        <v>279</v>
      </c>
      <c s="26">
        <v>19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12.75">
      <c r="A255" s="28" t="s">
        <v>43</v>
      </c>
      <c r="E255" s="29" t="s">
        <v>40</v>
      </c>
    </row>
    <row r="256" spans="1:5" ht="12.75">
      <c r="A256" s="30" t="s">
        <v>45</v>
      </c>
      <c r="E256" s="31" t="s">
        <v>451</v>
      </c>
    </row>
    <row r="257" spans="1:5" ht="12.75">
      <c r="A257" t="s">
        <v>46</v>
      </c>
      <c r="E257" s="29" t="s">
        <v>40</v>
      </c>
    </row>
    <row r="258" spans="1:16" ht="12.75">
      <c r="A258" s="18" t="s">
        <v>38</v>
      </c>
      <c s="23" t="s">
        <v>314</v>
      </c>
      <c s="23" t="s">
        <v>323</v>
      </c>
      <c s="18" t="s">
        <v>40</v>
      </c>
      <c s="24" t="s">
        <v>324</v>
      </c>
      <c s="25" t="s">
        <v>279</v>
      </c>
      <c s="26">
        <v>1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40</v>
      </c>
    </row>
    <row r="260" spans="1:5" ht="12.75">
      <c r="A260" s="30" t="s">
        <v>45</v>
      </c>
      <c r="E260" s="31" t="s">
        <v>452</v>
      </c>
    </row>
    <row r="261" spans="1:5" ht="12.75">
      <c r="A261" t="s">
        <v>46</v>
      </c>
      <c r="E261" s="29" t="s">
        <v>40</v>
      </c>
    </row>
    <row r="262" spans="1:16" ht="12.75">
      <c r="A262" s="18" t="s">
        <v>38</v>
      </c>
      <c s="23" t="s">
        <v>318</v>
      </c>
      <c s="23" t="s">
        <v>327</v>
      </c>
      <c s="18" t="s">
        <v>40</v>
      </c>
      <c s="24" t="s">
        <v>328</v>
      </c>
      <c s="25" t="s">
        <v>279</v>
      </c>
      <c s="26">
        <v>2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40</v>
      </c>
    </row>
    <row r="264" spans="1:5" ht="12.75">
      <c r="A264" s="30" t="s">
        <v>45</v>
      </c>
      <c r="E264" s="31" t="s">
        <v>453</v>
      </c>
    </row>
    <row r="265" spans="1:5" ht="12.75">
      <c r="A265" t="s">
        <v>46</v>
      </c>
      <c r="E265" s="29" t="s">
        <v>40</v>
      </c>
    </row>
    <row r="266" spans="1:16" ht="12.75">
      <c r="A266" s="18" t="s">
        <v>38</v>
      </c>
      <c s="23" t="s">
        <v>283</v>
      </c>
      <c s="23" t="s">
        <v>331</v>
      </c>
      <c s="18" t="s">
        <v>40</v>
      </c>
      <c s="24" t="s">
        <v>332</v>
      </c>
      <c s="25" t="s">
        <v>279</v>
      </c>
      <c s="26">
        <v>4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40</v>
      </c>
    </row>
    <row r="268" spans="1:5" ht="12.75">
      <c r="A268" s="30" t="s">
        <v>45</v>
      </c>
      <c r="E268" s="31" t="s">
        <v>40</v>
      </c>
    </row>
    <row r="269" spans="1:5" ht="12.75">
      <c r="A269" t="s">
        <v>46</v>
      </c>
      <c r="E269" s="29" t="s">
        <v>40</v>
      </c>
    </row>
    <row r="270" spans="1:16" ht="12.75">
      <c r="A270" s="18" t="s">
        <v>38</v>
      </c>
      <c s="23" t="s">
        <v>286</v>
      </c>
      <c s="23" t="s">
        <v>334</v>
      </c>
      <c s="18" t="s">
        <v>40</v>
      </c>
      <c s="24" t="s">
        <v>335</v>
      </c>
      <c s="25" t="s">
        <v>125</v>
      </c>
      <c s="26">
        <v>50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40</v>
      </c>
    </row>
    <row r="272" spans="1:5" ht="12.75">
      <c r="A272" s="30" t="s">
        <v>45</v>
      </c>
      <c r="E272" s="31" t="s">
        <v>40</v>
      </c>
    </row>
    <row r="273" spans="1:5" ht="12.75">
      <c r="A273" t="s">
        <v>46</v>
      </c>
      <c r="E273" s="29" t="s">
        <v>40</v>
      </c>
    </row>
    <row r="274" spans="1:16" ht="12.75">
      <c r="A274" s="18" t="s">
        <v>38</v>
      </c>
      <c s="23" t="s">
        <v>330</v>
      </c>
      <c s="23" t="s">
        <v>454</v>
      </c>
      <c s="18" t="s">
        <v>40</v>
      </c>
      <c s="24" t="s">
        <v>455</v>
      </c>
      <c s="25" t="s">
        <v>125</v>
      </c>
      <c s="26">
        <v>25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12.75">
      <c r="A275" s="28" t="s">
        <v>43</v>
      </c>
      <c r="E275" s="29" t="s">
        <v>40</v>
      </c>
    </row>
    <row r="276" spans="1:5" ht="12.75">
      <c r="A276" s="30" t="s">
        <v>45</v>
      </c>
      <c r="E276" s="31" t="s">
        <v>40</v>
      </c>
    </row>
    <row r="277" spans="1:5" ht="12.75">
      <c r="A277" t="s">
        <v>46</v>
      </c>
      <c r="E277" s="29" t="s">
        <v>40</v>
      </c>
    </row>
    <row r="278" spans="1:16" ht="12.75">
      <c r="A278" s="18" t="s">
        <v>38</v>
      </c>
      <c s="23" t="s">
        <v>333</v>
      </c>
      <c s="23" t="s">
        <v>337</v>
      </c>
      <c s="18" t="s">
        <v>40</v>
      </c>
      <c s="24" t="s">
        <v>338</v>
      </c>
      <c s="25" t="s">
        <v>125</v>
      </c>
      <c s="26">
        <v>75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40</v>
      </c>
    </row>
    <row r="280" spans="1:5" ht="12.75">
      <c r="A280" s="30" t="s">
        <v>45</v>
      </c>
      <c r="E280" s="31" t="s">
        <v>40</v>
      </c>
    </row>
    <row r="281" spans="1:5" ht="12.75">
      <c r="A281" t="s">
        <v>46</v>
      </c>
      <c r="E281" s="29" t="s">
        <v>40</v>
      </c>
    </row>
    <row r="282" spans="1:16" ht="12.75">
      <c r="A282" s="18" t="s">
        <v>38</v>
      </c>
      <c s="23" t="s">
        <v>336</v>
      </c>
      <c s="23" t="s">
        <v>340</v>
      </c>
      <c s="18" t="s">
        <v>40</v>
      </c>
      <c s="24" t="s">
        <v>341</v>
      </c>
      <c s="25" t="s">
        <v>125</v>
      </c>
      <c s="26">
        <v>86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40</v>
      </c>
    </row>
    <row r="284" spans="1:5" ht="51">
      <c r="A284" s="30" t="s">
        <v>45</v>
      </c>
      <c r="E284" s="31" t="s">
        <v>456</v>
      </c>
    </row>
    <row r="285" spans="1:5" ht="12.75">
      <c r="A285" t="s">
        <v>46</v>
      </c>
      <c r="E285" s="29" t="s">
        <v>40</v>
      </c>
    </row>
    <row r="286" spans="1:16" ht="12.75">
      <c r="A286" s="18" t="s">
        <v>38</v>
      </c>
      <c s="23" t="s">
        <v>339</v>
      </c>
      <c s="23" t="s">
        <v>457</v>
      </c>
      <c s="18" t="s">
        <v>40</v>
      </c>
      <c s="24" t="s">
        <v>458</v>
      </c>
      <c s="25" t="s">
        <v>125</v>
      </c>
      <c s="26">
        <v>14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40</v>
      </c>
    </row>
    <row r="288" spans="1:5" ht="12.75">
      <c r="A288" s="30" t="s">
        <v>45</v>
      </c>
      <c r="E288" s="31" t="s">
        <v>459</v>
      </c>
    </row>
    <row r="289" spans="1:5" ht="12.75">
      <c r="A289" t="s">
        <v>46</v>
      </c>
      <c r="E289" s="29" t="s">
        <v>40</v>
      </c>
    </row>
    <row r="290" spans="1:16" ht="12.75">
      <c r="A290" s="18" t="s">
        <v>38</v>
      </c>
      <c s="23" t="s">
        <v>343</v>
      </c>
      <c s="23" t="s">
        <v>344</v>
      </c>
      <c s="18" t="s">
        <v>40</v>
      </c>
      <c s="24" t="s">
        <v>345</v>
      </c>
      <c s="25" t="s">
        <v>125</v>
      </c>
      <c s="26">
        <v>7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40</v>
      </c>
    </row>
    <row r="292" spans="1:5" ht="12.75">
      <c r="A292" s="30" t="s">
        <v>45</v>
      </c>
      <c r="E292" s="31" t="s">
        <v>40</v>
      </c>
    </row>
    <row r="293" spans="1:5" ht="12.75">
      <c r="A293" t="s">
        <v>46</v>
      </c>
      <c r="E293" s="29" t="s">
        <v>40</v>
      </c>
    </row>
    <row r="294" spans="1:16" ht="12.75">
      <c r="A294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125</v>
      </c>
      <c s="26">
        <v>7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40</v>
      </c>
    </row>
    <row r="296" spans="1:5" ht="12.75">
      <c r="A296" s="30" t="s">
        <v>45</v>
      </c>
      <c r="E296" s="31" t="s">
        <v>40</v>
      </c>
    </row>
    <row r="297" spans="1:5" ht="12.75">
      <c r="A297" t="s">
        <v>46</v>
      </c>
      <c r="E297" s="29" t="s">
        <v>40</v>
      </c>
    </row>
    <row r="298" spans="1:18" ht="12.75" customHeight="1">
      <c r="A298" s="5" t="s">
        <v>36</v>
      </c>
      <c s="5"/>
      <c s="36" t="s">
        <v>350</v>
      </c>
      <c s="5"/>
      <c s="21" t="s">
        <v>351</v>
      </c>
      <c s="5"/>
      <c s="5"/>
      <c s="5"/>
      <c s="37">
        <f>0+Q298</f>
      </c>
      <c r="O298">
        <f>0+R298</f>
      </c>
      <c r="Q298">
        <f>0+I299+I303+I307+I311+I315+I319+I323+I327</f>
      </c>
      <c>
        <f>0+O299+O303+O307+O311+O315+O319+O323+O327</f>
      </c>
    </row>
    <row r="299" spans="1:16" ht="12.75">
      <c r="A299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125</v>
      </c>
      <c s="26">
        <v>35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12.75">
      <c r="A300" s="28" t="s">
        <v>43</v>
      </c>
      <c r="E300" s="29" t="s">
        <v>40</v>
      </c>
    </row>
    <row r="301" spans="1:5" ht="12.75">
      <c r="A301" s="30" t="s">
        <v>45</v>
      </c>
      <c r="E301" s="31" t="s">
        <v>460</v>
      </c>
    </row>
    <row r="302" spans="1:5" ht="12.75">
      <c r="A302" t="s">
        <v>46</v>
      </c>
      <c r="E302" s="29" t="s">
        <v>40</v>
      </c>
    </row>
    <row r="303" spans="1:16" ht="12.75">
      <c r="A303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106</v>
      </c>
      <c s="26">
        <v>35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40</v>
      </c>
    </row>
    <row r="305" spans="1:5" ht="12.75">
      <c r="A305" s="30" t="s">
        <v>45</v>
      </c>
      <c r="E305" s="31" t="s">
        <v>40</v>
      </c>
    </row>
    <row r="306" spans="1:5" ht="12.75">
      <c r="A306" t="s">
        <v>46</v>
      </c>
      <c r="E306" s="29" t="s">
        <v>40</v>
      </c>
    </row>
    <row r="307" spans="1:16" ht="12.75">
      <c r="A307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106</v>
      </c>
      <c s="26">
        <v>7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12.75">
      <c r="A308" s="28" t="s">
        <v>43</v>
      </c>
      <c r="E308" s="29" t="s">
        <v>40</v>
      </c>
    </row>
    <row r="309" spans="1:5" ht="12.75">
      <c r="A309" s="30" t="s">
        <v>45</v>
      </c>
      <c r="E309" s="31" t="s">
        <v>40</v>
      </c>
    </row>
    <row r="310" spans="1:5" ht="12.75">
      <c r="A310" t="s">
        <v>46</v>
      </c>
      <c r="E310" s="29" t="s">
        <v>40</v>
      </c>
    </row>
    <row r="311" spans="1:16" ht="12.75">
      <c r="A311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219</v>
      </c>
      <c s="26">
        <v>431.681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40</v>
      </c>
    </row>
    <row r="313" spans="1:5" ht="76.5">
      <c r="A313" s="30" t="s">
        <v>45</v>
      </c>
      <c r="E313" s="31" t="s">
        <v>461</v>
      </c>
    </row>
    <row r="314" spans="1:5" ht="12.75">
      <c r="A314" t="s">
        <v>46</v>
      </c>
      <c r="E314" s="29" t="s">
        <v>40</v>
      </c>
    </row>
    <row r="315" spans="1:16" ht="12.75">
      <c r="A315" s="18" t="s">
        <v>38</v>
      </c>
      <c s="23" t="s">
        <v>365</v>
      </c>
      <c s="23" t="s">
        <v>366</v>
      </c>
      <c s="18" t="s">
        <v>40</v>
      </c>
      <c s="24" t="s">
        <v>367</v>
      </c>
      <c s="25" t="s">
        <v>219</v>
      </c>
      <c s="26">
        <v>3885.129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40</v>
      </c>
    </row>
    <row r="317" spans="1:5" ht="12.75">
      <c r="A317" s="30" t="s">
        <v>45</v>
      </c>
      <c r="E317" s="31" t="s">
        <v>462</v>
      </c>
    </row>
    <row r="318" spans="1:5" ht="12.75">
      <c r="A318" t="s">
        <v>46</v>
      </c>
      <c r="E318" s="29" t="s">
        <v>40</v>
      </c>
    </row>
    <row r="319" spans="1:16" ht="12.75">
      <c r="A319" s="18" t="s">
        <v>38</v>
      </c>
      <c s="23" t="s">
        <v>369</v>
      </c>
      <c s="23" t="s">
        <v>370</v>
      </c>
      <c s="18" t="s">
        <v>40</v>
      </c>
      <c s="24" t="s">
        <v>371</v>
      </c>
      <c s="25" t="s">
        <v>219</v>
      </c>
      <c s="26">
        <v>25.2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40</v>
      </c>
    </row>
    <row r="321" spans="1:5" ht="12.75">
      <c r="A321" s="30" t="s">
        <v>45</v>
      </c>
      <c r="E321" s="31" t="s">
        <v>463</v>
      </c>
    </row>
    <row r="322" spans="1:5" ht="12.75">
      <c r="A322" t="s">
        <v>46</v>
      </c>
      <c r="E322" s="29" t="s">
        <v>40</v>
      </c>
    </row>
    <row r="323" spans="1:16" ht="12.75">
      <c r="A323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219</v>
      </c>
      <c s="26">
        <v>96.327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40</v>
      </c>
    </row>
    <row r="325" spans="1:5" ht="12.75">
      <c r="A325" s="30" t="s">
        <v>45</v>
      </c>
      <c r="E325" s="31" t="s">
        <v>464</v>
      </c>
    </row>
    <row r="326" spans="1:5" ht="12.75">
      <c r="A326" t="s">
        <v>46</v>
      </c>
      <c r="E326" s="29" t="s">
        <v>40</v>
      </c>
    </row>
    <row r="327" spans="1:16" ht="12.75">
      <c r="A327" s="18" t="s">
        <v>38</v>
      </c>
      <c s="23" t="s">
        <v>377</v>
      </c>
      <c s="23" t="s">
        <v>378</v>
      </c>
      <c s="18" t="s">
        <v>40</v>
      </c>
      <c s="24" t="s">
        <v>379</v>
      </c>
      <c s="25" t="s">
        <v>219</v>
      </c>
      <c s="26">
        <v>41.283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12.75">
      <c r="A328" s="28" t="s">
        <v>43</v>
      </c>
      <c r="E328" s="29" t="s">
        <v>40</v>
      </c>
    </row>
    <row r="329" spans="1:5" ht="12.75">
      <c r="A329" s="30" t="s">
        <v>45</v>
      </c>
      <c r="E329" s="31" t="s">
        <v>465</v>
      </c>
    </row>
    <row r="330" spans="1:5" ht="12.75">
      <c r="A330" t="s">
        <v>46</v>
      </c>
      <c r="E330" s="29" t="s">
        <v>40</v>
      </c>
    </row>
    <row r="331" spans="1:18" ht="12.75" customHeight="1">
      <c r="A331" s="5" t="s">
        <v>36</v>
      </c>
      <c s="5"/>
      <c s="36" t="s">
        <v>381</v>
      </c>
      <c s="5"/>
      <c s="21" t="s">
        <v>382</v>
      </c>
      <c s="5"/>
      <c s="5"/>
      <c s="5"/>
      <c s="37">
        <f>0+Q331</f>
      </c>
      <c r="O331">
        <f>0+R331</f>
      </c>
      <c r="Q331">
        <f>0+I332</f>
      </c>
      <c>
        <f>0+O332</f>
      </c>
    </row>
    <row r="332" spans="1:16" ht="12.75">
      <c r="A332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219</v>
      </c>
      <c s="26">
        <v>817.34</v>
      </c>
      <c s="27">
        <v>0</v>
      </c>
      <c s="27">
        <f>ROUND(ROUND(H332,2)*ROUND(G332,3),2)</f>
      </c>
      <c r="O332">
        <f>(I332*21)/100</f>
      </c>
      <c t="s">
        <v>16</v>
      </c>
    </row>
    <row r="333" spans="1:5" ht="12.75">
      <c r="A333" s="28" t="s">
        <v>43</v>
      </c>
      <c r="E333" s="29" t="s">
        <v>40</v>
      </c>
    </row>
    <row r="334" spans="1:5" ht="12.75">
      <c r="A334" s="30" t="s">
        <v>45</v>
      </c>
      <c r="E334" s="31" t="s">
        <v>40</v>
      </c>
    </row>
    <row r="335" spans="1:5" ht="12.75">
      <c r="A335" t="s">
        <v>46</v>
      </c>
      <c r="E335" s="29" t="s">
        <v>40</v>
      </c>
    </row>
    <row r="336" spans="1:18" ht="12.75" customHeight="1">
      <c r="A336" s="5" t="s">
        <v>36</v>
      </c>
      <c s="5"/>
      <c s="36" t="s">
        <v>386</v>
      </c>
      <c s="5"/>
      <c s="21" t="s">
        <v>387</v>
      </c>
      <c s="5"/>
      <c s="5"/>
      <c s="5"/>
      <c s="37">
        <f>0+Q336</f>
      </c>
      <c r="O336">
        <f>0+R336</f>
      </c>
      <c r="Q336">
        <f>0+I337+I341+I345+I349</f>
      </c>
      <c>
        <f>0+O337+O341+O345+O349</f>
      </c>
    </row>
    <row r="337" spans="1:16" ht="12.75">
      <c r="A337" s="18" t="s">
        <v>38</v>
      </c>
      <c s="23" t="s">
        <v>307</v>
      </c>
      <c s="23" t="s">
        <v>389</v>
      </c>
      <c s="18" t="s">
        <v>40</v>
      </c>
      <c s="24" t="s">
        <v>390</v>
      </c>
      <c s="25" t="s">
        <v>125</v>
      </c>
      <c s="26">
        <v>75</v>
      </c>
      <c s="27">
        <v>0</v>
      </c>
      <c s="27">
        <f>ROUND(ROUND(H337,2)*ROUND(G337,3),2)</f>
      </c>
      <c r="O337">
        <f>(I337*21)/100</f>
      </c>
      <c t="s">
        <v>16</v>
      </c>
    </row>
    <row r="338" spans="1:5" ht="12.75">
      <c r="A338" s="28" t="s">
        <v>43</v>
      </c>
      <c r="E338" s="29" t="s">
        <v>40</v>
      </c>
    </row>
    <row r="339" spans="1:5" ht="12.75">
      <c r="A339" s="30" t="s">
        <v>45</v>
      </c>
      <c r="E339" s="31" t="s">
        <v>466</v>
      </c>
    </row>
    <row r="340" spans="1:5" ht="12.75">
      <c r="A340" t="s">
        <v>46</v>
      </c>
      <c r="E340" s="29" t="s">
        <v>40</v>
      </c>
    </row>
    <row r="341" spans="1:16" ht="12.75">
      <c r="A341" s="18" t="s">
        <v>38</v>
      </c>
      <c s="23" t="s">
        <v>310</v>
      </c>
      <c s="23" t="s">
        <v>393</v>
      </c>
      <c s="18" t="s">
        <v>40</v>
      </c>
      <c s="24" t="s">
        <v>394</v>
      </c>
      <c s="25" t="s">
        <v>125</v>
      </c>
      <c s="26">
        <v>75</v>
      </c>
      <c s="27">
        <v>0</v>
      </c>
      <c s="27">
        <f>ROUND(ROUND(H341,2)*ROUND(G341,3),2)</f>
      </c>
      <c r="O341">
        <f>(I341*21)/100</f>
      </c>
      <c t="s">
        <v>16</v>
      </c>
    </row>
    <row r="342" spans="1:5" ht="12.75">
      <c r="A342" s="28" t="s">
        <v>43</v>
      </c>
      <c r="E342" s="29" t="s">
        <v>40</v>
      </c>
    </row>
    <row r="343" spans="1:5" ht="12.75">
      <c r="A343" s="30" t="s">
        <v>45</v>
      </c>
      <c r="E343" s="31" t="s">
        <v>40</v>
      </c>
    </row>
    <row r="344" spans="1:5" ht="12.75">
      <c r="A344" t="s">
        <v>46</v>
      </c>
      <c r="E344" s="29" t="s">
        <v>40</v>
      </c>
    </row>
    <row r="345" spans="1:16" ht="12.75">
      <c r="A345" s="18" t="s">
        <v>38</v>
      </c>
      <c s="23" t="s">
        <v>388</v>
      </c>
      <c s="23" t="s">
        <v>396</v>
      </c>
      <c s="18" t="s">
        <v>40</v>
      </c>
      <c s="24" t="s">
        <v>397</v>
      </c>
      <c s="25" t="s">
        <v>125</v>
      </c>
      <c s="26">
        <v>75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12.75">
      <c r="A346" s="28" t="s">
        <v>43</v>
      </c>
      <c r="E346" s="29" t="s">
        <v>40</v>
      </c>
    </row>
    <row r="347" spans="1:5" ht="12.75">
      <c r="A347" s="30" t="s">
        <v>45</v>
      </c>
      <c r="E347" s="31" t="s">
        <v>40</v>
      </c>
    </row>
    <row r="348" spans="1:5" ht="12.75">
      <c r="A348" t="s">
        <v>46</v>
      </c>
      <c r="E348" s="29" t="s">
        <v>40</v>
      </c>
    </row>
    <row r="349" spans="1:16" ht="12.75">
      <c r="A349" s="18" t="s">
        <v>38</v>
      </c>
      <c s="23" t="s">
        <v>392</v>
      </c>
      <c s="23" t="s">
        <v>399</v>
      </c>
      <c s="18" t="s">
        <v>40</v>
      </c>
      <c s="24" t="s">
        <v>400</v>
      </c>
      <c s="25" t="s">
        <v>125</v>
      </c>
      <c s="26">
        <v>150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40</v>
      </c>
    </row>
    <row r="351" spans="1:5" ht="12.75">
      <c r="A351" s="30" t="s">
        <v>45</v>
      </c>
      <c r="E351" s="31" t="s">
        <v>467</v>
      </c>
    </row>
    <row r="352" spans="1:5" ht="12.75">
      <c r="A352" t="s">
        <v>46</v>
      </c>
      <c r="E352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0+O9+O58+O79+O88+O93+O110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468</v>
      </c>
      <c s="32">
        <f>0+I9+I58+I79+I88+I93+I110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468</v>
      </c>
      <c s="1"/>
      <c s="10" t="s">
        <v>469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468</v>
      </c>
      <c s="5"/>
      <c s="14" t="s">
        <v>469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100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38</v>
      </c>
      <c s="23" t="s">
        <v>22</v>
      </c>
      <c s="23" t="s">
        <v>470</v>
      </c>
      <c s="18" t="s">
        <v>40</v>
      </c>
      <c s="24" t="s">
        <v>471</v>
      </c>
      <c s="25" t="s">
        <v>106</v>
      </c>
      <c s="26">
        <v>25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472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473</v>
      </c>
      <c s="18" t="s">
        <v>40</v>
      </c>
      <c s="24" t="s">
        <v>474</v>
      </c>
      <c s="25" t="s">
        <v>125</v>
      </c>
      <c s="26">
        <v>18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475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127</v>
      </c>
      <c s="18" t="s">
        <v>40</v>
      </c>
      <c s="24" t="s">
        <v>128</v>
      </c>
      <c s="25" t="s">
        <v>129</v>
      </c>
      <c s="26">
        <v>11.52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476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26</v>
      </c>
      <c s="23" t="s">
        <v>131</v>
      </c>
      <c s="18" t="s">
        <v>40</v>
      </c>
      <c s="24" t="s">
        <v>132</v>
      </c>
      <c s="25" t="s">
        <v>129</v>
      </c>
      <c s="26">
        <v>57.6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477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28</v>
      </c>
      <c s="23" t="s">
        <v>135</v>
      </c>
      <c s="18" t="s">
        <v>40</v>
      </c>
      <c s="24" t="s">
        <v>136</v>
      </c>
      <c s="25" t="s">
        <v>129</v>
      </c>
      <c s="26">
        <v>17.28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478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160</v>
      </c>
      <c s="18" t="s">
        <v>40</v>
      </c>
      <c s="24" t="s">
        <v>161</v>
      </c>
      <c s="25" t="s">
        <v>129</v>
      </c>
      <c s="26">
        <v>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479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76</v>
      </c>
      <c s="23" t="s">
        <v>164</v>
      </c>
      <c s="18" t="s">
        <v>40</v>
      </c>
      <c s="24" t="s">
        <v>165</v>
      </c>
      <c s="25" t="s">
        <v>129</v>
      </c>
      <c s="26">
        <v>53.6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38.25">
      <c r="A36" s="30" t="s">
        <v>45</v>
      </c>
      <c r="E36" s="31" t="s">
        <v>480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170</v>
      </c>
      <c s="18" t="s">
        <v>40</v>
      </c>
      <c s="24" t="s">
        <v>171</v>
      </c>
      <c s="25" t="s">
        <v>129</v>
      </c>
      <c s="26">
        <v>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481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174</v>
      </c>
      <c s="18" t="s">
        <v>40</v>
      </c>
      <c s="24" t="s">
        <v>175</v>
      </c>
      <c s="25" t="s">
        <v>129</v>
      </c>
      <c s="26">
        <v>53.6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482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178</v>
      </c>
      <c s="18" t="s">
        <v>40</v>
      </c>
      <c s="24" t="s">
        <v>179</v>
      </c>
      <c s="25" t="s">
        <v>129</v>
      </c>
      <c s="26">
        <v>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483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86</v>
      </c>
      <c s="23" t="s">
        <v>188</v>
      </c>
      <c s="18" t="s">
        <v>40</v>
      </c>
      <c s="24" t="s">
        <v>189</v>
      </c>
      <c s="25" t="s">
        <v>106</v>
      </c>
      <c s="26">
        <v>96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484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89</v>
      </c>
      <c s="23" t="s">
        <v>217</v>
      </c>
      <c s="18" t="s">
        <v>40</v>
      </c>
      <c s="24" t="s">
        <v>218</v>
      </c>
      <c s="25" t="s">
        <v>219</v>
      </c>
      <c s="26">
        <v>96.48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485</v>
      </c>
    </row>
    <row r="57" spans="1:5" ht="12.75">
      <c r="A57" t="s">
        <v>46</v>
      </c>
      <c r="E57" s="29" t="s">
        <v>40</v>
      </c>
    </row>
    <row r="58" spans="1:18" ht="12.75" customHeight="1">
      <c r="A58" s="5" t="s">
        <v>36</v>
      </c>
      <c s="5"/>
      <c s="36" t="s">
        <v>28</v>
      </c>
      <c s="5"/>
      <c s="21" t="s">
        <v>231</v>
      </c>
      <c s="5"/>
      <c s="5"/>
      <c s="5"/>
      <c s="37">
        <f>0+Q58</f>
      </c>
      <c r="O58">
        <f>0+R58</f>
      </c>
      <c r="Q58">
        <f>0+I59+I63+I67+I71+I75</f>
      </c>
      <c>
        <f>0+O59+O63+O67+O71+O75</f>
      </c>
    </row>
    <row r="59" spans="1:16" ht="12.75">
      <c r="A59" s="18" t="s">
        <v>38</v>
      </c>
      <c s="23" t="s">
        <v>92</v>
      </c>
      <c s="23" t="s">
        <v>237</v>
      </c>
      <c s="18" t="s">
        <v>40</v>
      </c>
      <c s="24" t="s">
        <v>238</v>
      </c>
      <c s="25" t="s">
        <v>106</v>
      </c>
      <c s="26">
        <v>96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484</v>
      </c>
    </row>
    <row r="62" spans="1:5" ht="12.75">
      <c r="A62" t="s">
        <v>46</v>
      </c>
      <c r="E62" s="29" t="s">
        <v>40</v>
      </c>
    </row>
    <row r="63" spans="1:16" ht="12.75">
      <c r="A63" s="18" t="s">
        <v>38</v>
      </c>
      <c s="23" t="s">
        <v>139</v>
      </c>
      <c s="23" t="s">
        <v>486</v>
      </c>
      <c s="18" t="s">
        <v>40</v>
      </c>
      <c s="24" t="s">
        <v>487</v>
      </c>
      <c s="25" t="s">
        <v>106</v>
      </c>
      <c s="26">
        <v>80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12.75">
      <c r="A65" s="30" t="s">
        <v>45</v>
      </c>
      <c r="E65" s="31" t="s">
        <v>488</v>
      </c>
    </row>
    <row r="66" spans="1:5" ht="12.75">
      <c r="A66" t="s">
        <v>46</v>
      </c>
      <c r="E66" s="29" t="s">
        <v>40</v>
      </c>
    </row>
    <row r="67" spans="1:16" ht="12.75">
      <c r="A67" s="18" t="s">
        <v>38</v>
      </c>
      <c s="23" t="s">
        <v>147</v>
      </c>
      <c s="23" t="s">
        <v>489</v>
      </c>
      <c s="18" t="s">
        <v>40</v>
      </c>
      <c s="24" t="s">
        <v>490</v>
      </c>
      <c s="25" t="s">
        <v>106</v>
      </c>
      <c s="26">
        <v>7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12.75">
      <c r="A69" s="30" t="s">
        <v>45</v>
      </c>
      <c r="E69" s="31" t="s">
        <v>491</v>
      </c>
    </row>
    <row r="70" spans="1:5" ht="12.75">
      <c r="A70" t="s">
        <v>46</v>
      </c>
      <c r="E70" s="29" t="s">
        <v>40</v>
      </c>
    </row>
    <row r="71" spans="1:16" ht="12.75">
      <c r="A71" s="18" t="s">
        <v>38</v>
      </c>
      <c s="23" t="s">
        <v>151</v>
      </c>
      <c s="23" t="s">
        <v>492</v>
      </c>
      <c s="18" t="s">
        <v>40</v>
      </c>
      <c s="24" t="s">
        <v>493</v>
      </c>
      <c s="25" t="s">
        <v>106</v>
      </c>
      <c s="26">
        <v>73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2.75">
      <c r="A73" s="30" t="s">
        <v>45</v>
      </c>
      <c r="E73" s="31" t="s">
        <v>494</v>
      </c>
    </row>
    <row r="74" spans="1:5" ht="12.75">
      <c r="A74" t="s">
        <v>46</v>
      </c>
      <c r="E74" s="29" t="s">
        <v>40</v>
      </c>
    </row>
    <row r="75" spans="1:16" ht="12.75">
      <c r="A75" s="18" t="s">
        <v>38</v>
      </c>
      <c s="23" t="s">
        <v>155</v>
      </c>
      <c s="23" t="s">
        <v>495</v>
      </c>
      <c s="18" t="s">
        <v>40</v>
      </c>
      <c s="24" t="s">
        <v>496</v>
      </c>
      <c s="25" t="s">
        <v>106</v>
      </c>
      <c s="26">
        <v>80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40</v>
      </c>
    </row>
    <row r="77" spans="1:5" ht="12.75">
      <c r="A77" s="30" t="s">
        <v>45</v>
      </c>
      <c r="E77" s="31" t="s">
        <v>488</v>
      </c>
    </row>
    <row r="78" spans="1:5" ht="12.75">
      <c r="A78" t="s">
        <v>46</v>
      </c>
      <c r="E78" s="29" t="s">
        <v>40</v>
      </c>
    </row>
    <row r="79" spans="1:18" ht="12.75" customHeight="1">
      <c r="A79" s="5" t="s">
        <v>36</v>
      </c>
      <c s="5"/>
      <c s="36" t="s">
        <v>289</v>
      </c>
      <c s="5"/>
      <c s="21" t="s">
        <v>290</v>
      </c>
      <c s="5"/>
      <c s="5"/>
      <c s="5"/>
      <c s="37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38</v>
      </c>
      <c s="23" t="s">
        <v>143</v>
      </c>
      <c s="23" t="s">
        <v>497</v>
      </c>
      <c s="18" t="s">
        <v>40</v>
      </c>
      <c s="24" t="s">
        <v>498</v>
      </c>
      <c s="25" t="s">
        <v>279</v>
      </c>
      <c s="26">
        <v>40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40</v>
      </c>
    </row>
    <row r="82" spans="1:5" ht="12.75">
      <c r="A82" s="30" t="s">
        <v>45</v>
      </c>
      <c r="E82" s="31" t="s">
        <v>499</v>
      </c>
    </row>
    <row r="83" spans="1:5" ht="12.75">
      <c r="A83" t="s">
        <v>46</v>
      </c>
      <c r="E83" s="29" t="s">
        <v>40</v>
      </c>
    </row>
    <row r="84" spans="1:16" ht="12.75">
      <c r="A84" s="18" t="s">
        <v>38</v>
      </c>
      <c s="23" t="s">
        <v>159</v>
      </c>
      <c s="23" t="s">
        <v>340</v>
      </c>
      <c s="18" t="s">
        <v>40</v>
      </c>
      <c s="24" t="s">
        <v>341</v>
      </c>
      <c s="25" t="s">
        <v>125</v>
      </c>
      <c s="26">
        <v>40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40</v>
      </c>
    </row>
    <row r="86" spans="1:5" ht="12.75">
      <c r="A86" s="30" t="s">
        <v>45</v>
      </c>
      <c r="E86" s="31" t="s">
        <v>500</v>
      </c>
    </row>
    <row r="87" spans="1:5" ht="12.75">
      <c r="A87" t="s">
        <v>46</v>
      </c>
      <c r="E87" s="29" t="s">
        <v>40</v>
      </c>
    </row>
    <row r="88" spans="1:18" ht="12.75" customHeight="1">
      <c r="A88" s="5" t="s">
        <v>36</v>
      </c>
      <c s="5"/>
      <c s="36" t="s">
        <v>501</v>
      </c>
      <c s="5"/>
      <c s="21" t="s">
        <v>502</v>
      </c>
      <c s="5"/>
      <c s="5"/>
      <c s="5"/>
      <c s="37">
        <f>0+Q88</f>
      </c>
      <c r="O88">
        <f>0+R88</f>
      </c>
      <c r="Q88">
        <f>0+I89</f>
      </c>
      <c>
        <f>0+O89</f>
      </c>
    </row>
    <row r="89" spans="1:16" ht="12.75">
      <c r="A89" s="18" t="s">
        <v>38</v>
      </c>
      <c s="23" t="s">
        <v>163</v>
      </c>
      <c s="23" t="s">
        <v>503</v>
      </c>
      <c s="18" t="s">
        <v>40</v>
      </c>
      <c s="24" t="s">
        <v>504</v>
      </c>
      <c s="25" t="s">
        <v>125</v>
      </c>
      <c s="26">
        <v>15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12.75">
      <c r="A91" s="30" t="s">
        <v>45</v>
      </c>
      <c r="E91" s="31" t="s">
        <v>505</v>
      </c>
    </row>
    <row r="92" spans="1:5" ht="12.75">
      <c r="A92" t="s">
        <v>46</v>
      </c>
      <c r="E92" s="29" t="s">
        <v>40</v>
      </c>
    </row>
    <row r="93" spans="1:18" ht="12.75" customHeight="1">
      <c r="A93" s="5" t="s">
        <v>36</v>
      </c>
      <c s="5"/>
      <c s="36" t="s">
        <v>350</v>
      </c>
      <c s="5"/>
      <c s="21" t="s">
        <v>351</v>
      </c>
      <c s="5"/>
      <c s="5"/>
      <c s="5"/>
      <c s="37">
        <f>0+Q93</f>
      </c>
      <c r="O93">
        <f>0+R93</f>
      </c>
      <c r="Q93">
        <f>0+I94+I98+I102+I106</f>
      </c>
      <c>
        <f>0+O94+O98+O102+O106</f>
      </c>
    </row>
    <row r="94" spans="1:16" ht="12.75">
      <c r="A94" s="18" t="s">
        <v>38</v>
      </c>
      <c s="23" t="s">
        <v>167</v>
      </c>
      <c s="23" t="s">
        <v>506</v>
      </c>
      <c s="18" t="s">
        <v>40</v>
      </c>
      <c s="24" t="s">
        <v>507</v>
      </c>
      <c s="25" t="s">
        <v>106</v>
      </c>
      <c s="26">
        <v>25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508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169</v>
      </c>
      <c s="23" t="s">
        <v>362</v>
      </c>
      <c s="18" t="s">
        <v>40</v>
      </c>
      <c s="24" t="s">
        <v>363</v>
      </c>
      <c s="25" t="s">
        <v>219</v>
      </c>
      <c s="26">
        <v>20.88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509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173</v>
      </c>
      <c s="23" t="s">
        <v>366</v>
      </c>
      <c s="18" t="s">
        <v>40</v>
      </c>
      <c s="24" t="s">
        <v>367</v>
      </c>
      <c s="25" t="s">
        <v>219</v>
      </c>
      <c s="26">
        <v>187.92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510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177</v>
      </c>
      <c s="23" t="s">
        <v>370</v>
      </c>
      <c s="18" t="s">
        <v>40</v>
      </c>
      <c s="24" t="s">
        <v>371</v>
      </c>
      <c s="25" t="s">
        <v>219</v>
      </c>
      <c s="26">
        <v>20.88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511</v>
      </c>
    </row>
    <row r="109" spans="1:5" ht="12.75">
      <c r="A109" t="s">
        <v>46</v>
      </c>
      <c r="E109" s="29" t="s">
        <v>40</v>
      </c>
    </row>
    <row r="110" spans="1:18" ht="12.75" customHeight="1">
      <c r="A110" s="5" t="s">
        <v>36</v>
      </c>
      <c s="5"/>
      <c s="36" t="s">
        <v>381</v>
      </c>
      <c s="5"/>
      <c s="21" t="s">
        <v>382</v>
      </c>
      <c s="5"/>
      <c s="5"/>
      <c s="5"/>
      <c s="37">
        <f>0+Q110</f>
      </c>
      <c r="O110">
        <f>0+R110</f>
      </c>
      <c r="Q110">
        <f>0+I111</f>
      </c>
      <c>
        <f>0+O111</f>
      </c>
    </row>
    <row r="111" spans="1:16" ht="12.75">
      <c r="A111" s="18" t="s">
        <v>38</v>
      </c>
      <c s="23" t="s">
        <v>181</v>
      </c>
      <c s="23" t="s">
        <v>384</v>
      </c>
      <c s="18" t="s">
        <v>40</v>
      </c>
      <c s="24" t="s">
        <v>385</v>
      </c>
      <c s="25" t="s">
        <v>219</v>
      </c>
      <c s="26">
        <v>96.77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40</v>
      </c>
    </row>
    <row r="114" spans="1:5" ht="12.75">
      <c r="A114" t="s">
        <v>46</v>
      </c>
      <c r="E114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512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512</v>
      </c>
      <c s="1"/>
      <c s="10" t="s">
        <v>513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512</v>
      </c>
      <c s="5"/>
      <c s="14" t="s">
        <v>513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79</v>
      </c>
      <c s="19"/>
      <c s="21" t="s">
        <v>275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22</v>
      </c>
      <c s="18" t="s">
        <v>64</v>
      </c>
      <c s="24" t="s">
        <v>514</v>
      </c>
      <c s="25" t="s">
        <v>279</v>
      </c>
      <c s="26">
        <v>3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16</v>
      </c>
      <c s="18" t="s">
        <v>64</v>
      </c>
      <c s="24" t="s">
        <v>515</v>
      </c>
      <c s="25" t="s">
        <v>279</v>
      </c>
      <c s="26">
        <v>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516</v>
      </c>
      <c s="18" t="s">
        <v>40</v>
      </c>
      <c s="24" t="s">
        <v>517</v>
      </c>
      <c s="25" t="s">
        <v>125</v>
      </c>
      <c s="26">
        <v>30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518</v>
      </c>
    </row>
    <row r="21" spans="1:5" ht="12.75">
      <c r="A21" t="s">
        <v>46</v>
      </c>
      <c r="E21" s="29" t="s">
        <v>40</v>
      </c>
    </row>
    <row r="22" spans="1:18" ht="12.75" customHeight="1">
      <c r="A22" s="5" t="s">
        <v>36</v>
      </c>
      <c s="5"/>
      <c s="36" t="s">
        <v>381</v>
      </c>
      <c s="5"/>
      <c s="21" t="s">
        <v>382</v>
      </c>
      <c s="5"/>
      <c s="5"/>
      <c s="5"/>
      <c s="37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384</v>
      </c>
      <c s="18" t="s">
        <v>40</v>
      </c>
      <c s="24" t="s">
        <v>385</v>
      </c>
      <c s="25" t="s">
        <v>219</v>
      </c>
      <c s="26">
        <v>21.67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40</v>
      </c>
    </row>
    <row r="26" spans="1:5" ht="12.75">
      <c r="A26" t="s">
        <v>46</v>
      </c>
      <c r="E26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519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519</v>
      </c>
      <c s="1"/>
      <c s="10" t="s">
        <v>520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519</v>
      </c>
      <c s="5"/>
      <c s="14" t="s">
        <v>520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79</v>
      </c>
      <c s="19"/>
      <c s="21" t="s">
        <v>275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22</v>
      </c>
      <c s="18" t="s">
        <v>64</v>
      </c>
      <c s="24" t="s">
        <v>514</v>
      </c>
      <c s="25" t="s">
        <v>279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16</v>
      </c>
      <c s="18" t="s">
        <v>64</v>
      </c>
      <c s="24" t="s">
        <v>515</v>
      </c>
      <c s="25" t="s">
        <v>279</v>
      </c>
      <c s="26">
        <v>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516</v>
      </c>
      <c s="18" t="s">
        <v>40</v>
      </c>
      <c s="24" t="s">
        <v>517</v>
      </c>
      <c s="25" t="s">
        <v>125</v>
      </c>
      <c s="26">
        <v>10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521</v>
      </c>
    </row>
    <row r="21" spans="1:5" ht="12.75">
      <c r="A21" t="s">
        <v>46</v>
      </c>
      <c r="E21" s="29" t="s">
        <v>40</v>
      </c>
    </row>
    <row r="22" spans="1:18" ht="12.75" customHeight="1">
      <c r="A22" s="5" t="s">
        <v>36</v>
      </c>
      <c s="5"/>
      <c s="36" t="s">
        <v>381</v>
      </c>
      <c s="5"/>
      <c s="21" t="s">
        <v>382</v>
      </c>
      <c s="5"/>
      <c s="5"/>
      <c s="5"/>
      <c s="37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384</v>
      </c>
      <c s="18" t="s">
        <v>40</v>
      </c>
      <c s="24" t="s">
        <v>385</v>
      </c>
      <c s="25" t="s">
        <v>219</v>
      </c>
      <c s="26">
        <v>7.22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40</v>
      </c>
    </row>
    <row r="26" spans="1:5" ht="12.75">
      <c r="A26" t="s">
        <v>46</v>
      </c>
      <c r="E26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