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<sst xmlns="http://schemas.openxmlformats.org/spreadsheetml/2006/main" count="952" uniqueCount="357">
  <si>
    <t>ASPE10</t>
  </si>
  <si>
    <t>S</t>
  </si>
  <si>
    <t>Soupis prací objektu</t>
  </si>
  <si>
    <t xml:space="preserve">Stavba: </t>
  </si>
  <si>
    <t>230090</t>
  </si>
  <si>
    <t>II/419 Násedlovice průtah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</si>
  <si>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</si>
  <si>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</si>
  <si>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</si>
  <si>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</si>
  <si>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</si>
  <si>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</si>
  <si>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</si>
  <si>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</si>
  <si>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</si>
  <si>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</si>
  <si>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</si>
  <si>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</si>
  <si>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</si>
  <si>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</si>
  <si>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</si>
  <si>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</si>
  <si>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</si>
  <si>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</si>
  <si>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</si>
  <si>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</si>
  <si>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</si>
  <si>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</si>
  <si>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</si>
  <si>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</si>
  <si>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</si>
  <si>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</si>
  <si>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</si>
  <si>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</si>
  <si>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</si>
  <si>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</si>
  <si>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</si>
  <si>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</si>
  <si>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</si>
  <si>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</si>
  <si>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</si>
  <si>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</si>
  <si>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</si>
  <si>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</si>
  <si>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</si>
  <si>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</si>
  <si>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</si>
  <si>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</si>
  <si>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</si>
  <si>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</si>
  <si>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</si>
  <si>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</si>
  <si>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</si>
  <si>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</si>
  <si>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</si>
  <si>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</si>
  <si>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</si>
  <si>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</si>
  <si>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</si>
  <si>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</si>
  <si>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</si>
  <si>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</si>
  <si>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</si>
  <si>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</si>
  <si>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</si>
  <si>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</si>
  <si>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</si>
  <si>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</si>
  <si>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</si>
  <si>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</si>
  <si>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</si>
  <si>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</si>
  <si>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</si>
  <si>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</si>
  <si>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</si>
  <si>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</si>
  <si>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</si>
  <si>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SO 101 Silnice II/419</t>
  </si>
  <si>
    <t>014102</t>
  </si>
  <si>
    <t>POPLATKY ZA SKLÁDKU</t>
  </si>
  <si>
    <t>T</t>
  </si>
  <si>
    <t>Poplatek za skládku ple specifikace položek - Zemina a kamení</t>
  </si>
  <si>
    <t>pol .č. 12922 krajnice 2*440,75*0.1*2=176,30 [A] 
pol .č. 12932 obnova příkopu vč. vtokového objektu 10*0.25*2=5,00 [B] 
pol .č. 113328 podkladní vrstvy v místě odstranění obrub 116*0,1*1,9=22,04 [C] 
pol .č. 11130 sejmutí drnu 131*0,5*0,15*2=19,65 [D] 
pol .č. 131738 odkop pro nové UV 3*1,5*1,5*2*2=27,00 [E] 
Celkem: A+B+C+D+E=249,99 [F]</t>
  </si>
  <si>
    <t>zahrnuje veškeré poplatky provozovateli skládky související s uložením odpadu na skládce.</t>
  </si>
  <si>
    <t>014112</t>
  </si>
  <si>
    <t>POPLATKY ZA SKLÁDKU TYP S-IO (INERTNÍ ODPAD)</t>
  </si>
  <si>
    <t>Poplatek za skládku ple specifikace položek - Betonová suť s podílem sypkých hmot a zeminy nad 30 %</t>
  </si>
  <si>
    <t>pol .č. 11352 vytrhání obrub vč. patek (205kg/m) 131*0,205=26,86 [A] 
pol .č. 11318 předláždění chodníku 10*0,05*2,2=1,10 [B] 
pol .č. 96687 vybourání stávající UV 2*2*2,2=8,80 [C] 
Celkem: A+B+C=36,76 [D]</t>
  </si>
  <si>
    <t>02720</t>
  </si>
  <si>
    <t>POMOC PRÁCE ZŘÍZ NEBO ZAJIŠŤ REGULACI A OCHRANU DOPRAVY</t>
  </si>
  <si>
    <t>Přechodná úprava dopravního značení a objízdných tras, včetně údržby a úprav během stavebních prací v souladu s TP 66 - II. vydání , Zásady pro označování pracovních míst na PK a s platnými předpisy pro navrhování DZ na PK vč. vyhlášky č. 294/2015 Sb.Stávající DZ svislé se pro potřeby PDZ zachovají a dle potřeby zakryjí upraví nebo doplní.  
Přechodné SDZ (značky, směrové desky, závory, semaforová souprava, světla) se umístí na nosičích a podklasdníchdeskách včetně nutných přesunů dle jednotlivých fází ( etap) výstavby,dodávky, montáže, demontáže .  
Kompletní dodávku dočasného dopravního značení vč. světelně signalizařního zařízení 
-postavení, přesuny etap, likvidace  
-nájem 
-servis, údržba značení</t>
  </si>
  <si>
    <t>zahrnuje veškeré náklady spojené s objednatelem požadovanými zařízeními</t>
  </si>
  <si>
    <t>Zemní práce</t>
  </si>
  <si>
    <t>11130</t>
  </si>
  <si>
    <t>SEJMUTÍ DRNU</t>
  </si>
  <si>
    <t>M2</t>
  </si>
  <si>
    <t>Odkop za obrubou v místě odstranění obrub v tl. 0,15m  
Odvoz a uložení na skládku v režii zhotovitele</t>
  </si>
  <si>
    <t>131*0,5=65,50 [A]</t>
  </si>
  <si>
    <t>včetně vodorovné dopravy  a uložení na skládku</t>
  </si>
  <si>
    <t>11318</t>
  </si>
  <si>
    <t>ODSTRANĚNÍ KRYTU ZPEVNĚNÝCH PLOCH Z DLAŽDIC</t>
  </si>
  <si>
    <t>M3</t>
  </si>
  <si>
    <t>Předláždění stávajícího chodníku v místě náhrady obrub. Celková plocha chodníku k předláždění je 55m2 
Rozebraná dlažba bude na místě zpětně využita - vč. očištění dlažby a napaletování pro zpětné odláždění je 45m2 
Včetně uložení na meziskládku.</t>
  </si>
  <si>
    <t>45*0,05=2,25 [A]</t>
  </si>
  <si>
    <t>Položka zahrnuje veškerou manipulaci s vybouranou sutí a s vybouranými hmotami vč. uložení na skládku. Nezahrnuje poplatek za skládku.</t>
  </si>
  <si>
    <t>113188</t>
  </si>
  <si>
    <t>ODSTRANĚNÍ KRYTU ZPEVNĚNÝCH PLOCH Z DLAŽDIC, ODVOZ DO 20KM</t>
  </si>
  <si>
    <t>odvoz poškozené dlažby na skládku - 10m2</t>
  </si>
  <si>
    <t>10*0,05=0,50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</si>
  <si>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</si>
  <si>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</si>
  <si>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11318B</t>
  </si>
  <si>
    <t>ODSTRANĚNÍ KRYTU ZPEVNĚNÝCH PLOCH Z DLAŽDIC - DOPRAVA</t>
  </si>
  <si>
    <t>tkm</t>
  </si>
  <si>
    <t>Celková odvozová vzdálenost na skládku 35km</t>
  </si>
  <si>
    <t>10*0,05*2,2*15=16,50 [B]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</si>
  <si>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</si>
  <si>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</si>
  <si>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</si>
  <si>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Odstranění podkladu v místě výměny obrub.</t>
  </si>
  <si>
    <t>116*0,1=11,60 [A]</t>
  </si>
  <si>
    <t>11332B</t>
  </si>
  <si>
    <t>ODSTRANĚNÍ PODKLADŮ ZPEVNĚNÝCH PLOCH Z KAMENIVA NESTMELENÉHO - DOPRAVA</t>
  </si>
  <si>
    <t>pol .č. 113328 podkladní vrstvy v místě odstranění obrub 116*0,1*1,9*15=330,60 [A]</t>
  </si>
  <si>
    <t>113524</t>
  </si>
  <si>
    <t>ODSTRANĚNÍ CHODNÍKOVÝCH A SILNIČNÍCH OBRUBNÍKŮ BETONOVÝCH, ODVOZ DO 5KM</t>
  </si>
  <si>
    <t>M</t>
  </si>
  <si>
    <t>Odstranění silničních obrub vč. betonové patky</t>
  </si>
  <si>
    <t>9+52+30+10+15+15=131,00 [A]</t>
  </si>
  <si>
    <t>11</t>
  </si>
  <si>
    <t>11352B</t>
  </si>
  <si>
    <t>ODSTRANĚNÍ CHODNÍKOVÝCH A SILNIČNÍCH OBRUBNÍKŮ BETONOVÝCH - DOPRAVA</t>
  </si>
  <si>
    <t>Odstranění silničních obrub vč. betonové patky  
Celková odvozová vzdálenost na skládku 35km</t>
  </si>
  <si>
    <t>131*0,205*30=805,65 [B]</t>
  </si>
  <si>
    <t>12</t>
  </si>
  <si>
    <t>11372</t>
  </si>
  <si>
    <t>FRÉZOVÁNÍ ZPEVNĚNÝCH PLOCH ASFALTOVÝCH</t>
  </si>
  <si>
    <t>Frézování obrusné  a ložné vrstvy silnice v tl.110mm, vč. napojení sjezdů  
lokální sanace podkladní vrstvy v tl. 50mm  
Odvoz a uložení frézovaného materiálu v režii zhotovile - přebytečný frézovaný materiál</t>
  </si>
  <si>
    <t>Odměřeno programem ACAD 
frézování krytu silnice 
8868*0,05+(8868+(229+435)*0,1)*0,06=979,46 [A] 
frézování odstavné plochy za vozovkou silnice a úpravy napojení a sjezdů 
669*0,11=73,59 [B] 
frézování vysprávek silnice 
2660*0,05=133,00 [C] 
pol. č. 567306 + pol. č. 56962 - zpětné vyzžití na stavbě 
-1*(7,5+440,75*0,1)=-51,58 [E] 
Celkem: A+B+C+E=1 134,47 [F]</t>
  </si>
  <si>
    <t>13</t>
  </si>
  <si>
    <t>Frézování obrusné  a ložné vrstvy silnice v tl.110mm, vč. napojení sjezdů  
lokální sanace podkladní vrstvy v tl. 50mm   
Frézovaný materiál bude vyžit pro nezpevněnou krajnici a doplnění krytu na nezpevněných sjezdech  
Odvoz a uložení frézovaného materiálu na meziskládku a dovoz pro zpětné využití v režii zhotovitele</t>
  </si>
  <si>
    <t>pol. č. 567306 + pol. č. 56962 
7,5+440,75*0,1=51,58 [A]</t>
  </si>
  <si>
    <t>12922</t>
  </si>
  <si>
    <t>ČIŠTĚNÍ KRAJNIC OD NÁNOSU TL. DO 100MM</t>
  </si>
  <si>
    <t>Předpokládaná tl. čištění krajnic 100mm  
Odstranění nánosu na krajnicích bude provedeno ve dvou fázích  
nejprve před prézováním krytu  
poté po frézování pro zřízení nové krajnice  
Odvoz a uložení na skládku v režii zhotovitele</t>
  </si>
  <si>
    <t>Odměřeno programem ACAD 
krajnice 0,5m 2*229*0,5=229,00 [A] 
krajnice 0,75m 2*435*0,75=652,50 [B] 
Celkem: A+B=881,50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</si>
  <si>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</si>
  <si>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</si>
  <si>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</si>
  <si>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Pročištění příkopů - uvažováno 0,25m3/bm  
V km 3,920-3,930  
vč. pročištění vtokového objektu u zatrubnění v km 3,920  
Odvoz a uložení na skládku v režii zhotovitele</t>
  </si>
  <si>
    <t>10=10,00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</si>
  <si>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</si>
  <si>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</si>
  <si>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131738</t>
  </si>
  <si>
    <t>HLOUBENÍ JAM ZAPAŽ I NEPAŽ TŘ. I, ODVOZ DO 20KM</t>
  </si>
  <si>
    <t>Odkop pro vybudování nových UV</t>
  </si>
  <si>
    <t>3*1,5*1,5*2=13,50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</si>
  <si>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</si>
  <si>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</si>
  <si>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13173B</t>
  </si>
  <si>
    <t>HLOUBENÍ JAM ZAPAŽ I NEPAŽ TŘ. I - DOPRAVA</t>
  </si>
  <si>
    <t>M3KM</t>
  </si>
  <si>
    <t>3*1,5*1,5*2*15=202,50 [A]</t>
  </si>
  <si>
    <t>Položka zahrnuje samostatnou dopravu zeminy. Množství se určí jako součin kubatutry [m3] a požadované vzdálenosti [km].</t>
  </si>
  <si>
    <t>17120</t>
  </si>
  <si>
    <t>ULOŽENÍ SYPANINY DO NÁSYPŮ A NA SKLÁDKY BEZ ZHUTNĚNÍ</t>
  </si>
  <si>
    <t>Uložění materiálu z odkopávek na skládku   
Výkop pro UV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</si>
  <si>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</si>
  <si>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</si>
  <si>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17481</t>
  </si>
  <si>
    <t>ZÁSYP JAM A RÝH Z NAKUPOVANÝCH MATERIÁLŮ</t>
  </si>
  <si>
    <t>Zásyp okolo nově budovaných UV  
Štěrkodrť ŠDa 0/32</t>
  </si>
  <si>
    <t>3*1,5*1,5*2*0,3=4,05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</si>
  <si>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</si>
  <si>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</si>
  <si>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18232</t>
  </si>
  <si>
    <t>ROZPROSTŘENÍ ORNICE V ROVINĚ V TL DO 0,15M</t>
  </si>
  <si>
    <t>Zpětný zásyp v místě odstranění obrub</t>
  </si>
  <si>
    <t>položka zahrnuje: 
nutné přemístění ornice z dočasných skládek vzdálených do 50m 
rozprostření ornice v předepsané tloušťce v rovině a ve svahu do 1:5</t>
  </si>
  <si>
    <t>21</t>
  </si>
  <si>
    <t>18241</t>
  </si>
  <si>
    <t>ZALOŽENÍ TRÁVNÍKU RUČNÍM VÝSEVEM</t>
  </si>
  <si>
    <t>Osetí v místě doplnění zeminy v místě odstraněných obrub</t>
  </si>
  <si>
    <t>Zahrnuje dodání předepsané travní směsi, její výsev na ornici, zalévání, první pokosení, to vše bez ohledu na sklon terénu</t>
  </si>
  <si>
    <t>51</t>
  </si>
  <si>
    <t>12573</t>
  </si>
  <si>
    <t>VYKOPÁVKY ZE ZEMNÍKŮ A SKLÁDEK TŘ. I</t>
  </si>
  <si>
    <t>Naložení a dovoz ornice, včetně nákupu. 
Dovozná vzdálenost v režii zhotovitele</t>
  </si>
  <si>
    <t>65,50*0,15=9,83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</si>
  <si>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</si>
  <si>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Vodorovné konstrukce</t>
  </si>
  <si>
    <t>22</t>
  </si>
  <si>
    <t>465923</t>
  </si>
  <si>
    <t>PŘEDLÁŽDĚNÍ DLAŽBY Z BETON DLAŽDIC</t>
  </si>
  <si>
    <t>Předláždění stávajícího chodníku s využitím stávající dlažby.  
Vč. vyrovnání podkladu a doplnění lože z kameniva - Štěrkordť ŠDA 4/8</t>
  </si>
  <si>
    <t>45=45,00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</si>
  <si>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</si>
  <si>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</si>
  <si>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23</t>
  </si>
  <si>
    <t>567303</t>
  </si>
  <si>
    <t>VRSTVY PRO OBNOVU A OPRAVY ZE ŠTĚRKODRTI</t>
  </si>
  <si>
    <t>Doplnění podkladu v místě náhrady obrub ze štěrkodrti ŠDA 0/32</t>
  </si>
  <si>
    <t>(9+52+30+15)*0,1*0,3=3,18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</si>
  <si>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</si>
  <si>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</si>
  <si>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567306</t>
  </si>
  <si>
    <t>VRSTVY PRO OBNOVU A OPRAVY Z RECYKLOVANÉHO MATERIÁLU</t>
  </si>
  <si>
    <t>Úpravy stávajících nezpevněných sjezdů hutněným asf. recyklátem v průměrné tl. 50mm  
pro zpevnění sjezdů bude využit frézovaný R-materiál ze stavby</t>
  </si>
  <si>
    <t>Odměřeno programem ACAD 
150*0,05=7,50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</si>
  <si>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</si>
  <si>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25</t>
  </si>
  <si>
    <t>56962</t>
  </si>
  <si>
    <t>ZPEVNĚNÍ KRAJNIC Z RECYKLOVANÉHO MATERIÁLU TL DO 100MM</t>
  </si>
  <si>
    <t>Asfaltový recyklát tl. 100mm  
pro zpevnění krajnice bude využit frézovaný R-materiál ze stavby  
Krajnice 0,5m: L 2,825-2,837-12m, P 2,825-2,861-36m, L 2,947-2,951-4m, P 2,964-2,969-5m, P 3,002-3,014-12m, P 3,015-3,016-1m, L 3,270-3,275-5m, L 3,292-3,302-10m, L 3,323-3,351-28m, L 3,680-3,706-26m, L 3,720-3,738-18m, L 3,886-3,933-47m, L 3,906-3,916-10m, L 3,918-3,933-15m-celkem: 229m  
Krajnice 0,75m: L 3,027-3,209-182m, L 3,240-3,268-28m, L 3,382-3,395-13m, L 3,582-3,636-54m, L 3,637-3,679-42m, L 3,758-3,874-116m - celkem: 435m</t>
  </si>
  <si>
    <t>Odměřeno programem ACAD 
krajnice 0,5m 229*0,5=114,50 [A] 
krajnice 0,75m 435*0,75=326,25 [B] 
Celkem: A+B=440,75 [C]</t>
  </si>
  <si>
    <t>26</t>
  </si>
  <si>
    <t>572213</t>
  </si>
  <si>
    <t>SPOJOVACÍ POSTŘIK Z EMULZE DO 0,5KG/M2</t>
  </si>
  <si>
    <t>SPOJOVACÍ POSTŘIK PS C, 0,40kg/m2</t>
  </si>
  <si>
    <t>Odměřeno programem ACAD 
obrusná vrstva silnice 8868=8 868,00 [A] 
ložná vrstva silnice  8868+(229+435)*0,1=8 934,40 [B] 
vysprávky silnice 2660=2 660,00 [C] 
obrusná vrstva plochy podél silnice 669=669,00 [D] 
ložná vrstva plochy podél silnice 669=669,00 [E] 
Celkem: A+B+C+D+E=21 800,40 [F]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</si>
  <si>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</si>
  <si>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27</t>
  </si>
  <si>
    <t>574A44</t>
  </si>
  <si>
    <t>ASFALTOVÝ BETON PRO OBRUSNÉ VRSTVY ACO 11+, 11S TL. 50MM</t>
  </si>
  <si>
    <t>ACO 11+, obrusná vrstva, tl. vrstvy 50mm</t>
  </si>
  <si>
    <t>obnova obrusné vrstvy silnice 8868=8 868,00 [A] 
obnova obrusné vrstvy plochy podél silnice 669=669,00 [B] 
Celkem: A+B=9 537,00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</si>
  <si>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</si>
  <si>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</si>
  <si>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574C56</t>
  </si>
  <si>
    <t>ASFALTOVÝ BETON PRO LOŽNÍ VRSTVY ACL 16+, 16S TL. 60MM</t>
  </si>
  <si>
    <t>ACL 16+, ložní vrstva, tl. vrstvy 60mm</t>
  </si>
  <si>
    <t>Odměřeno programem ACAD 
obnova ložné vrstvy silnice 8868+(229+435)*0,1=8 934,40 [A] 
obnova ložné vrstvy plochy podél silnice 669=669,00 [B] 
Celkem: A+B=9 603,40 [C]</t>
  </si>
  <si>
    <t>29</t>
  </si>
  <si>
    <t>574E46</t>
  </si>
  <si>
    <t>ASFALTOVÝ BETON PRO PODKLADNÍ VRSTVY ACP 16+, 16S TL. 50MM</t>
  </si>
  <si>
    <t>ACP 16+, podkladní vrstva, tl. vrstvy 50mm</t>
  </si>
  <si>
    <t>Odměřeno programem ACAD 
2660=2 660,00 [A]</t>
  </si>
  <si>
    <t>30</t>
  </si>
  <si>
    <t>5825R</t>
  </si>
  <si>
    <t>DLÁŽDĚNÉ KRYTY Z BETONOVÝCH DLAŽDIC DO LOŽE Z KAMENIVA</t>
  </si>
  <si>
    <t>Doplnění poškozené dlažby pol. č. 11318, 113188 a 465923 .  
Vč. vyrovnání podkladu tl. 150mm ze štěrkodrti ŠDA 0/32 a doplnění lože z kameniva štětkodrť ŠDA 4/8 tl. 40mm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</si>
  <si>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</si>
  <si>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31</t>
  </si>
  <si>
    <t>58920</t>
  </si>
  <si>
    <t>VÝPLŇ SPAR MODIFIKOVANÝM ASFALTEM</t>
  </si>
  <si>
    <t>Příčné prořezání a zalití krytu vozovky na začátku a konci úpravy (vč. prořezání krytu)  
Podélné a příčné prořezání vozovky vč. úprav a napojení na silnici   
Sanace trhlin</t>
  </si>
  <si>
    <t>v místě napojení a sjezdů 7,5+4,5+11+7,5+19,5+10+8+3+11+11+9,5+12,5+13+15+7,5+18+13+6,5+77+13+12+22+46+13+16+22+16+25+16+22+10+24+16=538,00 [A] 
podélné a příčné prořezání krytu vozovky1108+4*8,6=1 142,40 [B] 
sanace trhlin 50*8=400,00 [C] 
Celkem: A+B+C=2 080,40 [D]</t>
  </si>
  <si>
    <t>položka zahrnuje:  
- dodávku předepsaného materiálu  
- vyčištění a výplň spar tímto materiálem</t>
  </si>
  <si>
    <t>Potrubí</t>
  </si>
  <si>
    <t>32</t>
  </si>
  <si>
    <t>89712</t>
  </si>
  <si>
    <t>VPUSŤ KANALIZAČNÍ ULIČNÍ KOMPLETNÍ Z BETONOVÝCH DÍLCŮ</t>
  </si>
  <si>
    <t>KUS</t>
  </si>
  <si>
    <t>Kompletní zřízení uliční vpusti vč. dodání kalového koše  
Vč. zřízení přípojky do kanalizace a veškerých zemních prací</t>
  </si>
  <si>
    <t>3=3,00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</si>
  <si>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</si>
  <si>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33</t>
  </si>
  <si>
    <t>899121</t>
  </si>
  <si>
    <t>MŘÍŽE OCELOVÉ SAMOSTATNÉ</t>
  </si>
  <si>
    <t>Doplnění ocelové mříže na vtokový objekt propustku v km 3,920  
rozměr 0,75m/1,5m - rozměr bude před realizací ověřen přímo na stavbě a případně přizpůsoben  
vč. ukotvení</t>
  </si>
  <si>
    <t>1=1,00 [A]</t>
  </si>
  <si>
    <t>Položka zahrnuje dodávku a osazení předepsané mříže včetně rámu</t>
  </si>
  <si>
    <t>34</t>
  </si>
  <si>
    <t>89921</t>
  </si>
  <si>
    <t>VÝŠKOVÁ ÚPRAVA POKLOPŮ</t>
  </si>
  <si>
    <t>Výšková úprava poklopů kanalizačních šachet</t>
  </si>
  <si>
    <t>5=5,00 [A]</t>
  </si>
  <si>
    <t>- položka výškové úpravy zahrnuje všechny nutné práce a materiály pro zvýšení nebo snížení zařízení (včetně nutné úpravy stávajícího povrchu vozovky nebo chodníku).</t>
  </si>
  <si>
    <t>35</t>
  </si>
  <si>
    <t>89922</t>
  </si>
  <si>
    <t>VÝŠKOVÁ ÚPRAVA MŘÍŽÍ</t>
  </si>
  <si>
    <t>Výšková úprava mříží uličních vpustí</t>
  </si>
  <si>
    <t>23=23,00 [A]</t>
  </si>
  <si>
    <t>36</t>
  </si>
  <si>
    <t>8992R</t>
  </si>
  <si>
    <t>VÝŠKOVÁ ÚPRAVA POKLOPŮ - NÁHRADA MŘÍŽE ZA POKLOP</t>
  </si>
  <si>
    <t>Úprava uliční vpusti v km 3,456 - náhrada stávající mříže UV za poklop - zatížení D400 
včetně odvozu a likvidace vzniklého odpadu v režii zhotovitele</t>
  </si>
  <si>
    <t>37</t>
  </si>
  <si>
    <t>89952</t>
  </si>
  <si>
    <t>OBETONOVÁNÍ POTRUBÍ Z PROSTÉHO BETONU</t>
  </si>
  <si>
    <t>Obetonování přípojky nově budovaných UV 0,5m3/ks</t>
  </si>
  <si>
    <t>3*0,5=1,50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</si>
  <si>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</si>
  <si>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</t>
  </si>
  <si>
    <t>899901</t>
  </si>
  <si>
    <t>PŘEPOJENÍ PŘÍPOJEK</t>
  </si>
  <si>
    <t>Napojení nově budovaných UV na stávající stoku vč. pročištění</t>
  </si>
  <si>
    <t>položka zahrnuje řez na potrubí, dodání a osazení příslušných tvarovek a armatur</t>
  </si>
  <si>
    <t>Ostatní konstrukce a práce</t>
  </si>
  <si>
    <t>39</t>
  </si>
  <si>
    <t>9111A3</t>
  </si>
  <si>
    <t>ZÁBRADLÍ SILNIČNÍ S VODOR MADLY - DEMONTÁŽ S PŘESUNEM</t>
  </si>
  <si>
    <t>Demontáž stávajícího zábradlí u vtokového objektu v km 3,920  
vč. odvozu a likvidace v režii zhotovitele</t>
  </si>
  <si>
    <t>položka zahrnuje:  
- demontáž a odstranění zařízení  
- jeho odvoz na předepsané místo</t>
  </si>
  <si>
    <t>40</t>
  </si>
  <si>
    <t>91228</t>
  </si>
  <si>
    <t>SMĚROVÉ SLOUPKY Z PLAST HMOT VČETNĚ ODRAZNÉHO PÁSKU</t>
  </si>
  <si>
    <t>4ks Doplnění chybějících směrových sloupků bílé barvy s ocelovým kotvícím trnem  
2 ks červené kulaté (Z11g) - u napojení ÚK, LC</t>
  </si>
  <si>
    <t>bílé 4=4,00 [A] 
červené 2=2,00 [B] 
Celkem: A+B=6,00 [C]</t>
  </si>
  <si>
    <t>položka zahrnuje:  
- dodání a osazení sloupku včetně nutných zemních prací  
- vnitrostaveništní a mimostaveništní doprava  
- odrazky plastové nebo z retroreflexní fólie</t>
  </si>
  <si>
    <t>41</t>
  </si>
  <si>
    <t>91267</t>
  </si>
  <si>
    <t>ODRAZKY NA SVODIDLA</t>
  </si>
  <si>
    <t>Doplnění odrazek na svodidla  
Odrazka na svodidla Zn bílá/oranžová</t>
  </si>
  <si>
    <t>114=114,00 [A]</t>
  </si>
  <si>
    <t>- kompletní dodávka se všemi pomocnými a doplňujícími pracemi a součástmi</t>
  </si>
  <si>
    <t>42</t>
  </si>
  <si>
    <t>915211</t>
  </si>
  <si>
    <t>VODOROVNÉ DOPRAVNÍ ZNAČENÍ PLASTEM HLADKÉ - DODÁVKA A POKLÁDKA</t>
  </si>
  <si>
    <t>0,5 stop čára 7*0.5=3,50 [A] 
přechody pro chodce 30=30,00 [B] 
Celkem: A+B=33,50 [C]</t>
  </si>
  <si>
    <t>položka zahrnuje:  
- dodání a pokládku nátěrového materiálu (měří se pouze natíraná plocha)  
- předznačení a reflexní úpravu</t>
  </si>
  <si>
    <t>43</t>
  </si>
  <si>
    <t>915221</t>
  </si>
  <si>
    <t>VODOR DOPRAV ZNAČ PLASTEM STRUKTURÁLNÍ NEHLUČNÉ - DOD A POKLÁDKA</t>
  </si>
  <si>
    <t>strukturální studený plast bez zvučícího efektu</t>
  </si>
  <si>
    <t>Odměřeno programem ACAD 
0,125 plná čára 2019*0,125=252,38 [A] 
0,125 přerušovaná čára 1293*0,125*0,5=80,81 [B] 
Celkem: A+B=333,19 [C]</t>
  </si>
  <si>
    <t>44</t>
  </si>
  <si>
    <t>917224</t>
  </si>
  <si>
    <t>SILNIČNÍ A CHODNÍKOVÉ OBRUBY Z BETONOVÝCH OBRUBNÍKŮ ŠÍŘ 150MM</t>
  </si>
  <si>
    <t>Osazení silničních a nájezdových obrub do betonu C16/20</t>
  </si>
  <si>
    <t>silniční 91=91,00 [A] 
nájezdová 13=13,00 [B] 
Přechodová P+L 2=2,00 [C] 
Celkem: A+B+C=106,00 [D]</t>
  </si>
  <si>
    <t>Položka zahrnuje:  
dodání a pokládku betonových obrubníků o rozměrech předepsaných zadávací dokumentací  
betonové lože i boční betonovou opěrku.</t>
  </si>
  <si>
    <t>45</t>
  </si>
  <si>
    <t>91723</t>
  </si>
  <si>
    <t>OBRUBY Z BETON KRAJNÍKŮ</t>
  </si>
  <si>
    <t>Doplnění betonové přídlažby do betonu C16/20  
Krajník silniční 250 x 80 x 500 mm  
Přídlažba: P 3,016-3,061-45m, L 3,213-3,241-28m, L 3,406-3,461-55m - celkem: 128m</t>
  </si>
  <si>
    <t>45+28+55=128,00 [A]</t>
  </si>
  <si>
    <t>Položka zahrnuje:  
dodání a pokládku betonových krajníků o rozměrech předepsaných zadávací dokumentací  
betonové lože i boční betonovou opěrku.</t>
  </si>
  <si>
    <t>46</t>
  </si>
  <si>
    <t>91772</t>
  </si>
  <si>
    <t>OBRUBA Z DLAŽEBNÍCH KOSTEK DROBNÝCH</t>
  </si>
  <si>
    <t>Olemování okolo uličních vpustí UV1 a UV2  dvojřádkem ze žulových kostek do betonu C16/20</t>
  </si>
  <si>
    <t>2*3,4*2=13,60 [A]</t>
  </si>
  <si>
    <t>Položka zahrnuje:  
dodání a pokládku jedné řady dlažebních kostek o rozměrech předepsaných zadávací dokumentací  
betonové lože i boční betonovou opěrku.</t>
  </si>
  <si>
    <t>47</t>
  </si>
  <si>
    <t>919112</t>
  </si>
  <si>
    <t>ŘEZÁNÍ ASFALTOVÉHO KRYTU VOZOVEK TL DO 100MM</t>
  </si>
  <si>
    <t>Odřezání asfaltu pro položení nové obruby</t>
  </si>
  <si>
    <t>106=106,00 [A]</t>
  </si>
  <si>
    <t>položka zahrnuje řezání vozovkové vrstvy v předepsané tloušťce, včetně spotřeby vody</t>
  </si>
  <si>
    <t>48</t>
  </si>
  <si>
    <t>919132</t>
  </si>
  <si>
    <t>ŘEZÁNÍ BETONOVÝCH KONSTRUKCÍ TL DO 100MM</t>
  </si>
  <si>
    <t>Zařerání hrany zídky v u napojení v km 3,4 vlevo</t>
  </si>
  <si>
    <t>11=11,00 [A]</t>
  </si>
  <si>
    <t>položka zahrnuje řezání betonových konstrukcí v předepsané tloušťce, včetně spotřeby vody</t>
  </si>
  <si>
    <t>49</t>
  </si>
  <si>
    <t>93818</t>
  </si>
  <si>
    <t>OČIŠTĚNÍ ASFALT VOZOVEK ZAMETENÍM</t>
  </si>
  <si>
    <t>Očištění vozovky před provedením spojovajícho postřiku, včetně odvozu a likvidace vzniklého odpadu v režii zhotovitele</t>
  </si>
  <si>
    <t>položka zahrnuje očištění předepsaným způsobem včetně odklizení vzniklého odpadu</t>
  </si>
  <si>
    <t>50</t>
  </si>
  <si>
    <t>96687</t>
  </si>
  <si>
    <t>VYBOURÁNÍ ULIČNÍCH VPUSTÍ KOMPLETNÍCH</t>
  </si>
  <si>
    <t>Odstranění stávajících vpustí vč. prořezání vozovky kolem bourané vpusti 
vč. odvozu suti a uložení na skládku v režii zhotovitele - poplatek za skládkovné pol. č. 014112 
kovové části - odvoz a likvidace v režii zhotovitele</t>
  </si>
  <si>
    <t>2=2,00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</si>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</sst>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25.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12.75">
      <c r="A18" s="18" t="s">
        <v>38</v>
      </c>
      <c s="23" t="s">
        <v>16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25.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40</v>
      </c>
    </row>
    <row r="41" spans="1:5" ht="12.75">
      <c r="A41" t="s">
        <v>46</v>
      </c>
      <c r="E41" s="28" t="s">
        <v>40</v>
      </c>
    </row>
    <row r="42" spans="1:16" ht="12.7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40</v>
      </c>
    </row>
    <row r="45" spans="1:5" ht="12.75">
      <c r="A45" t="s">
        <v>46</v>
      </c>
      <c r="E45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0+O8+O21+O98+O103+O140+O169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1">
        <f>0+I8+I21+I98+I103+I140+I169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78</v>
      </c>
      <c s="18" t="s">
        <v>40</v>
      </c>
      <c s="24" t="s">
        <v>79</v>
      </c>
      <c s="25" t="s">
        <v>80</v>
      </c>
      <c s="26">
        <v>249.99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81</v>
      </c>
    </row>
    <row r="11" spans="1:5" ht="76.5">
      <c r="A11" s="29" t="s">
        <v>45</v>
      </c>
      <c r="E11" s="30" t="s">
        <v>82</v>
      </c>
    </row>
    <row r="12" spans="1:5" ht="25.5">
      <c r="A12" t="s">
        <v>46</v>
      </c>
      <c r="E12" s="28" t="s">
        <v>83</v>
      </c>
    </row>
    <row r="13" spans="1:16" ht="12.75">
      <c r="A13" s="18" t="s">
        <v>38</v>
      </c>
      <c s="23" t="s">
        <v>15</v>
      </c>
      <c s="23" t="s">
        <v>84</v>
      </c>
      <c s="18" t="s">
        <v>40</v>
      </c>
      <c s="24" t="s">
        <v>85</v>
      </c>
      <c s="25" t="s">
        <v>80</v>
      </c>
      <c s="26">
        <v>36.76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25.5">
      <c r="A14" s="27" t="s">
        <v>43</v>
      </c>
      <c r="E14" s="28" t="s">
        <v>86</v>
      </c>
    </row>
    <row r="15" spans="1:5" ht="51">
      <c r="A15" s="29" t="s">
        <v>45</v>
      </c>
      <c r="E15" s="30" t="s">
        <v>87</v>
      </c>
    </row>
    <row r="16" spans="1:5" ht="25.5">
      <c r="A16" t="s">
        <v>46</v>
      </c>
      <c r="E16" s="28" t="s">
        <v>83</v>
      </c>
    </row>
    <row r="17" spans="1:16" ht="12.75">
      <c r="A17" s="18" t="s">
        <v>38</v>
      </c>
      <c s="23" t="s">
        <v>16</v>
      </c>
      <c s="23" t="s">
        <v>88</v>
      </c>
      <c s="18" t="s">
        <v>40</v>
      </c>
      <c s="24" t="s">
        <v>89</v>
      </c>
      <c s="25" t="s">
        <v>42</v>
      </c>
      <c s="26">
        <v>1</v>
      </c>
      <c s="26">
        <v>0</v>
      </c>
      <c s="26">
        <f>ROUND(ROUND(H17,2)*ROUND(G17,2),2)</f>
      </c>
      <c r="O17">
        <f>(I17*21)/100</f>
      </c>
      <c t="s">
        <v>15</v>
      </c>
    </row>
    <row r="18" spans="1:5" ht="165.75">
      <c r="A18" s="27" t="s">
        <v>43</v>
      </c>
      <c r="E18" s="28" t="s">
        <v>90</v>
      </c>
    </row>
    <row r="19" spans="1:5" ht="12.75">
      <c r="A19" s="29" t="s">
        <v>45</v>
      </c>
      <c r="E19" s="30" t="s">
        <v>40</v>
      </c>
    </row>
    <row r="20" spans="1:5" ht="12.75">
      <c r="A20" t="s">
        <v>46</v>
      </c>
      <c r="E20" s="28" t="s">
        <v>91</v>
      </c>
    </row>
    <row r="21" spans="1:18" ht="12.75" customHeight="1">
      <c r="A21" s="5" t="s">
        <v>36</v>
      </c>
      <c s="5"/>
      <c s="34" t="s">
        <v>22</v>
      </c>
      <c s="5"/>
      <c s="21" t="s">
        <v>92</v>
      </c>
      <c s="5"/>
      <c s="5"/>
      <c s="5"/>
      <c s="35">
        <f>0+Q21</f>
      </c>
      <c r="O21">
        <f>0+R21</f>
      </c>
      <c r="Q21">
        <f>0+I22+I26+I30+I34+I38+I42+I46+I50+I54+I58+I62+I66+I70+I74+I78+I82+I86+I90+I94</f>
      </c>
      <c>
        <f>0+O22+O26+O30+O34+O38+O42+O46+O50+O54+O58+O62+O66+O70+O74+O78+O82+O86+O90+O94</f>
      </c>
    </row>
    <row r="22" spans="1:16" ht="12.75">
      <c r="A22" s="18" t="s">
        <v>38</v>
      </c>
      <c s="23" t="s">
        <v>26</v>
      </c>
      <c s="23" t="s">
        <v>93</v>
      </c>
      <c s="18" t="s">
        <v>40</v>
      </c>
      <c s="24" t="s">
        <v>94</v>
      </c>
      <c s="25" t="s">
        <v>95</v>
      </c>
      <c s="26">
        <v>65.5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25.5">
      <c r="A23" s="27" t="s">
        <v>43</v>
      </c>
      <c r="E23" s="28" t="s">
        <v>96</v>
      </c>
    </row>
    <row r="24" spans="1:5" ht="12.75">
      <c r="A24" s="29" t="s">
        <v>45</v>
      </c>
      <c r="E24" s="30" t="s">
        <v>97</v>
      </c>
    </row>
    <row r="25" spans="1:5" ht="12.75">
      <c r="A25" t="s">
        <v>46</v>
      </c>
      <c r="E25" s="28" t="s">
        <v>98</v>
      </c>
    </row>
    <row r="26" spans="1:16" ht="12.75">
      <c r="A26" s="18" t="s">
        <v>38</v>
      </c>
      <c s="23" t="s">
        <v>28</v>
      </c>
      <c s="23" t="s">
        <v>99</v>
      </c>
      <c s="18" t="s">
        <v>40</v>
      </c>
      <c s="24" t="s">
        <v>100</v>
      </c>
      <c s="25" t="s">
        <v>101</v>
      </c>
      <c s="26">
        <v>2.25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63.75">
      <c r="A27" s="27" t="s">
        <v>43</v>
      </c>
      <c r="E27" s="28" t="s">
        <v>102</v>
      </c>
    </row>
    <row r="28" spans="1:5" ht="12.75">
      <c r="A28" s="29" t="s">
        <v>45</v>
      </c>
      <c r="E28" s="30" t="s">
        <v>103</v>
      </c>
    </row>
    <row r="29" spans="1:5" ht="25.5">
      <c r="A29" t="s">
        <v>46</v>
      </c>
      <c r="E29" s="28" t="s">
        <v>104</v>
      </c>
    </row>
    <row r="30" spans="1:16" ht="12.75">
      <c r="A30" s="18" t="s">
        <v>38</v>
      </c>
      <c s="23" t="s">
        <v>30</v>
      </c>
      <c s="23" t="s">
        <v>105</v>
      </c>
      <c s="18" t="s">
        <v>40</v>
      </c>
      <c s="24" t="s">
        <v>106</v>
      </c>
      <c s="25" t="s">
        <v>101</v>
      </c>
      <c s="26">
        <v>0.5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107</v>
      </c>
    </row>
    <row r="32" spans="1:5" ht="12.75">
      <c r="A32" s="29" t="s">
        <v>45</v>
      </c>
      <c r="E32" s="30" t="s">
        <v>108</v>
      </c>
    </row>
    <row r="33" spans="1:5" ht="63.75">
      <c r="A33" t="s">
        <v>46</v>
      </c>
      <c r="E33" s="28" t="s">
        <v>109</v>
      </c>
    </row>
    <row r="34" spans="1:16" ht="12.75">
      <c r="A34" s="18" t="s">
        <v>38</v>
      </c>
      <c s="23" t="s">
        <v>110</v>
      </c>
      <c s="23" t="s">
        <v>111</v>
      </c>
      <c s="18" t="s">
        <v>40</v>
      </c>
      <c s="24" t="s">
        <v>112</v>
      </c>
      <c s="25" t="s">
        <v>113</v>
      </c>
      <c s="26">
        <v>16.5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114</v>
      </c>
    </row>
    <row r="36" spans="1:5" ht="12.75">
      <c r="A36" s="29" t="s">
        <v>45</v>
      </c>
      <c r="E36" s="30" t="s">
        <v>115</v>
      </c>
    </row>
    <row r="37" spans="1:5" ht="25.5">
      <c r="A37" t="s">
        <v>46</v>
      </c>
      <c r="E37" s="28" t="s">
        <v>116</v>
      </c>
    </row>
    <row r="38" spans="1:16" ht="25.5">
      <c r="A38" s="18" t="s">
        <v>38</v>
      </c>
      <c s="23" t="s">
        <v>64</v>
      </c>
      <c s="23" t="s">
        <v>117</v>
      </c>
      <c s="18" t="s">
        <v>40</v>
      </c>
      <c s="24" t="s">
        <v>118</v>
      </c>
      <c s="25" t="s">
        <v>101</v>
      </c>
      <c s="26">
        <v>11.6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119</v>
      </c>
    </row>
    <row r="40" spans="1:5" ht="12.75">
      <c r="A40" s="29" t="s">
        <v>45</v>
      </c>
      <c r="E40" s="30" t="s">
        <v>120</v>
      </c>
    </row>
    <row r="41" spans="1:5" ht="63.75">
      <c r="A41" t="s">
        <v>46</v>
      </c>
      <c r="E41" s="28" t="s">
        <v>109</v>
      </c>
    </row>
    <row r="42" spans="1:16" ht="25.5">
      <c r="A42" s="18" t="s">
        <v>38</v>
      </c>
      <c s="23" t="s">
        <v>33</v>
      </c>
      <c s="23" t="s">
        <v>121</v>
      </c>
      <c s="18" t="s">
        <v>40</v>
      </c>
      <c s="24" t="s">
        <v>122</v>
      </c>
      <c s="25" t="s">
        <v>113</v>
      </c>
      <c s="26">
        <v>330.6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114</v>
      </c>
    </row>
    <row r="44" spans="1:5" ht="12.75">
      <c r="A44" s="29" t="s">
        <v>45</v>
      </c>
      <c r="E44" s="30" t="s">
        <v>123</v>
      </c>
    </row>
    <row r="45" spans="1:5" ht="25.5">
      <c r="A45" t="s">
        <v>46</v>
      </c>
      <c r="E45" s="28" t="s">
        <v>116</v>
      </c>
    </row>
    <row r="46" spans="1:16" ht="25.5">
      <c r="A46" s="18" t="s">
        <v>38</v>
      </c>
      <c s="23" t="s">
        <v>35</v>
      </c>
      <c s="23" t="s">
        <v>124</v>
      </c>
      <c s="18" t="s">
        <v>40</v>
      </c>
      <c s="24" t="s">
        <v>125</v>
      </c>
      <c s="25" t="s">
        <v>126</v>
      </c>
      <c s="26">
        <v>131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127</v>
      </c>
    </row>
    <row r="48" spans="1:5" ht="12.75">
      <c r="A48" s="29" t="s">
        <v>45</v>
      </c>
      <c r="E48" s="30" t="s">
        <v>128</v>
      </c>
    </row>
    <row r="49" spans="1:5" ht="63.75">
      <c r="A49" t="s">
        <v>46</v>
      </c>
      <c r="E49" s="28" t="s">
        <v>109</v>
      </c>
    </row>
    <row r="50" spans="1:16" ht="25.5">
      <c r="A50" s="18" t="s">
        <v>38</v>
      </c>
      <c s="23" t="s">
        <v>129</v>
      </c>
      <c s="23" t="s">
        <v>130</v>
      </c>
      <c s="18" t="s">
        <v>40</v>
      </c>
      <c s="24" t="s">
        <v>131</v>
      </c>
      <c s="25" t="s">
        <v>113</v>
      </c>
      <c s="26">
        <v>805.65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25.5">
      <c r="A51" s="27" t="s">
        <v>43</v>
      </c>
      <c r="E51" s="28" t="s">
        <v>132</v>
      </c>
    </row>
    <row r="52" spans="1:5" ht="12.75">
      <c r="A52" s="29" t="s">
        <v>45</v>
      </c>
      <c r="E52" s="30" t="s">
        <v>133</v>
      </c>
    </row>
    <row r="53" spans="1:5" ht="25.5">
      <c r="A53" t="s">
        <v>46</v>
      </c>
      <c r="E53" s="28" t="s">
        <v>116</v>
      </c>
    </row>
    <row r="54" spans="1:16" ht="12.75">
      <c r="A54" s="18" t="s">
        <v>38</v>
      </c>
      <c s="23" t="s">
        <v>134</v>
      </c>
      <c s="23" t="s">
        <v>135</v>
      </c>
      <c s="18" t="s">
        <v>15</v>
      </c>
      <c s="24" t="s">
        <v>136</v>
      </c>
      <c s="25" t="s">
        <v>101</v>
      </c>
      <c s="26">
        <v>1134.47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51">
      <c r="A55" s="27" t="s">
        <v>43</v>
      </c>
      <c r="E55" s="28" t="s">
        <v>137</v>
      </c>
    </row>
    <row r="56" spans="1:5" ht="127.5">
      <c r="A56" s="29" t="s">
        <v>45</v>
      </c>
      <c r="E56" s="30" t="s">
        <v>138</v>
      </c>
    </row>
    <row r="57" spans="1:5" ht="25.5">
      <c r="A57" t="s">
        <v>46</v>
      </c>
      <c r="E57" s="28" t="s">
        <v>104</v>
      </c>
    </row>
    <row r="58" spans="1:16" ht="12.75">
      <c r="A58" s="18" t="s">
        <v>38</v>
      </c>
      <c s="23" t="s">
        <v>139</v>
      </c>
      <c s="23" t="s">
        <v>135</v>
      </c>
      <c s="18" t="s">
        <v>22</v>
      </c>
      <c s="24" t="s">
        <v>136</v>
      </c>
      <c s="25" t="s">
        <v>101</v>
      </c>
      <c s="26">
        <v>51.58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76.5">
      <c r="A59" s="27" t="s">
        <v>43</v>
      </c>
      <c r="E59" s="28" t="s">
        <v>140</v>
      </c>
    </row>
    <row r="60" spans="1:5" ht="25.5">
      <c r="A60" s="29" t="s">
        <v>45</v>
      </c>
      <c r="E60" s="30" t="s">
        <v>141</v>
      </c>
    </row>
    <row r="61" spans="1:5" ht="25.5">
      <c r="A61" t="s">
        <v>46</v>
      </c>
      <c r="E61" s="28" t="s">
        <v>104</v>
      </c>
    </row>
    <row r="62" spans="1:16" ht="12.75">
      <c r="A62" s="18" t="s">
        <v>38</v>
      </c>
      <c s="23" t="s">
        <v>67</v>
      </c>
      <c s="23" t="s">
        <v>142</v>
      </c>
      <c s="18" t="s">
        <v>40</v>
      </c>
      <c s="24" t="s">
        <v>143</v>
      </c>
      <c s="25" t="s">
        <v>95</v>
      </c>
      <c s="26">
        <v>881.5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63.75">
      <c r="A63" s="27" t="s">
        <v>43</v>
      </c>
      <c r="E63" s="28" t="s">
        <v>144</v>
      </c>
    </row>
    <row r="64" spans="1:5" ht="51">
      <c r="A64" s="29" t="s">
        <v>45</v>
      </c>
      <c r="E64" s="30" t="s">
        <v>145</v>
      </c>
    </row>
    <row r="65" spans="1:5" ht="63.75">
      <c r="A65" t="s">
        <v>46</v>
      </c>
      <c r="E65" s="28" t="s">
        <v>146</v>
      </c>
    </row>
    <row r="66" spans="1:16" ht="12.75">
      <c r="A66" s="18" t="s">
        <v>38</v>
      </c>
      <c s="23" t="s">
        <v>70</v>
      </c>
      <c s="23" t="s">
        <v>147</v>
      </c>
      <c s="18" t="s">
        <v>40</v>
      </c>
      <c s="24" t="s">
        <v>148</v>
      </c>
      <c s="25" t="s">
        <v>126</v>
      </c>
      <c s="26">
        <v>10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51">
      <c r="A67" s="27" t="s">
        <v>43</v>
      </c>
      <c r="E67" s="28" t="s">
        <v>149</v>
      </c>
    </row>
    <row r="68" spans="1:5" ht="12.75">
      <c r="A68" s="29" t="s">
        <v>45</v>
      </c>
      <c r="E68" s="30" t="s">
        <v>150</v>
      </c>
    </row>
    <row r="69" spans="1:5" ht="63.75">
      <c r="A69" t="s">
        <v>46</v>
      </c>
      <c r="E69" s="28" t="s">
        <v>151</v>
      </c>
    </row>
    <row r="70" spans="1:16" ht="12.75">
      <c r="A70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101</v>
      </c>
      <c s="26">
        <v>13.5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155</v>
      </c>
    </row>
    <row r="72" spans="1:5" ht="12.75">
      <c r="A72" s="29" t="s">
        <v>45</v>
      </c>
      <c r="E72" s="30" t="s">
        <v>156</v>
      </c>
    </row>
    <row r="73" spans="1:5" ht="318.75">
      <c r="A73" t="s">
        <v>46</v>
      </c>
      <c r="E73" s="28" t="s">
        <v>157</v>
      </c>
    </row>
    <row r="74" spans="1:16" ht="12.75">
      <c r="A74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161</v>
      </c>
      <c s="26">
        <v>202.5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114</v>
      </c>
    </row>
    <row r="76" spans="1:5" ht="12.75">
      <c r="A76" s="29" t="s">
        <v>45</v>
      </c>
      <c r="E76" s="30" t="s">
        <v>162</v>
      </c>
    </row>
    <row r="77" spans="1:5" ht="25.5">
      <c r="A77" t="s">
        <v>46</v>
      </c>
      <c r="E77" s="28" t="s">
        <v>163</v>
      </c>
    </row>
    <row r="78" spans="1:16" ht="12.75">
      <c r="A78" s="18" t="s">
        <v>38</v>
      </c>
      <c s="23" t="s">
        <v>73</v>
      </c>
      <c s="23" t="s">
        <v>164</v>
      </c>
      <c s="18" t="s">
        <v>40</v>
      </c>
      <c s="24" t="s">
        <v>165</v>
      </c>
      <c s="25" t="s">
        <v>101</v>
      </c>
      <c s="26">
        <v>13.5</v>
      </c>
      <c s="26">
        <v>0</v>
      </c>
      <c s="26">
        <f>ROUND(ROUND(H78,2)*ROUND(G78,2),2)</f>
      </c>
      <c r="O78">
        <f>(I78*21)/100</f>
      </c>
      <c t="s">
        <v>15</v>
      </c>
    </row>
    <row r="79" spans="1:5" ht="25.5">
      <c r="A79" s="27" t="s">
        <v>43</v>
      </c>
      <c r="E79" s="28" t="s">
        <v>166</v>
      </c>
    </row>
    <row r="80" spans="1:5" ht="12.75">
      <c r="A80" s="29" t="s">
        <v>45</v>
      </c>
      <c r="E80" s="30" t="s">
        <v>156</v>
      </c>
    </row>
    <row r="81" spans="1:5" ht="191.25">
      <c r="A81" t="s">
        <v>46</v>
      </c>
      <c r="E81" s="28" t="s">
        <v>167</v>
      </c>
    </row>
    <row r="82" spans="1:16" ht="12.75">
      <c r="A82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101</v>
      </c>
      <c s="26">
        <v>4.05</v>
      </c>
      <c s="26">
        <v>0</v>
      </c>
      <c s="26">
        <f>ROUND(ROUND(H82,2)*ROUND(G82,2),2)</f>
      </c>
      <c r="O82">
        <f>(I82*21)/100</f>
      </c>
      <c t="s">
        <v>15</v>
      </c>
    </row>
    <row r="83" spans="1:5" ht="25.5">
      <c r="A83" s="27" t="s">
        <v>43</v>
      </c>
      <c r="E83" s="28" t="s">
        <v>171</v>
      </c>
    </row>
    <row r="84" spans="1:5" ht="12.75">
      <c r="A84" s="29" t="s">
        <v>45</v>
      </c>
      <c r="E84" s="30" t="s">
        <v>172</v>
      </c>
    </row>
    <row r="85" spans="1:5" ht="229.5">
      <c r="A85" t="s">
        <v>46</v>
      </c>
      <c r="E85" s="28" t="s">
        <v>173</v>
      </c>
    </row>
    <row r="86" spans="1:16" ht="12.75">
      <c r="A86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95</v>
      </c>
      <c s="26">
        <v>65.5</v>
      </c>
      <c s="26">
        <v>0</v>
      </c>
      <c s="26">
        <f>ROUND(ROUND(H86,2)*ROUND(G86,2),2)</f>
      </c>
      <c r="O86">
        <f>(I86*21)/100</f>
      </c>
      <c t="s">
        <v>15</v>
      </c>
    </row>
    <row r="87" spans="1:5" ht="12.75">
      <c r="A87" s="27" t="s">
        <v>43</v>
      </c>
      <c r="E87" s="28" t="s">
        <v>177</v>
      </c>
    </row>
    <row r="88" spans="1:5" ht="12.75">
      <c r="A88" s="29" t="s">
        <v>45</v>
      </c>
      <c r="E88" s="30" t="s">
        <v>97</v>
      </c>
    </row>
    <row r="89" spans="1:5" ht="38.25">
      <c r="A89" t="s">
        <v>46</v>
      </c>
      <c r="E89" s="28" t="s">
        <v>178</v>
      </c>
    </row>
    <row r="90" spans="1:16" ht="12.75">
      <c r="A90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95</v>
      </c>
      <c s="26">
        <v>65.5</v>
      </c>
      <c s="26">
        <v>0</v>
      </c>
      <c s="26">
        <f>ROUND(ROUND(H90,2)*ROUND(G90,2),2)</f>
      </c>
      <c r="O90">
        <f>(I90*21)/100</f>
      </c>
      <c t="s">
        <v>15</v>
      </c>
    </row>
    <row r="91" spans="1:5" ht="12.75">
      <c r="A91" s="27" t="s">
        <v>43</v>
      </c>
      <c r="E91" s="28" t="s">
        <v>182</v>
      </c>
    </row>
    <row r="92" spans="1:5" ht="12.75">
      <c r="A92" s="29" t="s">
        <v>45</v>
      </c>
      <c r="E92" s="30" t="s">
        <v>97</v>
      </c>
    </row>
    <row r="93" spans="1:5" ht="25.5">
      <c r="A93" t="s">
        <v>46</v>
      </c>
      <c r="E93" s="28" t="s">
        <v>183</v>
      </c>
    </row>
    <row r="94" spans="1:16" ht="12.75">
      <c r="A94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101</v>
      </c>
      <c s="26">
        <v>9.82</v>
      </c>
      <c s="26">
        <v>0</v>
      </c>
      <c s="26">
        <f>ROUND(ROUND(H94,2)*ROUND(G94,2),2)</f>
      </c>
      <c r="O94">
        <f>(I94*21)/100</f>
      </c>
      <c t="s">
        <v>15</v>
      </c>
    </row>
    <row r="95" spans="1:5" ht="25.5">
      <c r="A95" s="27" t="s">
        <v>43</v>
      </c>
      <c r="E95" s="28" t="s">
        <v>187</v>
      </c>
    </row>
    <row r="96" spans="1:5" ht="12.75">
      <c r="A96" s="29" t="s">
        <v>45</v>
      </c>
      <c r="E96" s="30" t="s">
        <v>188</v>
      </c>
    </row>
    <row r="97" spans="1:5" ht="306">
      <c r="A97" t="s">
        <v>46</v>
      </c>
      <c r="E97" s="28" t="s">
        <v>189</v>
      </c>
    </row>
    <row r="98" spans="1:18" ht="12.75" customHeight="1">
      <c r="A98" s="5" t="s">
        <v>36</v>
      </c>
      <c s="5"/>
      <c s="34" t="s">
        <v>26</v>
      </c>
      <c s="5"/>
      <c s="21" t="s">
        <v>190</v>
      </c>
      <c s="5"/>
      <c s="5"/>
      <c s="5"/>
      <c s="35">
        <f>0+Q98</f>
      </c>
      <c r="O98">
        <f>0+R98</f>
      </c>
      <c r="Q98">
        <f>0+I99</f>
      </c>
      <c>
        <f>0+O99</f>
      </c>
    </row>
    <row r="99" spans="1:16" ht="12.75">
      <c r="A99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95</v>
      </c>
      <c s="26">
        <v>45</v>
      </c>
      <c s="26">
        <v>0</v>
      </c>
      <c s="26">
        <f>ROUND(ROUND(H99,2)*ROUND(G99,2),2)</f>
      </c>
      <c r="O99">
        <f>(I99*21)/100</f>
      </c>
      <c t="s">
        <v>15</v>
      </c>
    </row>
    <row r="100" spans="1:5" ht="25.5">
      <c r="A100" s="27" t="s">
        <v>43</v>
      </c>
      <c r="E100" s="28" t="s">
        <v>194</v>
      </c>
    </row>
    <row r="101" spans="1:5" ht="12.75">
      <c r="A101" s="29" t="s">
        <v>45</v>
      </c>
      <c r="E101" s="30" t="s">
        <v>195</v>
      </c>
    </row>
    <row r="102" spans="1:5" ht="102">
      <c r="A102" t="s">
        <v>46</v>
      </c>
      <c r="E102" s="28" t="s">
        <v>196</v>
      </c>
    </row>
    <row r="103" spans="1:18" ht="12.75" customHeight="1">
      <c r="A103" s="5" t="s">
        <v>36</v>
      </c>
      <c s="5"/>
      <c s="34" t="s">
        <v>28</v>
      </c>
      <c s="5"/>
      <c s="21" t="s">
        <v>197</v>
      </c>
      <c s="5"/>
      <c s="5"/>
      <c s="5"/>
      <c s="35">
        <f>0+Q103</f>
      </c>
      <c r="O103">
        <f>0+R103</f>
      </c>
      <c r="Q103">
        <f>0+I104+I108+I112+I116+I120+I124+I128+I132+I136</f>
      </c>
      <c>
        <f>0+O104+O108+O112+O116+O120+O124+O128+O132+O136</f>
      </c>
    </row>
    <row r="104" spans="1:16" ht="12.75">
      <c r="A104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101</v>
      </c>
      <c s="26">
        <v>3.18</v>
      </c>
      <c s="26">
        <v>0</v>
      </c>
      <c s="26">
        <f>ROUND(ROUND(H104,2)*ROUND(G104,2),2)</f>
      </c>
      <c r="O104">
        <f>(I104*21)/100</f>
      </c>
      <c t="s">
        <v>15</v>
      </c>
    </row>
    <row r="105" spans="1:5" ht="12.75">
      <c r="A105" s="27" t="s">
        <v>43</v>
      </c>
      <c r="E105" s="28" t="s">
        <v>201</v>
      </c>
    </row>
    <row r="106" spans="1:5" ht="12.75">
      <c r="A106" s="29" t="s">
        <v>45</v>
      </c>
      <c r="E106" s="30" t="s">
        <v>202</v>
      </c>
    </row>
    <row r="107" spans="1:5" ht="51">
      <c r="A107" t="s">
        <v>46</v>
      </c>
      <c r="E107" s="28" t="s">
        <v>203</v>
      </c>
    </row>
    <row r="108" spans="1:16" ht="12.75">
      <c r="A108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101</v>
      </c>
      <c s="26">
        <v>7.5</v>
      </c>
      <c s="26">
        <v>0</v>
      </c>
      <c s="26">
        <f>ROUND(ROUND(H108,2)*ROUND(G108,2),2)</f>
      </c>
      <c r="O108">
        <f>(I108*21)/100</f>
      </c>
      <c t="s">
        <v>15</v>
      </c>
    </row>
    <row r="109" spans="1:5" ht="38.25">
      <c r="A109" s="27" t="s">
        <v>43</v>
      </c>
      <c r="E109" s="28" t="s">
        <v>207</v>
      </c>
    </row>
    <row r="110" spans="1:5" ht="25.5">
      <c r="A110" s="29" t="s">
        <v>45</v>
      </c>
      <c r="E110" s="30" t="s">
        <v>208</v>
      </c>
    </row>
    <row r="111" spans="1:5" ht="102">
      <c r="A111" t="s">
        <v>46</v>
      </c>
      <c r="E111" s="28" t="s">
        <v>209</v>
      </c>
    </row>
    <row r="112" spans="1:16" ht="12.75">
      <c r="A112" s="18" t="s">
        <v>38</v>
      </c>
      <c s="23" t="s">
        <v>210</v>
      </c>
      <c s="23" t="s">
        <v>211</v>
      </c>
      <c s="18" t="s">
        <v>40</v>
      </c>
      <c s="24" t="s">
        <v>212</v>
      </c>
      <c s="25" t="s">
        <v>95</v>
      </c>
      <c s="26">
        <v>440.75</v>
      </c>
      <c s="26">
        <v>0</v>
      </c>
      <c s="26">
        <f>ROUND(ROUND(H112,2)*ROUND(G112,2),2)</f>
      </c>
      <c r="O112">
        <f>(I112*21)/100</f>
      </c>
      <c t="s">
        <v>15</v>
      </c>
    </row>
    <row r="113" spans="1:5" ht="102">
      <c r="A113" s="27" t="s">
        <v>43</v>
      </c>
      <c r="E113" s="28" t="s">
        <v>213</v>
      </c>
    </row>
    <row r="114" spans="1:5" ht="51">
      <c r="A114" s="29" t="s">
        <v>45</v>
      </c>
      <c r="E114" s="30" t="s">
        <v>214</v>
      </c>
    </row>
    <row r="115" spans="1:5" ht="102">
      <c r="A115" t="s">
        <v>46</v>
      </c>
      <c r="E115" s="28" t="s">
        <v>209</v>
      </c>
    </row>
    <row r="116" spans="1:16" ht="12.75">
      <c r="A116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95</v>
      </c>
      <c s="26">
        <v>21800.4</v>
      </c>
      <c s="26">
        <v>0</v>
      </c>
      <c s="26">
        <f>ROUND(ROUND(H116,2)*ROUND(G116,2),2)</f>
      </c>
      <c r="O116">
        <f>(I116*21)/100</f>
      </c>
      <c t="s">
        <v>15</v>
      </c>
    </row>
    <row r="117" spans="1:5" ht="12.75">
      <c r="A117" s="27" t="s">
        <v>43</v>
      </c>
      <c r="E117" s="28" t="s">
        <v>218</v>
      </c>
    </row>
    <row r="118" spans="1:5" ht="89.25">
      <c r="A118" s="29" t="s">
        <v>45</v>
      </c>
      <c r="E118" s="30" t="s">
        <v>219</v>
      </c>
    </row>
    <row r="119" spans="1:5" ht="51">
      <c r="A119" t="s">
        <v>46</v>
      </c>
      <c r="E119" s="28" t="s">
        <v>220</v>
      </c>
    </row>
    <row r="120" spans="1:16" ht="12.75">
      <c r="A120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95</v>
      </c>
      <c s="26">
        <v>9537</v>
      </c>
      <c s="26">
        <v>0</v>
      </c>
      <c s="26">
        <f>ROUND(ROUND(H120,2)*ROUND(G120,2),2)</f>
      </c>
      <c r="O120">
        <f>(I120*21)/100</f>
      </c>
      <c t="s">
        <v>15</v>
      </c>
    </row>
    <row r="121" spans="1:5" ht="12.75">
      <c r="A121" s="27" t="s">
        <v>43</v>
      </c>
      <c r="E121" s="28" t="s">
        <v>224</v>
      </c>
    </row>
    <row r="122" spans="1:5" ht="38.25">
      <c r="A122" s="29" t="s">
        <v>45</v>
      </c>
      <c r="E122" s="30" t="s">
        <v>225</v>
      </c>
    </row>
    <row r="123" spans="1:5" ht="140.25">
      <c r="A123" t="s">
        <v>46</v>
      </c>
      <c r="E123" s="28" t="s">
        <v>226</v>
      </c>
    </row>
    <row r="124" spans="1:16" ht="12.75">
      <c r="A124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95</v>
      </c>
      <c s="26">
        <v>9603.4</v>
      </c>
      <c s="26">
        <v>0</v>
      </c>
      <c s="26">
        <f>ROUND(ROUND(H124,2)*ROUND(G124,2),2)</f>
      </c>
      <c r="O124">
        <f>(I124*21)/100</f>
      </c>
      <c t="s">
        <v>15</v>
      </c>
    </row>
    <row r="125" spans="1:5" ht="12.75">
      <c r="A125" s="27" t="s">
        <v>43</v>
      </c>
      <c r="E125" s="28" t="s">
        <v>230</v>
      </c>
    </row>
    <row r="126" spans="1:5" ht="51">
      <c r="A126" s="29" t="s">
        <v>45</v>
      </c>
      <c r="E126" s="30" t="s">
        <v>231</v>
      </c>
    </row>
    <row r="127" spans="1:5" ht="140.25">
      <c r="A127" t="s">
        <v>46</v>
      </c>
      <c r="E127" s="28" t="s">
        <v>226</v>
      </c>
    </row>
    <row r="128" spans="1:16" ht="12.75">
      <c r="A128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95</v>
      </c>
      <c s="26">
        <v>2660</v>
      </c>
      <c s="26">
        <v>0</v>
      </c>
      <c s="26">
        <f>ROUND(ROUND(H128,2)*ROUND(G128,2),2)</f>
      </c>
      <c r="O128">
        <f>(I128*21)/100</f>
      </c>
      <c t="s">
        <v>15</v>
      </c>
    </row>
    <row r="129" spans="1:5" ht="12.75">
      <c r="A129" s="27" t="s">
        <v>43</v>
      </c>
      <c r="E129" s="28" t="s">
        <v>235</v>
      </c>
    </row>
    <row r="130" spans="1:5" ht="25.5">
      <c r="A130" s="29" t="s">
        <v>45</v>
      </c>
      <c r="E130" s="30" t="s">
        <v>236</v>
      </c>
    </row>
    <row r="131" spans="1:5" ht="140.25">
      <c r="A131" t="s">
        <v>46</v>
      </c>
      <c r="E131" s="28" t="s">
        <v>226</v>
      </c>
    </row>
    <row r="132" spans="1:16" ht="12.75">
      <c r="A132" s="18" t="s">
        <v>38</v>
      </c>
      <c s="23" t="s">
        <v>237</v>
      </c>
      <c s="23" t="s">
        <v>238</v>
      </c>
      <c s="18" t="s">
        <v>40</v>
      </c>
      <c s="24" t="s">
        <v>239</v>
      </c>
      <c s="25" t="s">
        <v>95</v>
      </c>
      <c s="26">
        <v>10</v>
      </c>
      <c s="26">
        <v>0</v>
      </c>
      <c s="26">
        <f>ROUND(ROUND(H132,2)*ROUND(G132,2),2)</f>
      </c>
      <c r="O132">
        <f>(I132*21)/100</f>
      </c>
      <c t="s">
        <v>15</v>
      </c>
    </row>
    <row r="133" spans="1:5" ht="38.25">
      <c r="A133" s="27" t="s">
        <v>43</v>
      </c>
      <c r="E133" s="28" t="s">
        <v>240</v>
      </c>
    </row>
    <row r="134" spans="1:5" ht="12.75">
      <c r="A134" s="29" t="s">
        <v>45</v>
      </c>
      <c r="E134" s="30" t="s">
        <v>150</v>
      </c>
    </row>
    <row r="135" spans="1:5" ht="153">
      <c r="A135" t="s">
        <v>46</v>
      </c>
      <c r="E135" s="28" t="s">
        <v>241</v>
      </c>
    </row>
    <row r="136" spans="1:16" ht="12.75">
      <c r="A136" s="18" t="s">
        <v>38</v>
      </c>
      <c s="23" t="s">
        <v>242</v>
      </c>
      <c s="23" t="s">
        <v>243</v>
      </c>
      <c s="18" t="s">
        <v>40</v>
      </c>
      <c s="24" t="s">
        <v>244</v>
      </c>
      <c s="25" t="s">
        <v>126</v>
      </c>
      <c s="26">
        <v>2080.4</v>
      </c>
      <c s="26">
        <v>0</v>
      </c>
      <c s="26">
        <f>ROUND(ROUND(H136,2)*ROUND(G136,2),2)</f>
      </c>
      <c r="O136">
        <f>(I136*21)/100</f>
      </c>
      <c t="s">
        <v>15</v>
      </c>
    </row>
    <row r="137" spans="1:5" ht="51">
      <c r="A137" s="27" t="s">
        <v>43</v>
      </c>
      <c r="E137" s="28" t="s">
        <v>245</v>
      </c>
    </row>
    <row r="138" spans="1:5" ht="76.5">
      <c r="A138" s="29" t="s">
        <v>45</v>
      </c>
      <c r="E138" s="30" t="s">
        <v>246</v>
      </c>
    </row>
    <row r="139" spans="1:5" ht="38.25">
      <c r="A139" t="s">
        <v>46</v>
      </c>
      <c r="E139" s="28" t="s">
        <v>247</v>
      </c>
    </row>
    <row r="140" spans="1:18" ht="12.75" customHeight="1">
      <c r="A140" s="5" t="s">
        <v>36</v>
      </c>
      <c s="5"/>
      <c s="34" t="s">
        <v>64</v>
      </c>
      <c s="5"/>
      <c s="21" t="s">
        <v>248</v>
      </c>
      <c s="5"/>
      <c s="5"/>
      <c s="5"/>
      <c s="35">
        <f>0+Q140</f>
      </c>
      <c r="O140">
        <f>0+R140</f>
      </c>
      <c r="Q140">
        <f>0+I141+I145+I149+I153+I157+I161+I165</f>
      </c>
      <c>
        <f>0+O141+O145+O149+O153+O157+O161+O165</f>
      </c>
    </row>
    <row r="141" spans="1:16" ht="12.75">
      <c r="A141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252</v>
      </c>
      <c s="26">
        <v>3</v>
      </c>
      <c s="26">
        <v>0</v>
      </c>
      <c s="26">
        <f>ROUND(ROUND(H141,2)*ROUND(G141,2),2)</f>
      </c>
      <c r="O141">
        <f>(I141*21)/100</f>
      </c>
      <c t="s">
        <v>15</v>
      </c>
    </row>
    <row r="142" spans="1:5" ht="25.5">
      <c r="A142" s="27" t="s">
        <v>43</v>
      </c>
      <c r="E142" s="28" t="s">
        <v>253</v>
      </c>
    </row>
    <row r="143" spans="1:5" ht="12.75">
      <c r="A143" s="29" t="s">
        <v>45</v>
      </c>
      <c r="E143" s="30" t="s">
        <v>254</v>
      </c>
    </row>
    <row r="144" spans="1:5" ht="76.5">
      <c r="A144" t="s">
        <v>46</v>
      </c>
      <c r="E144" s="28" t="s">
        <v>255</v>
      </c>
    </row>
    <row r="145" spans="1:16" ht="12.75">
      <c r="A145" s="18" t="s">
        <v>38</v>
      </c>
      <c s="23" t="s">
        <v>256</v>
      </c>
      <c s="23" t="s">
        <v>257</v>
      </c>
      <c s="18" t="s">
        <v>40</v>
      </c>
      <c s="24" t="s">
        <v>258</v>
      </c>
      <c s="25" t="s">
        <v>252</v>
      </c>
      <c s="26">
        <v>1</v>
      </c>
      <c s="26">
        <v>0</v>
      </c>
      <c s="26">
        <f>ROUND(ROUND(H145,2)*ROUND(G145,2),2)</f>
      </c>
      <c r="O145">
        <f>(I145*21)/100</f>
      </c>
      <c t="s">
        <v>15</v>
      </c>
    </row>
    <row r="146" spans="1:5" ht="51">
      <c r="A146" s="27" t="s">
        <v>43</v>
      </c>
      <c r="E146" s="28" t="s">
        <v>259</v>
      </c>
    </row>
    <row r="147" spans="1:5" ht="12.75">
      <c r="A147" s="29" t="s">
        <v>45</v>
      </c>
      <c r="E147" s="30" t="s">
        <v>260</v>
      </c>
    </row>
    <row r="148" spans="1:5" ht="12.75">
      <c r="A148" t="s">
        <v>46</v>
      </c>
      <c r="E148" s="28" t="s">
        <v>261</v>
      </c>
    </row>
    <row r="149" spans="1:16" ht="12.75">
      <c r="A149" s="18" t="s">
        <v>38</v>
      </c>
      <c s="23" t="s">
        <v>262</v>
      </c>
      <c s="23" t="s">
        <v>263</v>
      </c>
      <c s="18" t="s">
        <v>40</v>
      </c>
      <c s="24" t="s">
        <v>264</v>
      </c>
      <c s="25" t="s">
        <v>252</v>
      </c>
      <c s="26">
        <v>5</v>
      </c>
      <c s="26">
        <v>0</v>
      </c>
      <c s="26">
        <f>ROUND(ROUND(H149,2)*ROUND(G149,2),2)</f>
      </c>
      <c r="O149">
        <f>(I149*21)/100</f>
      </c>
      <c t="s">
        <v>15</v>
      </c>
    </row>
    <row r="150" spans="1:5" ht="12.75">
      <c r="A150" s="27" t="s">
        <v>43</v>
      </c>
      <c r="E150" s="28" t="s">
        <v>265</v>
      </c>
    </row>
    <row r="151" spans="1:5" ht="12.75">
      <c r="A151" s="29" t="s">
        <v>45</v>
      </c>
      <c r="E151" s="30" t="s">
        <v>266</v>
      </c>
    </row>
    <row r="152" spans="1:5" ht="25.5">
      <c r="A152" t="s">
        <v>46</v>
      </c>
      <c r="E152" s="28" t="s">
        <v>267</v>
      </c>
    </row>
    <row r="153" spans="1:16" ht="12.75">
      <c r="A153" s="18" t="s">
        <v>38</v>
      </c>
      <c s="23" t="s">
        <v>268</v>
      </c>
      <c s="23" t="s">
        <v>269</v>
      </c>
      <c s="18" t="s">
        <v>40</v>
      </c>
      <c s="24" t="s">
        <v>270</v>
      </c>
      <c s="25" t="s">
        <v>252</v>
      </c>
      <c s="26">
        <v>23</v>
      </c>
      <c s="26">
        <v>0</v>
      </c>
      <c s="26">
        <f>ROUND(ROUND(H153,2)*ROUND(G153,2),2)</f>
      </c>
      <c r="O153">
        <f>(I153*21)/100</f>
      </c>
      <c t="s">
        <v>15</v>
      </c>
    </row>
    <row r="154" spans="1:5" ht="12.75">
      <c r="A154" s="27" t="s">
        <v>43</v>
      </c>
      <c r="E154" s="28" t="s">
        <v>271</v>
      </c>
    </row>
    <row r="155" spans="1:5" ht="12.75">
      <c r="A155" s="29" t="s">
        <v>45</v>
      </c>
      <c r="E155" s="30" t="s">
        <v>272</v>
      </c>
    </row>
    <row r="156" spans="1:5" ht="25.5">
      <c r="A156" t="s">
        <v>46</v>
      </c>
      <c r="E156" s="28" t="s">
        <v>267</v>
      </c>
    </row>
    <row r="157" spans="1:16" ht="12.75">
      <c r="A157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252</v>
      </c>
      <c s="26">
        <v>1</v>
      </c>
      <c s="26">
        <v>0</v>
      </c>
      <c s="26">
        <f>ROUND(ROUND(H157,2)*ROUND(G157,2),2)</f>
      </c>
      <c r="O157">
        <f>(I157*21)/100</f>
      </c>
      <c t="s">
        <v>15</v>
      </c>
    </row>
    <row r="158" spans="1:5" ht="38.25">
      <c r="A158" s="27" t="s">
        <v>43</v>
      </c>
      <c r="E158" s="28" t="s">
        <v>276</v>
      </c>
    </row>
    <row r="159" spans="1:5" ht="12.75">
      <c r="A159" s="29" t="s">
        <v>45</v>
      </c>
      <c r="E159" s="30" t="s">
        <v>260</v>
      </c>
    </row>
    <row r="160" spans="1:5" ht="25.5">
      <c r="A160" t="s">
        <v>46</v>
      </c>
      <c r="E160" s="28" t="s">
        <v>267</v>
      </c>
    </row>
    <row r="161" spans="1:16" ht="12.75">
      <c r="A161" s="18" t="s">
        <v>38</v>
      </c>
      <c s="23" t="s">
        <v>277</v>
      </c>
      <c s="23" t="s">
        <v>278</v>
      </c>
      <c s="18" t="s">
        <v>40</v>
      </c>
      <c s="24" t="s">
        <v>279</v>
      </c>
      <c s="25" t="s">
        <v>101</v>
      </c>
      <c s="26">
        <v>1.5</v>
      </c>
      <c s="26">
        <v>0</v>
      </c>
      <c s="26">
        <f>ROUND(ROUND(H161,2)*ROUND(G161,2),2)</f>
      </c>
      <c r="O161">
        <f>(I161*21)/100</f>
      </c>
      <c t="s">
        <v>15</v>
      </c>
    </row>
    <row r="162" spans="1:5" ht="12.75">
      <c r="A162" s="27" t="s">
        <v>43</v>
      </c>
      <c r="E162" s="28" t="s">
        <v>280</v>
      </c>
    </row>
    <row r="163" spans="1:5" ht="12.75">
      <c r="A163" s="29" t="s">
        <v>45</v>
      </c>
      <c r="E163" s="30" t="s">
        <v>281</v>
      </c>
    </row>
    <row r="164" spans="1:5" ht="369.75">
      <c r="A164" t="s">
        <v>46</v>
      </c>
      <c r="E164" s="28" t="s">
        <v>282</v>
      </c>
    </row>
    <row r="165" spans="1:16" ht="12.75">
      <c r="A165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252</v>
      </c>
      <c s="26">
        <v>3</v>
      </c>
      <c s="26">
        <v>0</v>
      </c>
      <c s="26">
        <f>ROUND(ROUND(H165,2)*ROUND(G165,2),2)</f>
      </c>
      <c r="O165">
        <f>(I165*21)/100</f>
      </c>
      <c t="s">
        <v>15</v>
      </c>
    </row>
    <row r="166" spans="1:5" ht="12.75">
      <c r="A166" s="27" t="s">
        <v>43</v>
      </c>
      <c r="E166" s="28" t="s">
        <v>286</v>
      </c>
    </row>
    <row r="167" spans="1:5" ht="12.75">
      <c r="A167" s="29" t="s">
        <v>45</v>
      </c>
      <c r="E167" s="30" t="s">
        <v>254</v>
      </c>
    </row>
    <row r="168" spans="1:5" ht="12.75">
      <c r="A168" t="s">
        <v>46</v>
      </c>
      <c r="E168" s="28" t="s">
        <v>287</v>
      </c>
    </row>
    <row r="169" spans="1:18" ht="12.75" customHeight="1">
      <c r="A169" s="5" t="s">
        <v>36</v>
      </c>
      <c s="5"/>
      <c s="34" t="s">
        <v>33</v>
      </c>
      <c s="5"/>
      <c s="21" t="s">
        <v>288</v>
      </c>
      <c s="5"/>
      <c s="5"/>
      <c s="5"/>
      <c s="35">
        <f>0+Q169</f>
      </c>
      <c r="O169">
        <f>0+R169</f>
      </c>
      <c r="Q169">
        <f>0+I170+I174+I178+I182+I186+I190+I194+I198+I202+I206+I210+I214</f>
      </c>
      <c>
        <f>0+O170+O174+O178+O182+O186+O190+O194+O198+O202+O206+O210+O214</f>
      </c>
    </row>
    <row r="170" spans="1:16" ht="12.75">
      <c r="A170" s="18" t="s">
        <v>38</v>
      </c>
      <c s="23" t="s">
        <v>289</v>
      </c>
      <c s="23" t="s">
        <v>290</v>
      </c>
      <c s="18" t="s">
        <v>40</v>
      </c>
      <c s="24" t="s">
        <v>291</v>
      </c>
      <c s="25" t="s">
        <v>126</v>
      </c>
      <c s="26">
        <v>3</v>
      </c>
      <c s="26">
        <v>0</v>
      </c>
      <c s="26">
        <f>ROUND(ROUND(H170,2)*ROUND(G170,2),2)</f>
      </c>
      <c r="O170">
        <f>(I170*21)/100</f>
      </c>
      <c t="s">
        <v>15</v>
      </c>
    </row>
    <row r="171" spans="1:5" ht="25.5">
      <c r="A171" s="27" t="s">
        <v>43</v>
      </c>
      <c r="E171" s="28" t="s">
        <v>292</v>
      </c>
    </row>
    <row r="172" spans="1:5" ht="12.75">
      <c r="A172" s="29" t="s">
        <v>45</v>
      </c>
      <c r="E172" s="30" t="s">
        <v>254</v>
      </c>
    </row>
    <row r="173" spans="1:5" ht="38.25">
      <c r="A173" t="s">
        <v>46</v>
      </c>
      <c r="E173" s="28" t="s">
        <v>293</v>
      </c>
    </row>
    <row r="174" spans="1:16" ht="12.75">
      <c r="A174" s="18" t="s">
        <v>38</v>
      </c>
      <c s="23" t="s">
        <v>294</v>
      </c>
      <c s="23" t="s">
        <v>295</v>
      </c>
      <c s="18" t="s">
        <v>40</v>
      </c>
      <c s="24" t="s">
        <v>296</v>
      </c>
      <c s="25" t="s">
        <v>252</v>
      </c>
      <c s="26">
        <v>6</v>
      </c>
      <c s="26">
        <v>0</v>
      </c>
      <c s="26">
        <f>ROUND(ROUND(H174,2)*ROUND(G174,2),2)</f>
      </c>
      <c r="O174">
        <f>(I174*21)/100</f>
      </c>
      <c t="s">
        <v>15</v>
      </c>
    </row>
    <row r="175" spans="1:5" ht="25.5">
      <c r="A175" s="27" t="s">
        <v>43</v>
      </c>
      <c r="E175" s="28" t="s">
        <v>297</v>
      </c>
    </row>
    <row r="176" spans="1:5" ht="38.25">
      <c r="A176" s="29" t="s">
        <v>45</v>
      </c>
      <c r="E176" s="30" t="s">
        <v>298</v>
      </c>
    </row>
    <row r="177" spans="1:5" ht="51">
      <c r="A177" t="s">
        <v>46</v>
      </c>
      <c r="E177" s="28" t="s">
        <v>299</v>
      </c>
    </row>
    <row r="178" spans="1:16" ht="12.75">
      <c r="A178" s="18" t="s">
        <v>38</v>
      </c>
      <c s="23" t="s">
        <v>300</v>
      </c>
      <c s="23" t="s">
        <v>301</v>
      </c>
      <c s="18" t="s">
        <v>40</v>
      </c>
      <c s="24" t="s">
        <v>302</v>
      </c>
      <c s="25" t="s">
        <v>252</v>
      </c>
      <c s="26">
        <v>114</v>
      </c>
      <c s="26">
        <v>0</v>
      </c>
      <c s="26">
        <f>ROUND(ROUND(H178,2)*ROUND(G178,2),2)</f>
      </c>
      <c r="O178">
        <f>(I178*21)/100</f>
      </c>
      <c t="s">
        <v>15</v>
      </c>
    </row>
    <row r="179" spans="1:5" ht="25.5">
      <c r="A179" s="27" t="s">
        <v>43</v>
      </c>
      <c r="E179" s="28" t="s">
        <v>303</v>
      </c>
    </row>
    <row r="180" spans="1:5" ht="12.75">
      <c r="A180" s="29" t="s">
        <v>45</v>
      </c>
      <c r="E180" s="30" t="s">
        <v>304</v>
      </c>
    </row>
    <row r="181" spans="1:5" ht="12.75">
      <c r="A181" t="s">
        <v>46</v>
      </c>
      <c r="E181" s="28" t="s">
        <v>305</v>
      </c>
    </row>
    <row r="182" spans="1:16" ht="25.5">
      <c r="A182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95</v>
      </c>
      <c s="26">
        <v>33.5</v>
      </c>
      <c s="26">
        <v>0</v>
      </c>
      <c s="26">
        <f>ROUND(ROUND(H182,2)*ROUND(G182,2),2)</f>
      </c>
      <c r="O182">
        <f>(I182*21)/100</f>
      </c>
      <c t="s">
        <v>15</v>
      </c>
    </row>
    <row r="183" spans="1:5" ht="12.75">
      <c r="A183" s="27" t="s">
        <v>43</v>
      </c>
      <c r="E183" s="28" t="s">
        <v>40</v>
      </c>
    </row>
    <row r="184" spans="1:5" ht="38.25">
      <c r="A184" s="29" t="s">
        <v>45</v>
      </c>
      <c r="E184" s="30" t="s">
        <v>309</v>
      </c>
    </row>
    <row r="185" spans="1:5" ht="38.25">
      <c r="A185" t="s">
        <v>46</v>
      </c>
      <c r="E185" s="28" t="s">
        <v>310</v>
      </c>
    </row>
    <row r="186" spans="1:16" ht="25.5">
      <c r="A186" s="18" t="s">
        <v>38</v>
      </c>
      <c s="23" t="s">
        <v>311</v>
      </c>
      <c s="23" t="s">
        <v>312</v>
      </c>
      <c s="18" t="s">
        <v>40</v>
      </c>
      <c s="24" t="s">
        <v>313</v>
      </c>
      <c s="25" t="s">
        <v>95</v>
      </c>
      <c s="26">
        <v>333.19</v>
      </c>
      <c s="26">
        <v>0</v>
      </c>
      <c s="26">
        <f>ROUND(ROUND(H186,2)*ROUND(G186,2),2)</f>
      </c>
      <c r="O186">
        <f>(I186*21)/100</f>
      </c>
      <c t="s">
        <v>15</v>
      </c>
    </row>
    <row r="187" spans="1:5" ht="12.75">
      <c r="A187" s="27" t="s">
        <v>43</v>
      </c>
      <c r="E187" s="28" t="s">
        <v>314</v>
      </c>
    </row>
    <row r="188" spans="1:5" ht="51">
      <c r="A188" s="29" t="s">
        <v>45</v>
      </c>
      <c r="E188" s="30" t="s">
        <v>315</v>
      </c>
    </row>
    <row r="189" spans="1:5" ht="38.25">
      <c r="A189" t="s">
        <v>46</v>
      </c>
      <c r="E189" s="28" t="s">
        <v>310</v>
      </c>
    </row>
    <row r="190" spans="1:16" ht="12.75">
      <c r="A190" s="18" t="s">
        <v>38</v>
      </c>
      <c s="23" t="s">
        <v>316</v>
      </c>
      <c s="23" t="s">
        <v>317</v>
      </c>
      <c s="18" t="s">
        <v>40</v>
      </c>
      <c s="24" t="s">
        <v>318</v>
      </c>
      <c s="25" t="s">
        <v>126</v>
      </c>
      <c s="26">
        <v>106</v>
      </c>
      <c s="26">
        <v>0</v>
      </c>
      <c s="26">
        <f>ROUND(ROUND(H190,2)*ROUND(G190,2),2)</f>
      </c>
      <c r="O190">
        <f>(I190*21)/100</f>
      </c>
      <c t="s">
        <v>15</v>
      </c>
    </row>
    <row r="191" spans="1:5" ht="12.75">
      <c r="A191" s="27" t="s">
        <v>43</v>
      </c>
      <c r="E191" s="28" t="s">
        <v>319</v>
      </c>
    </row>
    <row r="192" spans="1:5" ht="51">
      <c r="A192" s="29" t="s">
        <v>45</v>
      </c>
      <c r="E192" s="30" t="s">
        <v>320</v>
      </c>
    </row>
    <row r="193" spans="1:5" ht="51">
      <c r="A193" t="s">
        <v>46</v>
      </c>
      <c r="E193" s="28" t="s">
        <v>321</v>
      </c>
    </row>
    <row r="194" spans="1:16" ht="12.75">
      <c r="A194" s="18" t="s">
        <v>38</v>
      </c>
      <c s="23" t="s">
        <v>322</v>
      </c>
      <c s="23" t="s">
        <v>323</v>
      </c>
      <c s="18" t="s">
        <v>40</v>
      </c>
      <c s="24" t="s">
        <v>324</v>
      </c>
      <c s="25" t="s">
        <v>126</v>
      </c>
      <c s="26">
        <v>128</v>
      </c>
      <c s="26">
        <v>0</v>
      </c>
      <c s="26">
        <f>ROUND(ROUND(H194,2)*ROUND(G194,2),2)</f>
      </c>
      <c r="O194">
        <f>(I194*21)/100</f>
      </c>
      <c t="s">
        <v>15</v>
      </c>
    </row>
    <row r="195" spans="1:5" ht="51">
      <c r="A195" s="27" t="s">
        <v>43</v>
      </c>
      <c r="E195" s="28" t="s">
        <v>325</v>
      </c>
    </row>
    <row r="196" spans="1:5" ht="12.75">
      <c r="A196" s="29" t="s">
        <v>45</v>
      </c>
      <c r="E196" s="30" t="s">
        <v>326</v>
      </c>
    </row>
    <row r="197" spans="1:5" ht="51">
      <c r="A197" t="s">
        <v>46</v>
      </c>
      <c r="E197" s="28" t="s">
        <v>327</v>
      </c>
    </row>
    <row r="198" spans="1:16" ht="12.75">
      <c r="A198" s="18" t="s">
        <v>38</v>
      </c>
      <c s="23" t="s">
        <v>328</v>
      </c>
      <c s="23" t="s">
        <v>329</v>
      </c>
      <c s="18" t="s">
        <v>40</v>
      </c>
      <c s="24" t="s">
        <v>330</v>
      </c>
      <c s="25" t="s">
        <v>126</v>
      </c>
      <c s="26">
        <v>13.6</v>
      </c>
      <c s="26">
        <v>0</v>
      </c>
      <c s="26">
        <f>ROUND(ROUND(H198,2)*ROUND(G198,2),2)</f>
      </c>
      <c r="O198">
        <f>(I198*21)/100</f>
      </c>
      <c t="s">
        <v>15</v>
      </c>
    </row>
    <row r="199" spans="1:5" ht="25.5">
      <c r="A199" s="27" t="s">
        <v>43</v>
      </c>
      <c r="E199" s="28" t="s">
        <v>331</v>
      </c>
    </row>
    <row r="200" spans="1:5" ht="12.75">
      <c r="A200" s="29" t="s">
        <v>45</v>
      </c>
      <c r="E200" s="30" t="s">
        <v>332</v>
      </c>
    </row>
    <row r="201" spans="1:5" ht="51">
      <c r="A201" t="s">
        <v>46</v>
      </c>
      <c r="E201" s="28" t="s">
        <v>333</v>
      </c>
    </row>
    <row r="202" spans="1:16" ht="12.75">
      <c r="A202" s="18" t="s">
        <v>38</v>
      </c>
      <c s="23" t="s">
        <v>334</v>
      </c>
      <c s="23" t="s">
        <v>335</v>
      </c>
      <c s="18" t="s">
        <v>40</v>
      </c>
      <c s="24" t="s">
        <v>336</v>
      </c>
      <c s="25" t="s">
        <v>126</v>
      </c>
      <c s="26">
        <v>106</v>
      </c>
      <c s="26">
        <v>0</v>
      </c>
      <c s="26">
        <f>ROUND(ROUND(H202,2)*ROUND(G202,2),2)</f>
      </c>
      <c r="O202">
        <f>(I202*21)/100</f>
      </c>
      <c t="s">
        <v>15</v>
      </c>
    </row>
    <row r="203" spans="1:5" ht="12.75">
      <c r="A203" s="27" t="s">
        <v>43</v>
      </c>
      <c r="E203" s="28" t="s">
        <v>337</v>
      </c>
    </row>
    <row r="204" spans="1:5" ht="12.75">
      <c r="A204" s="29" t="s">
        <v>45</v>
      </c>
      <c r="E204" s="30" t="s">
        <v>338</v>
      </c>
    </row>
    <row r="205" spans="1:5" ht="25.5">
      <c r="A205" t="s">
        <v>46</v>
      </c>
      <c r="E205" s="28" t="s">
        <v>339</v>
      </c>
    </row>
    <row r="206" spans="1:16" ht="12.75">
      <c r="A206" s="18" t="s">
        <v>38</v>
      </c>
      <c s="23" t="s">
        <v>340</v>
      </c>
      <c s="23" t="s">
        <v>341</v>
      </c>
      <c s="18" t="s">
        <v>40</v>
      </c>
      <c s="24" t="s">
        <v>342</v>
      </c>
      <c s="25" t="s">
        <v>126</v>
      </c>
      <c s="26">
        <v>11</v>
      </c>
      <c s="26">
        <v>0</v>
      </c>
      <c s="26">
        <f>ROUND(ROUND(H206,2)*ROUND(G206,2),2)</f>
      </c>
      <c r="O206">
        <f>(I206*21)/100</f>
      </c>
      <c t="s">
        <v>15</v>
      </c>
    </row>
    <row r="207" spans="1:5" ht="12.75">
      <c r="A207" s="27" t="s">
        <v>43</v>
      </c>
      <c r="E207" s="28" t="s">
        <v>343</v>
      </c>
    </row>
    <row r="208" spans="1:5" ht="12.75">
      <c r="A208" s="29" t="s">
        <v>45</v>
      </c>
      <c r="E208" s="30" t="s">
        <v>344</v>
      </c>
    </row>
    <row r="209" spans="1:5" ht="25.5">
      <c r="A209" t="s">
        <v>46</v>
      </c>
      <c r="E209" s="28" t="s">
        <v>345</v>
      </c>
    </row>
    <row r="210" spans="1:16" ht="12.75">
      <c r="A210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95</v>
      </c>
      <c s="26">
        <v>21800.4</v>
      </c>
      <c s="26">
        <v>0</v>
      </c>
      <c s="26">
        <f>ROUND(ROUND(H210,2)*ROUND(G210,2),2)</f>
      </c>
      <c r="O210">
        <f>(I210*21)/100</f>
      </c>
      <c t="s">
        <v>15</v>
      </c>
    </row>
    <row r="211" spans="1:5" ht="25.5">
      <c r="A211" s="27" t="s">
        <v>43</v>
      </c>
      <c r="E211" s="28" t="s">
        <v>349</v>
      </c>
    </row>
    <row r="212" spans="1:5" ht="89.25">
      <c r="A212" s="29" t="s">
        <v>45</v>
      </c>
      <c r="E212" s="30" t="s">
        <v>219</v>
      </c>
    </row>
    <row r="213" spans="1:5" ht="25.5">
      <c r="A213" t="s">
        <v>46</v>
      </c>
      <c r="E213" s="28" t="s">
        <v>350</v>
      </c>
    </row>
    <row r="214" spans="1:16" ht="12.75">
      <c r="A214" s="18" t="s">
        <v>38</v>
      </c>
      <c s="23" t="s">
        <v>351</v>
      </c>
      <c s="23" t="s">
        <v>352</v>
      </c>
      <c s="18" t="s">
        <v>40</v>
      </c>
      <c s="24" t="s">
        <v>353</v>
      </c>
      <c s="25" t="s">
        <v>252</v>
      </c>
      <c s="26">
        <v>2</v>
      </c>
      <c s="26">
        <v>0</v>
      </c>
      <c s="26">
        <f>ROUND(ROUND(H214,2)*ROUND(G214,2),2)</f>
      </c>
      <c r="O214">
        <f>(I214*21)/100</f>
      </c>
      <c t="s">
        <v>15</v>
      </c>
    </row>
    <row r="215" spans="1:5" ht="51">
      <c r="A215" s="27" t="s">
        <v>43</v>
      </c>
      <c r="E215" s="28" t="s">
        <v>354</v>
      </c>
    </row>
    <row r="216" spans="1:5" ht="12.75">
      <c r="A216" s="29" t="s">
        <v>45</v>
      </c>
      <c r="E216" s="30" t="s">
        <v>355</v>
      </c>
    </row>
    <row r="217" spans="1:5" ht="89.25">
      <c r="A217" t="s">
        <v>46</v>
      </c>
      <c r="E217" s="28" t="s">
        <v>356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