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240" yWindow="120" windowWidth="14940" windowHeight="9225" activeTab="0"/>
  </bookViews>
  <sheets>
    <sheet name="Rekapitulace" sheetId="3" r:id="rId1"/>
    <sheet name="SO 000" sheetId="1" r:id="rId2"/>
    <sheet name="SO 101" sheetId="2" r:id="rId3"/>
  </sheets>
  <definedNames/>
  <calcPr calcId="162913"/>
</workbook>
</file>

<file path=xl/sharedStrings.xml><?xml version="1.0" encoding="utf-8"?>
<sst xmlns="http://schemas.openxmlformats.org/spreadsheetml/2006/main" count="188" uniqueCount="101">
  <si>
    <t>ASPE10</t>
  </si>
  <si>
    <t>S</t>
  </si>
  <si>
    <t>Firma: Firma</t>
  </si>
  <si>
    <t xml:space="preserve">Stavba: </t>
  </si>
  <si>
    <t>O</t>
  </si>
  <si>
    <t>Rozpočet:</t>
  </si>
  <si>
    <t>0,00</t>
  </si>
  <si>
    <t>15,00</t>
  </si>
  <si>
    <t>21,00</t>
  </si>
  <si>
    <t>3</t>
  </si>
  <si>
    <t>2</t>
  </si>
  <si>
    <t>SO 000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</si>
  <si>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</si>
  <si>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</si>
  <si>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</si>
  <si>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</si>
  <si>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</si>
  <si>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</si>
  <si>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</si>
  <si>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</si>
  <si>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</si>
  <si>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</si>
  <si>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</si>
  <si>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</si>
  <si>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</si>
  <si>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</si>
  <si>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</si>
  <si>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</si>
  <si>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</si>
  <si>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</si>
  <si>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</si>
  <si>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</si>
  <si>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02710</t>
  </si>
  <si>
    <t/>
  </si>
  <si>
    <t>POMOC PRÁCE ZŘÍZ NEBO ZAJIŠŤ OBJÍŽĎKY A PŘÍSTUP CESTY</t>
  </si>
  <si>
    <t>KPL</t>
  </si>
  <si>
    <t>PP</t>
  </si>
  <si>
    <t>VV</t>
  </si>
  <si>
    <t>1=1,000 [A]</t>
  </si>
  <si>
    <t>TS</t>
  </si>
  <si>
    <t>zahrnuje veškeré náklady spojené s objednatelem požadovanými zařízeními</t>
  </si>
  <si>
    <t>R02</t>
  </si>
  <si>
    <t>Zajištění provedení a výstupů veškerých zkoušek a revizí - popsáno v obchodních podmínkách, technických podmínkách a normách ČSN</t>
  </si>
  <si>
    <t>Včetně kontrolního a zkušebního plánu, 
čerpání se souhlasem investora</t>
  </si>
  <si>
    <t>SO 101</t>
  </si>
  <si>
    <t>M2</t>
  </si>
  <si>
    <t>Komunikace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</si>
  <si>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</si>
  <si>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Ostatní konstrukce a práce</t>
  </si>
  <si>
    <t>M</t>
  </si>
  <si>
    <t>931326</t>
  </si>
  <si>
    <t>TĚSNĚNÍ DILATAČ SPAR ASF ZÁLIVKOU MODIFIK PRŮŘ DO 800MM2</t>
  </si>
  <si>
    <t>těsnění dilatačních spar asfaltovou zálivkou</t>
  </si>
  <si>
    <t>položka zahrnuje dodávku a osazení předepsaného materiálu, očištění ploch spáry před úpravou, očištění okolí spáry po úpravě  
nezahrnuje těsnící profil</t>
  </si>
  <si>
    <t>Ostatní a vedlejší náklady</t>
  </si>
  <si>
    <t xml:space="preserve"> </t>
  </si>
  <si>
    <t>Oprava vozovky</t>
  </si>
  <si>
    <t>OČIŠTĚNÍ ASFALT VOZOVEK ZAMETENÍM</t>
  </si>
  <si>
    <t>položka zahrnuje očištění předepsaným způsobem včetně odklizení vzniklého odpadu</t>
  </si>
  <si>
    <t>919111</t>
  </si>
  <si>
    <t>ŘEZÁNÍ ASFALTOVÉHO KRYTU VOZOVEK TL DO 50MM</t>
  </si>
  <si>
    <t>položka zahrnuje řezání vozovkové vrstvy v předepsané tloušťce, včetně spotřeby vody</t>
  </si>
  <si>
    <t>I. Stavební náklady</t>
  </si>
  <si>
    <t xml:space="preserve"> Kontrolní rozpočet          bez DPH</t>
  </si>
  <si>
    <t>Kontrolní rozpočet           včetně DPH</t>
  </si>
  <si>
    <t>Objekt</t>
  </si>
  <si>
    <t>Popis</t>
  </si>
  <si>
    <t>KR s DPH</t>
  </si>
  <si>
    <t>Oprava komunikace</t>
  </si>
  <si>
    <t>Stavební náklady - celkem</t>
  </si>
  <si>
    <t>II. Ostatní a vedlejší náklady</t>
  </si>
  <si>
    <t>Ostatní a vedlejší náklady - celkem</t>
  </si>
  <si>
    <t>Rekapitulace stavby</t>
  </si>
  <si>
    <t>Finanční náklady projektu celkem</t>
  </si>
  <si>
    <t xml:space="preserve">CELKEM VŠICHNI INVESTOŘI </t>
  </si>
  <si>
    <t xml:space="preserve">Ostatní a vedlejší náklady </t>
  </si>
  <si>
    <t>Kontrolní rozpočet - rekapitulace</t>
  </si>
  <si>
    <t>Přechodná úprava dopravního značení a objízdných tras, včetně údržby a úprav během stavebních prací v souladu s TP66 - II. vydání "Zásady pro označování pracovních míst na PK" a s platnými předpisy pro navrhováníDZ na PK, vč. vyhlášky č. 294/2015 Sb.  
Stávající svislé dopravní značky se pro potřeby PDZ zachovají a dle potřeby zakryjí, úpraví nebo doplní. Přechodné SDZ (značky, směrové desky, závory, semaforová souprava, světla) se umístí na nosičích a podkladních deskách včetně nutných přesunů dle jednotlivých fází (etap) výstavby, nájem, montáže, demontáže, včetně všech potřebných povolení k uzavírce. Vše v režii zhotovitele. Po dohodě s vlastníky projednání přístupu k sousedním nemovitostem</t>
  </si>
  <si>
    <t>CÚ 2023 OTSKP</t>
  </si>
  <si>
    <t>Kontrolní rozpočet</t>
  </si>
  <si>
    <t>574A34</t>
  </si>
  <si>
    <t>ASFALTOVÝ BETON PRO OBRUSNÉ VRSTVY ACO 11+ TL. 40MM</t>
  </si>
  <si>
    <t>REPROFILACE ASF VRSTVY RECYKLACÍ ZA HORKA REMIX TL 50MM</t>
  </si>
  <si>
    <t xml:space="preserve">- dodání materiálů předepsaných pro recyklaci za horka  
- provedení recyklace dle předepsaného technologického předpisu, zhutnění vrstvy v předepsané tloušťce  
- zřízení vrstvy bez rozlišení šířky, pokládání vrstvy po etapách 
- úpravu napojení, ukončení podél obrubníků, dilatačních zařízení, odvodňovacích proužků, odvodňovačů, vpustí, šachet a pod.  
- nezahrnuje postřiky, nátěry  </t>
  </si>
  <si>
    <t>zřízení ložné vrstvy reprofilací stávající obrusné vrstvy za horka na místě REMIX</t>
  </si>
  <si>
    <t>III/4135 Mor. Krumlov</t>
  </si>
  <si>
    <t>Celkem: 15,300</t>
  </si>
  <si>
    <t>- těsnění dilatačních spar asfaltovou zálivkou: celkem 15,300</t>
  </si>
  <si>
    <t>Celkem:  5 750,000</t>
  </si>
  <si>
    <t xml:space="preserve">- vrstva ACO 11+ pro obrusnou vrstvu:  nová obrusná vrstva na reprofilované ložné vrstvě
Celkem: 5 750,000 </t>
  </si>
  <si>
    <t>Zemní práce</t>
  </si>
  <si>
    <t>FRÉZOVÁNÍ ZPEVNĚNÝCH PLOCH ASFALTOVÝCH</t>
  </si>
  <si>
    <t>M3</t>
  </si>
  <si>
    <t>včetně odvozu a likvidace frézinku v režii zhotovitele</t>
  </si>
  <si>
    <t xml:space="preserve">Položka zahrnuje veškerou manipulaci s vybouranou sutí a s vybouranými hmotami </t>
  </si>
  <si>
    <t>SPOJOVACÍ POSTŘIK Z EMULZE DO 0,5KG/M2</t>
  </si>
  <si>
    <t>mezi obrusnou a odfrézovaným povrchem - z kation. asfalt. emulze PS-C, 0.4kg/m2 po vyštěpení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</si>
  <si>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</si>
  <si>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 xml:space="preserve">Celkem 6,12  
 </t>
  </si>
  <si>
    <t xml:space="preserve"> Celkem: 153,000</t>
  </si>
  <si>
    <t xml:space="preserve">
 Celkem: 5 697,000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</si>
</sst>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8">
    <font>
      <sz val="10"/>
      <name val="Arial"/>
      <family val="2"/>
    </font>
    <font>
      <b/>
      <sz val="16"/>
      <color indexed="8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89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4" fillId="2" borderId="4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4" fontId="4" fillId="2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5" fillId="0" borderId="1" xfId="0" applyFont="1" applyBorder="1" applyAlignment="1">
      <alignment horizontal="left" vertical="center" wrapText="1"/>
    </xf>
    <xf numFmtId="4" fontId="0" fillId="2" borderId="1" xfId="0" applyNumberForma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4" fontId="4" fillId="2" borderId="3" xfId="0" applyNumberFormat="1" applyFont="1" applyFill="1" applyBorder="1" applyAlignment="1">
      <alignment horizontal="center" vertical="center"/>
    </xf>
    <xf numFmtId="0" fontId="5" fillId="0" borderId="1" xfId="0" applyFont="1" applyBorder="1" applyAlignment="1" quotePrefix="1">
      <alignment horizontal="left" vertical="center" wrapText="1"/>
    </xf>
    <xf numFmtId="0" fontId="6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2" borderId="3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6" xfId="0" applyFont="1" applyBorder="1" applyAlignment="1">
      <alignment horizontal="left" vertical="center" wrapText="1"/>
    </xf>
    <xf numFmtId="0" fontId="5" fillId="0" borderId="7" xfId="0" applyFont="1" applyBorder="1" applyAlignment="1" quotePrefix="1">
      <alignment horizontal="left" vertical="center" wrapText="1"/>
    </xf>
    <xf numFmtId="49" fontId="4" fillId="0" borderId="0" xfId="20" applyNumberFormat="1" applyFont="1" applyAlignment="1">
      <alignment vertical="center"/>
      <protection/>
    </xf>
    <xf numFmtId="49" fontId="0" fillId="0" borderId="0" xfId="20" applyNumberFormat="1" applyFont="1" applyAlignment="1">
      <alignment vertical="center"/>
      <protection/>
    </xf>
    <xf numFmtId="49" fontId="4" fillId="0" borderId="8" xfId="20" applyNumberFormat="1" applyFont="1" applyBorder="1" applyAlignment="1">
      <alignment vertical="center"/>
      <protection/>
    </xf>
    <xf numFmtId="49" fontId="4" fillId="0" borderId="9" xfId="20" applyNumberFormat="1" applyFont="1" applyBorder="1" applyAlignment="1">
      <alignment vertical="center"/>
      <protection/>
    </xf>
    <xf numFmtId="49" fontId="4" fillId="0" borderId="10" xfId="20" applyNumberFormat="1" applyFont="1" applyBorder="1" applyAlignment="1">
      <alignment vertical="center"/>
      <protection/>
    </xf>
    <xf numFmtId="49" fontId="4" fillId="0" borderId="10" xfId="20" applyNumberFormat="1" applyFont="1" applyBorder="1" applyAlignment="1">
      <alignment horizontal="center" vertical="center"/>
      <protection/>
    </xf>
    <xf numFmtId="0" fontId="0" fillId="0" borderId="10" xfId="20" applyFont="1" applyBorder="1" applyAlignment="1">
      <alignment horizontal="center" vertical="center" wrapText="1"/>
      <protection/>
    </xf>
    <xf numFmtId="49" fontId="4" fillId="0" borderId="1" xfId="20" applyNumberFormat="1" applyFont="1" applyBorder="1" applyAlignment="1">
      <alignment vertical="center"/>
      <protection/>
    </xf>
    <xf numFmtId="4" fontId="4" fillId="0" borderId="1" xfId="20" applyNumberFormat="1" applyFont="1" applyBorder="1" applyAlignment="1">
      <alignment vertical="center"/>
      <protection/>
    </xf>
    <xf numFmtId="49" fontId="4" fillId="0" borderId="11" xfId="20" applyNumberFormat="1" applyFont="1" applyBorder="1" applyAlignment="1">
      <alignment vertical="center"/>
      <protection/>
    </xf>
    <xf numFmtId="4" fontId="4" fillId="0" borderId="11" xfId="20" applyNumberFormat="1" applyFont="1" applyBorder="1" applyAlignment="1">
      <alignment vertical="center" wrapText="1"/>
      <protection/>
    </xf>
    <xf numFmtId="4" fontId="4" fillId="0" borderId="11" xfId="20" applyNumberFormat="1" applyFont="1" applyBorder="1" applyAlignment="1">
      <alignment vertical="center"/>
      <protection/>
    </xf>
    <xf numFmtId="4" fontId="4" fillId="4" borderId="12" xfId="20" applyNumberFormat="1" applyFont="1" applyFill="1" applyBorder="1" applyAlignment="1">
      <alignment vertical="center"/>
      <protection/>
    </xf>
    <xf numFmtId="49" fontId="4" fillId="0" borderId="13" xfId="20" applyNumberFormat="1" applyFont="1" applyBorder="1" applyAlignment="1">
      <alignment vertical="center"/>
      <protection/>
    </xf>
    <xf numFmtId="49" fontId="4" fillId="0" borderId="14" xfId="20" applyNumberFormat="1" applyFont="1" applyBorder="1" applyAlignment="1">
      <alignment vertical="center"/>
      <protection/>
    </xf>
    <xf numFmtId="49" fontId="4" fillId="0" borderId="15" xfId="20" applyNumberFormat="1" applyFont="1" applyBorder="1" applyAlignment="1">
      <alignment vertical="center"/>
      <protection/>
    </xf>
    <xf numFmtId="0" fontId="0" fillId="0" borderId="16" xfId="20" applyFont="1" applyBorder="1" applyAlignment="1">
      <alignment horizontal="center" vertical="center" wrapText="1"/>
      <protection/>
    </xf>
    <xf numFmtId="4" fontId="4" fillId="0" borderId="1" xfId="20" applyNumberFormat="1" applyFont="1" applyBorder="1" applyAlignment="1">
      <alignment vertical="center" wrapText="1"/>
      <protection/>
    </xf>
    <xf numFmtId="49" fontId="4" fillId="0" borderId="6" xfId="20" applyNumberFormat="1" applyFont="1" applyBorder="1" applyAlignment="1">
      <alignment vertical="center"/>
      <protection/>
    </xf>
    <xf numFmtId="4" fontId="4" fillId="0" borderId="6" xfId="20" applyNumberFormat="1" applyFont="1" applyBorder="1" applyAlignment="1">
      <alignment vertical="center"/>
      <protection/>
    </xf>
    <xf numFmtId="4" fontId="4" fillId="4" borderId="17" xfId="20" applyNumberFormat="1" applyFont="1" applyFill="1" applyBorder="1" applyAlignment="1">
      <alignment vertical="center"/>
      <protection/>
    </xf>
    <xf numFmtId="4" fontId="4" fillId="4" borderId="9" xfId="20" applyNumberFormat="1" applyFont="1" applyFill="1" applyBorder="1" applyAlignment="1">
      <alignment vertical="center"/>
      <protection/>
    </xf>
    <xf numFmtId="0" fontId="0" fillId="0" borderId="6" xfId="0" applyBorder="1" applyAlignment="1">
      <alignment horizontal="left" vertical="center" wrapText="1"/>
    </xf>
    <xf numFmtId="49" fontId="7" fillId="0" borderId="0" xfId="20" applyNumberFormat="1" applyFont="1" applyAlignment="1">
      <alignment vertical="center"/>
      <protection/>
    </xf>
    <xf numFmtId="0" fontId="0" fillId="0" borderId="1" xfId="0" applyBorder="1" applyAlignment="1" quotePrefix="1">
      <alignment horizontal="left" vertical="center" wrapText="1"/>
    </xf>
    <xf numFmtId="0" fontId="0" fillId="0" borderId="1" xfId="0" applyFont="1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49" fontId="4" fillId="0" borderId="18" xfId="20" applyNumberFormat="1" applyFont="1" applyBorder="1" applyAlignment="1">
      <alignment vertical="center"/>
      <protection/>
    </xf>
    <xf numFmtId="0" fontId="0" fillId="0" borderId="9" xfId="20" applyFont="1" applyBorder="1" applyAlignment="1">
      <alignment vertical="center"/>
      <protection/>
    </xf>
    <xf numFmtId="49" fontId="4" fillId="0" borderId="19" xfId="20" applyNumberFormat="1" applyFont="1" applyBorder="1" applyAlignment="1">
      <alignment vertical="center"/>
      <protection/>
    </xf>
    <xf numFmtId="0" fontId="0" fillId="0" borderId="20" xfId="20" applyFont="1" applyBorder="1" applyAlignment="1">
      <alignment vertical="center"/>
      <protection/>
    </xf>
    <xf numFmtId="49" fontId="4" fillId="0" borderId="21" xfId="20" applyNumberFormat="1" applyFont="1" applyBorder="1" applyAlignment="1">
      <alignment horizontal="center" vertical="center" wrapText="1"/>
      <protection/>
    </xf>
    <xf numFmtId="0" fontId="0" fillId="0" borderId="22" xfId="20" applyFont="1" applyBorder="1" applyAlignment="1">
      <alignment horizontal="center" vertical="center" wrapText="1"/>
      <protection/>
    </xf>
    <xf numFmtId="0" fontId="0" fillId="0" borderId="23" xfId="20" applyFont="1" applyBorder="1" applyAlignment="1">
      <alignment vertical="center"/>
      <protection/>
    </xf>
    <xf numFmtId="0" fontId="0" fillId="0" borderId="24" xfId="20" applyFont="1" applyBorder="1" applyAlignment="1">
      <alignment vertical="center"/>
      <protection/>
    </xf>
    <xf numFmtId="49" fontId="6" fillId="0" borderId="0" xfId="20" applyNumberFormat="1" applyFont="1" applyAlignment="1">
      <alignment horizontal="center" vertical="center" wrapText="1"/>
      <protection/>
    </xf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/>
    </xf>
    <xf numFmtId="0" fontId="0" fillId="2" borderId="0" xfId="0" applyFill="1" applyAlignment="1">
      <alignment vertical="center"/>
    </xf>
    <xf numFmtId="0" fontId="2" fillId="2" borderId="3" xfId="0" applyFont="1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2763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2763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3"/>
  <sheetViews>
    <sheetView tabSelected="1" workbookViewId="0" topLeftCell="A1">
      <selection activeCell="B1" sqref="B1:D1"/>
    </sheetView>
  </sheetViews>
  <sheetFormatPr defaultColWidth="9.140625" defaultRowHeight="12.75"/>
  <cols>
    <col min="1" max="1" width="7.00390625" style="0" customWidth="1"/>
    <col min="2" max="2" width="40.57421875" style="0" customWidth="1"/>
    <col min="3" max="3" width="16.140625" style="0" customWidth="1"/>
    <col min="4" max="4" width="16.57421875" style="0" customWidth="1"/>
  </cols>
  <sheetData>
    <row r="1" spans="1:4" ht="18" customHeight="1">
      <c r="A1" s="46"/>
      <c r="B1" s="83" t="s">
        <v>85</v>
      </c>
      <c r="C1" s="83"/>
      <c r="D1" s="83"/>
    </row>
    <row r="2" spans="1:4" ht="26.25" customHeight="1" thickBot="1">
      <c r="A2" s="47"/>
      <c r="B2" s="69" t="s">
        <v>76</v>
      </c>
      <c r="C2" s="47"/>
      <c r="D2" s="47" t="s">
        <v>78</v>
      </c>
    </row>
    <row r="3" spans="1:4" ht="20.1" customHeight="1" thickBot="1">
      <c r="A3" s="75" t="s">
        <v>62</v>
      </c>
      <c r="B3" s="76"/>
      <c r="C3" s="79" t="s">
        <v>63</v>
      </c>
      <c r="D3" s="79" t="s">
        <v>64</v>
      </c>
    </row>
    <row r="4" spans="1:4" ht="20.1" customHeight="1" thickBot="1">
      <c r="A4" s="48" t="s">
        <v>65</v>
      </c>
      <c r="B4" s="49" t="s">
        <v>66</v>
      </c>
      <c r="C4" s="80"/>
      <c r="D4" s="80" t="s">
        <v>67</v>
      </c>
    </row>
    <row r="5" spans="1:4" ht="20.1" customHeight="1">
      <c r="A5" s="50"/>
      <c r="B5" s="51"/>
      <c r="C5" s="52"/>
      <c r="D5" s="52"/>
    </row>
    <row r="6" spans="1:4" ht="20.1" customHeight="1">
      <c r="A6" s="53" t="s">
        <v>44</v>
      </c>
      <c r="B6" s="54" t="s">
        <v>68</v>
      </c>
      <c r="C6" s="54">
        <f>'SO 101'!I3</f>
        <v>0</v>
      </c>
      <c r="D6" s="54">
        <f>C6*1.21</f>
        <v>0</v>
      </c>
    </row>
    <row r="7" spans="1:4" ht="20.1" customHeight="1">
      <c r="A7" s="53"/>
      <c r="B7" s="54"/>
      <c r="C7" s="54"/>
      <c r="D7" s="54"/>
    </row>
    <row r="8" spans="1:4" ht="20.1" customHeight="1" thickBot="1">
      <c r="A8" s="55"/>
      <c r="B8" s="56"/>
      <c r="C8" s="57"/>
      <c r="D8" s="57"/>
    </row>
    <row r="9" spans="1:4" ht="20.1" customHeight="1" thickBot="1">
      <c r="A9" s="75" t="s">
        <v>69</v>
      </c>
      <c r="B9" s="76"/>
      <c r="C9" s="58">
        <f>SUM(C6:C7)</f>
        <v>0</v>
      </c>
      <c r="D9" s="58">
        <f>SUM(D6:D7)</f>
        <v>0</v>
      </c>
    </row>
    <row r="10" spans="1:4" ht="20.1" customHeight="1">
      <c r="A10" s="46"/>
      <c r="B10" s="46"/>
      <c r="C10" s="46"/>
      <c r="D10" s="46"/>
    </row>
    <row r="11" spans="1:4" ht="20.1" customHeight="1" thickBot="1">
      <c r="A11" s="46"/>
      <c r="B11" s="46"/>
      <c r="C11" s="46"/>
      <c r="D11" s="46"/>
    </row>
    <row r="12" spans="1:4" ht="20.1" customHeight="1" thickBot="1">
      <c r="A12" s="77" t="s">
        <v>70</v>
      </c>
      <c r="B12" s="78"/>
      <c r="C12" s="79" t="s">
        <v>63</v>
      </c>
      <c r="D12" s="79" t="s">
        <v>64</v>
      </c>
    </row>
    <row r="13" spans="1:4" ht="20.1" customHeight="1" thickBot="1">
      <c r="A13" s="48" t="s">
        <v>65</v>
      </c>
      <c r="B13" s="59" t="s">
        <v>66</v>
      </c>
      <c r="C13" s="80"/>
      <c r="D13" s="80" t="s">
        <v>67</v>
      </c>
    </row>
    <row r="14" spans="1:4" ht="20.1" customHeight="1">
      <c r="A14" s="60"/>
      <c r="B14" s="61"/>
      <c r="C14" s="62"/>
      <c r="D14" s="62"/>
    </row>
    <row r="15" spans="1:4" ht="20.1" customHeight="1">
      <c r="A15" s="53" t="s">
        <v>11</v>
      </c>
      <c r="B15" s="63" t="s">
        <v>75</v>
      </c>
      <c r="C15" s="54">
        <f>'SO 000'!I3</f>
        <v>0</v>
      </c>
      <c r="D15" s="54">
        <f>C15*1.21</f>
        <v>0</v>
      </c>
    </row>
    <row r="16" spans="1:4" ht="20.1" customHeight="1" thickBot="1">
      <c r="A16" s="64"/>
      <c r="B16" s="64"/>
      <c r="C16" s="65"/>
      <c r="D16" s="65"/>
    </row>
    <row r="17" spans="1:4" ht="20.1" customHeight="1" thickBot="1">
      <c r="A17" s="75" t="s">
        <v>71</v>
      </c>
      <c r="B17" s="76"/>
      <c r="C17" s="66">
        <f>SUM(C15:C15)</f>
        <v>0</v>
      </c>
      <c r="D17" s="67">
        <f>SUM(D15:D15)</f>
        <v>0</v>
      </c>
    </row>
    <row r="18" spans="1:4" ht="20.1" customHeight="1">
      <c r="A18" s="47"/>
      <c r="B18" s="47"/>
      <c r="C18" s="47"/>
      <c r="D18" s="47"/>
    </row>
    <row r="19" spans="1:4" ht="20.1" customHeight="1">
      <c r="A19" s="46"/>
      <c r="B19" s="46"/>
      <c r="C19" s="46"/>
      <c r="D19" s="46"/>
    </row>
    <row r="20" spans="1:4" ht="20.1" customHeight="1" thickBot="1">
      <c r="A20" s="47"/>
      <c r="B20" s="47"/>
      <c r="C20" s="47"/>
      <c r="D20" s="47"/>
    </row>
    <row r="21" spans="1:4" ht="20.1" customHeight="1">
      <c r="A21" s="77" t="s">
        <v>72</v>
      </c>
      <c r="B21" s="78"/>
      <c r="C21" s="79" t="s">
        <v>63</v>
      </c>
      <c r="D21" s="79" t="s">
        <v>64</v>
      </c>
    </row>
    <row r="22" spans="1:4" ht="20.1" customHeight="1" thickBot="1">
      <c r="A22" s="81"/>
      <c r="B22" s="82"/>
      <c r="C22" s="80"/>
      <c r="D22" s="80" t="s">
        <v>67</v>
      </c>
    </row>
    <row r="23" spans="1:4" ht="20.1" customHeight="1" thickBot="1">
      <c r="A23" s="75" t="s">
        <v>73</v>
      </c>
      <c r="B23" s="76" t="s">
        <v>74</v>
      </c>
      <c r="C23" s="66">
        <f>SUM(C9+C17)</f>
        <v>0</v>
      </c>
      <c r="D23" s="67">
        <f>SUM(D9+D17)</f>
        <v>0</v>
      </c>
    </row>
  </sheetData>
  <mergeCells count="13">
    <mergeCell ref="B1:D1"/>
    <mergeCell ref="A3:B3"/>
    <mergeCell ref="C3:C4"/>
    <mergeCell ref="D3:D4"/>
    <mergeCell ref="A9:B9"/>
    <mergeCell ref="A23:B23"/>
    <mergeCell ref="A12:B12"/>
    <mergeCell ref="C12:C13"/>
    <mergeCell ref="D12:D13"/>
    <mergeCell ref="A17:B17"/>
    <mergeCell ref="A21:B22"/>
    <mergeCell ref="C21:C22"/>
    <mergeCell ref="D21:D2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workbookViewId="0" topLeftCell="B1">
      <pane ySplit="7" topLeftCell="A8" activePane="bottomLeft" state="frozen"/>
      <selection pane="bottomLeft" activeCell="E3" sqref="E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9</v>
      </c>
    </row>
    <row r="2" spans="2:16" ht="24.95" customHeight="1">
      <c r="B2" s="1"/>
      <c r="C2" s="1"/>
      <c r="D2" s="1"/>
      <c r="E2" s="2" t="s">
        <v>79</v>
      </c>
      <c r="F2" s="1"/>
      <c r="G2" s="1"/>
      <c r="H2" s="5"/>
      <c r="I2" s="5"/>
      <c r="O2" t="e">
        <f>0+O8</f>
        <v>#REF!</v>
      </c>
      <c r="P2" t="s">
        <v>9</v>
      </c>
    </row>
    <row r="3" spans="1:16" ht="15" customHeight="1">
      <c r="A3" t="s">
        <v>1</v>
      </c>
      <c r="B3" s="6" t="s">
        <v>3</v>
      </c>
      <c r="C3" s="85" t="s">
        <v>55</v>
      </c>
      <c r="D3" s="86"/>
      <c r="E3" s="28" t="s">
        <v>85</v>
      </c>
      <c r="F3" s="1"/>
      <c r="G3" s="4"/>
      <c r="H3" s="3" t="s">
        <v>11</v>
      </c>
      <c r="I3" s="24">
        <f>0+I8</f>
        <v>0</v>
      </c>
      <c r="O3" t="s">
        <v>6</v>
      </c>
      <c r="P3" t="s">
        <v>10</v>
      </c>
    </row>
    <row r="4" spans="1:16" ht="15" customHeight="1">
      <c r="A4" t="s">
        <v>4</v>
      </c>
      <c r="B4" s="8" t="s">
        <v>5</v>
      </c>
      <c r="C4" s="87" t="s">
        <v>11</v>
      </c>
      <c r="D4" s="88"/>
      <c r="E4" s="9" t="s">
        <v>54</v>
      </c>
      <c r="F4" s="5"/>
      <c r="G4" s="5"/>
      <c r="H4" s="10"/>
      <c r="I4" s="10"/>
      <c r="O4" t="s">
        <v>7</v>
      </c>
      <c r="P4" t="s">
        <v>10</v>
      </c>
    </row>
    <row r="5" spans="1:16" ht="12.75" customHeight="1">
      <c r="A5" s="84" t="s">
        <v>12</v>
      </c>
      <c r="B5" s="84" t="s">
        <v>14</v>
      </c>
      <c r="C5" s="84" t="s">
        <v>16</v>
      </c>
      <c r="D5" s="84" t="s">
        <v>17</v>
      </c>
      <c r="E5" s="84" t="s">
        <v>18</v>
      </c>
      <c r="F5" s="84" t="s">
        <v>20</v>
      </c>
      <c r="G5" s="84" t="s">
        <v>22</v>
      </c>
      <c r="H5" s="84" t="s">
        <v>24</v>
      </c>
      <c r="I5" s="84"/>
      <c r="O5" t="s">
        <v>8</v>
      </c>
      <c r="P5" t="s">
        <v>10</v>
      </c>
    </row>
    <row r="6" spans="1:9" ht="12.75" customHeight="1">
      <c r="A6" s="84"/>
      <c r="B6" s="84"/>
      <c r="C6" s="84"/>
      <c r="D6" s="84"/>
      <c r="E6" s="84"/>
      <c r="F6" s="84"/>
      <c r="G6" s="84"/>
      <c r="H6" s="7" t="s">
        <v>25</v>
      </c>
      <c r="I6" s="7" t="s">
        <v>27</v>
      </c>
    </row>
    <row r="7" spans="1:9" ht="12.75" customHeight="1">
      <c r="A7" s="7" t="s">
        <v>13</v>
      </c>
      <c r="B7" s="7" t="s">
        <v>15</v>
      </c>
      <c r="C7" s="7" t="s">
        <v>10</v>
      </c>
      <c r="D7" s="7" t="s">
        <v>9</v>
      </c>
      <c r="E7" s="7" t="s">
        <v>19</v>
      </c>
      <c r="F7" s="7" t="s">
        <v>21</v>
      </c>
      <c r="G7" s="7" t="s">
        <v>23</v>
      </c>
      <c r="H7" s="7" t="s">
        <v>26</v>
      </c>
      <c r="I7" s="7" t="s">
        <v>28</v>
      </c>
    </row>
    <row r="8" spans="1:18" ht="12.75" customHeight="1">
      <c r="A8" s="10" t="s">
        <v>29</v>
      </c>
      <c r="B8" s="10"/>
      <c r="C8" s="12" t="s">
        <v>13</v>
      </c>
      <c r="D8" s="10"/>
      <c r="E8" s="13" t="s">
        <v>30</v>
      </c>
      <c r="F8" s="10"/>
      <c r="G8" s="10"/>
      <c r="H8" s="10"/>
      <c r="I8" s="14">
        <f>I9+I13</f>
        <v>0</v>
      </c>
      <c r="O8" t="e">
        <f>0+R8</f>
        <v>#REF!</v>
      </c>
      <c r="Q8" t="e">
        <f>0+I9+#REF!+#REF!+#REF!+#REF!+#REF!+I13+#REF!+#REF!+#REF!</f>
        <v>#REF!</v>
      </c>
      <c r="R8" t="e">
        <f>0+O9+#REF!+#REF!+#REF!+#REF!+#REF!+O13+#REF!+#REF!+#REF!</f>
        <v>#REF!</v>
      </c>
    </row>
    <row r="9" spans="1:16" ht="12.75">
      <c r="A9" s="11" t="s">
        <v>31</v>
      </c>
      <c r="B9" s="15" t="s">
        <v>15</v>
      </c>
      <c r="C9" s="15" t="s">
        <v>32</v>
      </c>
      <c r="D9" s="11" t="s">
        <v>33</v>
      </c>
      <c r="E9" s="16" t="s">
        <v>34</v>
      </c>
      <c r="F9" s="17" t="s">
        <v>35</v>
      </c>
      <c r="G9" s="18">
        <v>1</v>
      </c>
      <c r="H9" s="19"/>
      <c r="I9" s="19">
        <f>ROUND(ROUND(H9,2)*ROUND(G9,3),2)</f>
        <v>0</v>
      </c>
      <c r="O9">
        <f>(I9*21)/100</f>
        <v>0</v>
      </c>
      <c r="P9" t="s">
        <v>10</v>
      </c>
    </row>
    <row r="10" spans="1:5" ht="135" customHeight="1">
      <c r="A10" s="20" t="s">
        <v>36</v>
      </c>
      <c r="E10" s="21" t="s">
        <v>77</v>
      </c>
    </row>
    <row r="11" spans="1:5" ht="12.75">
      <c r="A11" s="22" t="s">
        <v>37</v>
      </c>
      <c r="E11" s="23" t="s">
        <v>38</v>
      </c>
    </row>
    <row r="12" spans="1:5" ht="12.75">
      <c r="A12" t="s">
        <v>39</v>
      </c>
      <c r="E12" s="21" t="s">
        <v>40</v>
      </c>
    </row>
    <row r="13" spans="1:16" ht="25.5">
      <c r="A13" s="11" t="s">
        <v>31</v>
      </c>
      <c r="B13" s="15">
        <v>2</v>
      </c>
      <c r="C13" s="15" t="s">
        <v>41</v>
      </c>
      <c r="D13" s="11" t="s">
        <v>33</v>
      </c>
      <c r="E13" s="16" t="s">
        <v>42</v>
      </c>
      <c r="F13" s="17" t="s">
        <v>35</v>
      </c>
      <c r="G13" s="18">
        <v>1</v>
      </c>
      <c r="H13" s="19"/>
      <c r="I13" s="19">
        <f>ROUND(ROUND(H13,2)*ROUND(G13,3),2)</f>
        <v>0</v>
      </c>
      <c r="O13">
        <f>(I13*21)/100</f>
        <v>0</v>
      </c>
      <c r="P13" t="s">
        <v>10</v>
      </c>
    </row>
    <row r="14" spans="1:5" ht="25.5">
      <c r="A14" s="20" t="s">
        <v>36</v>
      </c>
      <c r="E14" s="21" t="s">
        <v>43</v>
      </c>
    </row>
    <row r="15" spans="1:5" ht="12.75">
      <c r="A15" s="22" t="s">
        <v>37</v>
      </c>
      <c r="E15" s="23" t="s">
        <v>38</v>
      </c>
    </row>
  </sheetData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fitToHeight="0" fitToWidth="1" horizontalDpi="600" verticalDpi="6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workbookViewId="0" topLeftCell="B1">
      <pane ySplit="7" topLeftCell="A8" activePane="bottomLeft" state="frozen"/>
      <selection pane="bottomLeft" activeCell="E3" sqref="E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4" max="17" width="9.140625" style="0" hidden="1" customWidth="1"/>
  </cols>
  <sheetData>
    <row r="1" spans="1:15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O1" t="s">
        <v>9</v>
      </c>
    </row>
    <row r="2" spans="2:15" ht="24.95" customHeight="1">
      <c r="B2" s="1"/>
      <c r="C2" s="1"/>
      <c r="D2" s="1"/>
      <c r="E2" s="2" t="s">
        <v>79</v>
      </c>
      <c r="F2" s="1"/>
      <c r="G2" s="1"/>
      <c r="H2" s="5"/>
      <c r="I2" s="5"/>
      <c r="N2" t="e">
        <f>0+#REF!+#REF!+N13+#REF!+N25</f>
        <v>#REF!</v>
      </c>
      <c r="O2" t="s">
        <v>9</v>
      </c>
    </row>
    <row r="3" spans="1:15" ht="15" customHeight="1">
      <c r="A3" t="s">
        <v>1</v>
      </c>
      <c r="B3" s="6" t="s">
        <v>3</v>
      </c>
      <c r="C3" s="85" t="s">
        <v>55</v>
      </c>
      <c r="D3" s="86"/>
      <c r="E3" s="28" t="s">
        <v>85</v>
      </c>
      <c r="F3" s="1"/>
      <c r="G3" s="4"/>
      <c r="H3" s="3" t="s">
        <v>44</v>
      </c>
      <c r="I3" s="24">
        <f>I8+I13+I25</f>
        <v>0</v>
      </c>
      <c r="N3" t="s">
        <v>6</v>
      </c>
      <c r="O3" t="s">
        <v>10</v>
      </c>
    </row>
    <row r="4" spans="1:15" ht="15" customHeight="1">
      <c r="A4" t="s">
        <v>4</v>
      </c>
      <c r="B4" s="8" t="s">
        <v>5</v>
      </c>
      <c r="C4" s="87" t="s">
        <v>44</v>
      </c>
      <c r="D4" s="88"/>
      <c r="E4" s="9" t="s">
        <v>56</v>
      </c>
      <c r="F4" s="5"/>
      <c r="G4" s="5"/>
      <c r="H4" s="10"/>
      <c r="I4" s="10"/>
      <c r="N4" t="s">
        <v>7</v>
      </c>
      <c r="O4" t="s">
        <v>10</v>
      </c>
    </row>
    <row r="5" spans="1:15" ht="12.75" customHeight="1">
      <c r="A5" s="84" t="s">
        <v>12</v>
      </c>
      <c r="B5" s="84" t="s">
        <v>14</v>
      </c>
      <c r="C5" s="84" t="s">
        <v>16</v>
      </c>
      <c r="D5" s="84" t="s">
        <v>17</v>
      </c>
      <c r="E5" s="84" t="s">
        <v>18</v>
      </c>
      <c r="F5" s="84" t="s">
        <v>20</v>
      </c>
      <c r="G5" s="84" t="s">
        <v>22</v>
      </c>
      <c r="H5" s="84" t="s">
        <v>24</v>
      </c>
      <c r="I5" s="84"/>
      <c r="N5" t="s">
        <v>8</v>
      </c>
      <c r="O5" t="s">
        <v>10</v>
      </c>
    </row>
    <row r="6" spans="1:9" ht="12.75" customHeight="1">
      <c r="A6" s="84"/>
      <c r="B6" s="84"/>
      <c r="C6" s="84"/>
      <c r="D6" s="84"/>
      <c r="E6" s="84"/>
      <c r="F6" s="84"/>
      <c r="G6" s="84"/>
      <c r="H6" s="7" t="s">
        <v>25</v>
      </c>
      <c r="I6" s="7" t="s">
        <v>27</v>
      </c>
    </row>
    <row r="7" spans="1:9" ht="12.75" customHeight="1">
      <c r="A7" s="7" t="s">
        <v>13</v>
      </c>
      <c r="B7" s="7" t="s">
        <v>15</v>
      </c>
      <c r="C7" s="7" t="s">
        <v>10</v>
      </c>
      <c r="D7" s="7" t="s">
        <v>9</v>
      </c>
      <c r="E7" s="7" t="s">
        <v>19</v>
      </c>
      <c r="F7" s="7" t="s">
        <v>21</v>
      </c>
      <c r="G7" s="7" t="s">
        <v>23</v>
      </c>
      <c r="H7" s="7" t="s">
        <v>26</v>
      </c>
      <c r="I7" s="7" t="s">
        <v>28</v>
      </c>
    </row>
    <row r="8" spans="1:9" ht="12.75" customHeight="1">
      <c r="A8" s="73"/>
      <c r="B8" s="72"/>
      <c r="C8" s="25">
        <v>1</v>
      </c>
      <c r="D8" s="72"/>
      <c r="E8" s="13" t="s">
        <v>90</v>
      </c>
      <c r="F8" s="72"/>
      <c r="G8" s="72"/>
      <c r="H8" s="72"/>
      <c r="I8" s="26">
        <f>SUM(I9:I12)</f>
        <v>0</v>
      </c>
    </row>
    <row r="9" spans="1:9" ht="12.75" customHeight="1">
      <c r="A9" s="73"/>
      <c r="B9" s="15">
        <v>1</v>
      </c>
      <c r="C9" s="15">
        <v>11372</v>
      </c>
      <c r="D9" s="11" t="s">
        <v>33</v>
      </c>
      <c r="E9" s="31" t="s">
        <v>91</v>
      </c>
      <c r="F9" s="17" t="s">
        <v>92</v>
      </c>
      <c r="G9" s="18">
        <v>6.12</v>
      </c>
      <c r="H9" s="19"/>
      <c r="I9" s="19">
        <f>ROUND(ROUND(H9,2)*ROUND(G9,3),2)</f>
        <v>0</v>
      </c>
    </row>
    <row r="10" spans="1:5" ht="12.75" customHeight="1">
      <c r="A10" s="73"/>
      <c r="E10" s="29" t="s">
        <v>93</v>
      </c>
    </row>
    <row r="11" spans="1:5" ht="12.75" customHeight="1">
      <c r="A11" s="73"/>
      <c r="E11" s="27" t="s">
        <v>98</v>
      </c>
    </row>
    <row r="12" spans="1:5" ht="12.75" customHeight="1">
      <c r="A12" s="73"/>
      <c r="E12" s="29" t="s">
        <v>94</v>
      </c>
    </row>
    <row r="13" spans="1:17" ht="12.75" customHeight="1">
      <c r="A13" s="5" t="s">
        <v>29</v>
      </c>
      <c r="B13" s="5"/>
      <c r="C13" s="25" t="s">
        <v>21</v>
      </c>
      <c r="D13" s="5"/>
      <c r="E13" s="13" t="s">
        <v>46</v>
      </c>
      <c r="F13" s="5"/>
      <c r="G13" s="5"/>
      <c r="H13" s="5"/>
      <c r="I13" s="26">
        <f>SUM(I18:I24)</f>
        <v>0</v>
      </c>
      <c r="N13" t="e">
        <f>0+Q13</f>
        <v>#REF!</v>
      </c>
      <c r="P13" t="e">
        <f>0+#REF!+#REF!+#REF!+#REF!+#REF!+#REF!+#REF!</f>
        <v>#REF!</v>
      </c>
      <c r="Q13" t="e">
        <f>0+#REF!+#REF!+#REF!+#REF!+#REF!+#REF!+#REF!</f>
        <v>#REF!</v>
      </c>
    </row>
    <row r="14" spans="1:9" ht="12.75" customHeight="1">
      <c r="A14" s="74"/>
      <c r="B14" s="15">
        <v>1</v>
      </c>
      <c r="C14" s="15">
        <v>572213</v>
      </c>
      <c r="D14" s="11" t="s">
        <v>33</v>
      </c>
      <c r="E14" s="16" t="s">
        <v>95</v>
      </c>
      <c r="F14" s="17" t="s">
        <v>45</v>
      </c>
      <c r="G14" s="18">
        <v>153</v>
      </c>
      <c r="H14" s="19"/>
      <c r="I14" s="19">
        <f>ROUND(ROUND(H14,2)*ROUND(G14,3),2)</f>
        <v>0</v>
      </c>
    </row>
    <row r="15" spans="1:5" ht="12.75" customHeight="1">
      <c r="A15" s="74"/>
      <c r="E15" s="29" t="s">
        <v>96</v>
      </c>
    </row>
    <row r="16" spans="1:5" ht="12.75" customHeight="1">
      <c r="A16" s="74"/>
      <c r="E16" s="27" t="s">
        <v>99</v>
      </c>
    </row>
    <row r="17" spans="1:5" ht="12.75" customHeight="1">
      <c r="A17" s="74"/>
      <c r="E17" s="21" t="s">
        <v>97</v>
      </c>
    </row>
    <row r="18" spans="2:9" ht="12.75">
      <c r="B18" s="15">
        <v>2</v>
      </c>
      <c r="C18" s="30">
        <v>57774</v>
      </c>
      <c r="D18" s="11" t="s">
        <v>33</v>
      </c>
      <c r="E18" s="31" t="s">
        <v>82</v>
      </c>
      <c r="F18" s="17" t="s">
        <v>45</v>
      </c>
      <c r="G18" s="18">
        <v>5697</v>
      </c>
      <c r="H18" s="19"/>
      <c r="I18" s="19">
        <f>ROUND(ROUND(H18,2)*ROUND(G18,3),2)</f>
        <v>0</v>
      </c>
    </row>
    <row r="19" ht="12.75">
      <c r="E19" s="29" t="s">
        <v>84</v>
      </c>
    </row>
    <row r="20" ht="25.5">
      <c r="E20" s="27" t="s">
        <v>100</v>
      </c>
    </row>
    <row r="21" ht="89.25">
      <c r="E21" s="70" t="s">
        <v>83</v>
      </c>
    </row>
    <row r="22" spans="2:9" ht="12.75">
      <c r="B22" s="15">
        <v>3</v>
      </c>
      <c r="C22" s="71" t="s">
        <v>80</v>
      </c>
      <c r="D22" s="11" t="s">
        <v>33</v>
      </c>
      <c r="E22" s="31" t="s">
        <v>81</v>
      </c>
      <c r="F22" s="17" t="s">
        <v>45</v>
      </c>
      <c r="G22" s="18">
        <v>5750</v>
      </c>
      <c r="H22" s="19"/>
      <c r="I22" s="19">
        <f>ROUND(ROUND(H22,2)*ROUND(G22,3),2)</f>
        <v>0</v>
      </c>
    </row>
    <row r="23" ht="38.25">
      <c r="E23" s="27" t="s">
        <v>89</v>
      </c>
    </row>
    <row r="24" ht="140.25">
      <c r="E24" s="21" t="s">
        <v>47</v>
      </c>
    </row>
    <row r="25" spans="1:17" ht="12.75" customHeight="1">
      <c r="A25" s="5" t="s">
        <v>29</v>
      </c>
      <c r="B25" s="5"/>
      <c r="C25" s="25" t="s">
        <v>26</v>
      </c>
      <c r="D25" s="5"/>
      <c r="E25" s="13" t="s">
        <v>48</v>
      </c>
      <c r="F25" s="5"/>
      <c r="G25" s="5"/>
      <c r="H25" s="5"/>
      <c r="I25" s="26">
        <f>SUM(I26:I33)</f>
        <v>0</v>
      </c>
      <c r="N25" t="e">
        <f>0+Q25</f>
        <v>#REF!</v>
      </c>
      <c r="P25" t="e">
        <f>0+#REF!+#REF!+#REF!+I27+#REF!+I29</f>
        <v>#REF!</v>
      </c>
      <c r="Q25" t="e">
        <f>0+#REF!+#REF!+#REF!+N27+#REF!+N29</f>
        <v>#REF!</v>
      </c>
    </row>
    <row r="26" spans="1:9" ht="12.75" customHeight="1">
      <c r="A26" s="33"/>
      <c r="B26" s="35">
        <v>1</v>
      </c>
      <c r="C26" s="35" t="s">
        <v>59</v>
      </c>
      <c r="D26" s="36" t="s">
        <v>33</v>
      </c>
      <c r="E26" s="37" t="s">
        <v>60</v>
      </c>
      <c r="F26" s="38" t="s">
        <v>49</v>
      </c>
      <c r="G26" s="39">
        <v>15.3</v>
      </c>
      <c r="H26" s="40"/>
      <c r="I26" s="40">
        <f>ROUND(ROUND(H26,2)*ROUND(G26,3),2)</f>
        <v>0</v>
      </c>
    </row>
    <row r="27" spans="1:15" ht="25.5">
      <c r="A27" s="11" t="s">
        <v>31</v>
      </c>
      <c r="B27" s="41"/>
      <c r="C27" s="41"/>
      <c r="D27" s="41"/>
      <c r="E27" s="42" t="s">
        <v>61</v>
      </c>
      <c r="F27" s="41"/>
      <c r="G27" s="41"/>
      <c r="H27" s="41"/>
      <c r="I27" s="41"/>
      <c r="N27">
        <f>(I27*21)/100</f>
        <v>0</v>
      </c>
      <c r="O27" t="s">
        <v>10</v>
      </c>
    </row>
    <row r="28" spans="1:9" ht="12.75">
      <c r="A28" s="43"/>
      <c r="B28" s="41"/>
      <c r="C28" s="41"/>
      <c r="D28" s="41"/>
      <c r="E28" s="44" t="s">
        <v>86</v>
      </c>
      <c r="F28" s="41"/>
      <c r="G28" s="41"/>
      <c r="H28" s="41"/>
      <c r="I28" s="41"/>
    </row>
    <row r="29" spans="1:15" ht="12.75">
      <c r="A29" s="11" t="s">
        <v>31</v>
      </c>
      <c r="B29" s="15">
        <v>2</v>
      </c>
      <c r="C29" s="15" t="s">
        <v>50</v>
      </c>
      <c r="D29" s="11" t="s">
        <v>33</v>
      </c>
      <c r="E29" s="16" t="s">
        <v>51</v>
      </c>
      <c r="F29" s="17" t="s">
        <v>49</v>
      </c>
      <c r="G29" s="18">
        <v>15.3</v>
      </c>
      <c r="H29" s="19"/>
      <c r="I29" s="19">
        <f>ROUND(ROUND(H29,2)*ROUND(G29,3),2)</f>
        <v>0</v>
      </c>
      <c r="K29" s="34" t="s">
        <v>55</v>
      </c>
      <c r="N29">
        <f>(I29*21)/100</f>
        <v>0</v>
      </c>
      <c r="O29" t="s">
        <v>10</v>
      </c>
    </row>
    <row r="30" spans="1:5" ht="12.75">
      <c r="A30" s="20" t="s">
        <v>36</v>
      </c>
      <c r="E30" s="21" t="s">
        <v>52</v>
      </c>
    </row>
    <row r="31" spans="1:5" ht="12.75">
      <c r="A31" s="22" t="s">
        <v>37</v>
      </c>
      <c r="E31" s="27" t="s">
        <v>87</v>
      </c>
    </row>
    <row r="32" spans="1:5" ht="38.25">
      <c r="A32" t="s">
        <v>39</v>
      </c>
      <c r="E32" s="21" t="s">
        <v>53</v>
      </c>
    </row>
    <row r="33" spans="2:9" ht="12.75" customHeight="1">
      <c r="B33" s="15">
        <v>3</v>
      </c>
      <c r="C33" s="15">
        <v>93818</v>
      </c>
      <c r="D33" s="11" t="s">
        <v>33</v>
      </c>
      <c r="E33" s="16" t="s">
        <v>57</v>
      </c>
      <c r="F33" s="17" t="s">
        <v>45</v>
      </c>
      <c r="G33" s="18">
        <v>5750</v>
      </c>
      <c r="H33" s="19"/>
      <c r="I33" s="19">
        <f>ROUND(ROUND(H33,2)*ROUND(G33,3),2)</f>
        <v>0</v>
      </c>
    </row>
    <row r="34" ht="25.5">
      <c r="E34" s="68" t="s">
        <v>58</v>
      </c>
    </row>
    <row r="35" ht="12.75" customHeight="1">
      <c r="E35" s="45" t="s">
        <v>88</v>
      </c>
    </row>
    <row r="36" ht="12.75" customHeight="1">
      <c r="E36" s="32"/>
    </row>
  </sheetData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fitToHeight="0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Bažant Miloš</dc:creator>
  <cp:keywords/>
  <dc:description/>
  <cp:lastModifiedBy>Komůrka Zdeněk</cp:lastModifiedBy>
  <cp:lastPrinted>2022-05-23T09:09:03Z</cp:lastPrinted>
  <dcterms:created xsi:type="dcterms:W3CDTF">2021-03-14T11:23:14Z</dcterms:created>
  <dcterms:modified xsi:type="dcterms:W3CDTF">2023-08-24T05:55:27Z</dcterms:modified>
  <cp:category/>
  <cp:version/>
  <cp:contentType/>
  <cp:contentStatus/>
</cp:coreProperties>
</file>