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Cena 210227\Objekt H\"/>
    </mc:Choice>
  </mc:AlternateContent>
  <xr:revisionPtr revIDLastSave="0" documentId="13_ncr:1_{41A568E8-9741-48A6-B9F8-CA7F0507E438}" xr6:coauthVersionLast="46" xr6:coauthVersionMax="46" xr10:uidLastSave="{00000000-0000-0000-0000-000000000000}"/>
  <bookViews>
    <workbookView xWindow="20370" yWindow="-477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1 2100600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21006001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21006001 Pol'!$A$1:$X$384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379" i="12" l="1"/>
  <c r="BA328" i="12"/>
  <c r="BA325" i="12"/>
  <c r="BA322" i="12"/>
  <c r="BA319" i="12"/>
  <c r="BA253" i="12"/>
  <c r="BA247" i="12"/>
  <c r="BA242" i="12"/>
  <c r="BA224" i="12"/>
  <c r="BA199" i="12"/>
  <c r="BA194" i="12"/>
  <c r="BA179" i="12"/>
  <c r="BA132" i="12"/>
  <c r="BA124" i="12"/>
  <c r="BA115" i="12"/>
  <c r="BA82" i="12"/>
  <c r="BA53" i="12"/>
  <c r="BA49" i="12"/>
  <c r="BA45" i="12"/>
  <c r="BA40" i="12"/>
  <c r="BA30" i="12"/>
  <c r="BA25" i="12"/>
  <c r="BA10" i="12"/>
  <c r="G9" i="12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8" i="12"/>
  <c r="I18" i="12"/>
  <c r="K18" i="12"/>
  <c r="M18" i="12"/>
  <c r="O18" i="12"/>
  <c r="Q18" i="12"/>
  <c r="V18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9" i="12"/>
  <c r="M29" i="12" s="1"/>
  <c r="I29" i="12"/>
  <c r="K29" i="12"/>
  <c r="O29" i="12"/>
  <c r="Q29" i="12"/>
  <c r="V29" i="12"/>
  <c r="G39" i="12"/>
  <c r="M39" i="12" s="1"/>
  <c r="I39" i="12"/>
  <c r="K39" i="12"/>
  <c r="O39" i="12"/>
  <c r="Q39" i="12"/>
  <c r="V39" i="12"/>
  <c r="G44" i="12"/>
  <c r="M44" i="12" s="1"/>
  <c r="I44" i="12"/>
  <c r="K44" i="12"/>
  <c r="O44" i="12"/>
  <c r="Q44" i="12"/>
  <c r="V44" i="12"/>
  <c r="G48" i="12"/>
  <c r="M48" i="12" s="1"/>
  <c r="I48" i="12"/>
  <c r="K48" i="12"/>
  <c r="O48" i="12"/>
  <c r="Q48" i="12"/>
  <c r="V48" i="12"/>
  <c r="G52" i="12"/>
  <c r="M52" i="12" s="1"/>
  <c r="I52" i="12"/>
  <c r="K52" i="12"/>
  <c r="O52" i="12"/>
  <c r="Q52" i="12"/>
  <c r="V52" i="12"/>
  <c r="G81" i="12"/>
  <c r="I81" i="12"/>
  <c r="K81" i="12"/>
  <c r="M81" i="12"/>
  <c r="O81" i="12"/>
  <c r="Q81" i="12"/>
  <c r="V81" i="12"/>
  <c r="G85" i="12"/>
  <c r="M85" i="12" s="1"/>
  <c r="I85" i="12"/>
  <c r="K85" i="12"/>
  <c r="O85" i="12"/>
  <c r="Q85" i="12"/>
  <c r="V85" i="12"/>
  <c r="G91" i="12"/>
  <c r="M91" i="12" s="1"/>
  <c r="I91" i="12"/>
  <c r="K91" i="12"/>
  <c r="O91" i="12"/>
  <c r="Q91" i="12"/>
  <c r="V91" i="12"/>
  <c r="G96" i="12"/>
  <c r="M96" i="12" s="1"/>
  <c r="I96" i="12"/>
  <c r="K96" i="12"/>
  <c r="O96" i="12"/>
  <c r="Q96" i="12"/>
  <c r="V96" i="12"/>
  <c r="G99" i="12"/>
  <c r="M99" i="12" s="1"/>
  <c r="I99" i="12"/>
  <c r="K99" i="12"/>
  <c r="O99" i="12"/>
  <c r="Q99" i="12"/>
  <c r="V99" i="12"/>
  <c r="G102" i="12"/>
  <c r="M102" i="12" s="1"/>
  <c r="I102" i="12"/>
  <c r="K102" i="12"/>
  <c r="O102" i="12"/>
  <c r="Q102" i="12"/>
  <c r="V102" i="12"/>
  <c r="G105" i="12"/>
  <c r="M105" i="12" s="1"/>
  <c r="I105" i="12"/>
  <c r="K105" i="12"/>
  <c r="O105" i="12"/>
  <c r="Q105" i="12"/>
  <c r="V105" i="12"/>
  <c r="G108" i="12"/>
  <c r="M108" i="12" s="1"/>
  <c r="I108" i="12"/>
  <c r="K108" i="12"/>
  <c r="O108" i="12"/>
  <c r="Q108" i="12"/>
  <c r="V108" i="12"/>
  <c r="G111" i="12"/>
  <c r="M111" i="12" s="1"/>
  <c r="I111" i="12"/>
  <c r="K111" i="12"/>
  <c r="O111" i="12"/>
  <c r="Q111" i="12"/>
  <c r="V111" i="12"/>
  <c r="G114" i="12"/>
  <c r="M114" i="12" s="1"/>
  <c r="I114" i="12"/>
  <c r="K114" i="12"/>
  <c r="O114" i="12"/>
  <c r="Q114" i="12"/>
  <c r="V114" i="12"/>
  <c r="G123" i="12"/>
  <c r="M123" i="12" s="1"/>
  <c r="I123" i="12"/>
  <c r="K123" i="12"/>
  <c r="O123" i="12"/>
  <c r="Q123" i="12"/>
  <c r="V123" i="12"/>
  <c r="G131" i="12"/>
  <c r="M131" i="12" s="1"/>
  <c r="I131" i="12"/>
  <c r="K131" i="12"/>
  <c r="O131" i="12"/>
  <c r="Q131" i="12"/>
  <c r="V131" i="12"/>
  <c r="G138" i="12"/>
  <c r="I138" i="12"/>
  <c r="K138" i="12"/>
  <c r="M138" i="12"/>
  <c r="O138" i="12"/>
  <c r="Q138" i="12"/>
  <c r="V138" i="12"/>
  <c r="G145" i="12"/>
  <c r="M145" i="12" s="1"/>
  <c r="I145" i="12"/>
  <c r="K145" i="12"/>
  <c r="O145" i="12"/>
  <c r="Q145" i="12"/>
  <c r="V145" i="12"/>
  <c r="G148" i="12"/>
  <c r="M148" i="12" s="1"/>
  <c r="I148" i="12"/>
  <c r="K148" i="12"/>
  <c r="O148" i="12"/>
  <c r="Q148" i="12"/>
  <c r="V148" i="12"/>
  <c r="G150" i="12"/>
  <c r="M150" i="12" s="1"/>
  <c r="I150" i="12"/>
  <c r="K150" i="12"/>
  <c r="O150" i="12"/>
  <c r="Q150" i="12"/>
  <c r="V150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78" i="12"/>
  <c r="M178" i="12" s="1"/>
  <c r="I178" i="12"/>
  <c r="K178" i="12"/>
  <c r="O178" i="12"/>
  <c r="Q178" i="12"/>
  <c r="V178" i="12"/>
  <c r="G189" i="12"/>
  <c r="M189" i="12" s="1"/>
  <c r="I189" i="12"/>
  <c r="K189" i="12"/>
  <c r="O189" i="12"/>
  <c r="Q189" i="12"/>
  <c r="V189" i="12"/>
  <c r="G191" i="12"/>
  <c r="M191" i="12" s="1"/>
  <c r="I191" i="12"/>
  <c r="K191" i="12"/>
  <c r="O191" i="12"/>
  <c r="Q191" i="12"/>
  <c r="V191" i="12"/>
  <c r="G193" i="12"/>
  <c r="M193" i="12" s="1"/>
  <c r="I193" i="12"/>
  <c r="K193" i="12"/>
  <c r="O193" i="12"/>
  <c r="Q193" i="12"/>
  <c r="V193" i="12"/>
  <c r="G198" i="12"/>
  <c r="M198" i="12" s="1"/>
  <c r="I198" i="12"/>
  <c r="K198" i="12"/>
  <c r="O198" i="12"/>
  <c r="Q198" i="12"/>
  <c r="V198" i="12"/>
  <c r="G209" i="12"/>
  <c r="M209" i="12" s="1"/>
  <c r="I209" i="12"/>
  <c r="K209" i="12"/>
  <c r="O209" i="12"/>
  <c r="Q209" i="12"/>
  <c r="V209" i="12"/>
  <c r="G218" i="12"/>
  <c r="I218" i="12"/>
  <c r="K218" i="12"/>
  <c r="M218" i="12"/>
  <c r="O218" i="12"/>
  <c r="Q218" i="12"/>
  <c r="V218" i="12"/>
  <c r="G223" i="12"/>
  <c r="M223" i="12" s="1"/>
  <c r="I223" i="12"/>
  <c r="K223" i="12"/>
  <c r="O223" i="12"/>
  <c r="O197" i="12" s="1"/>
  <c r="Q223" i="12"/>
  <c r="V223" i="12"/>
  <c r="O227" i="12"/>
  <c r="G228" i="12"/>
  <c r="M228" i="12" s="1"/>
  <c r="M227" i="12" s="1"/>
  <c r="I228" i="12"/>
  <c r="I227" i="12" s="1"/>
  <c r="K228" i="12"/>
  <c r="K227" i="12" s="1"/>
  <c r="O228" i="12"/>
  <c r="Q228" i="12"/>
  <c r="Q227" i="12" s="1"/>
  <c r="V228" i="12"/>
  <c r="V227" i="12" s="1"/>
  <c r="G237" i="12"/>
  <c r="I237" i="12"/>
  <c r="K237" i="12"/>
  <c r="M237" i="12"/>
  <c r="O237" i="12"/>
  <c r="Q237" i="12"/>
  <c r="V237" i="12"/>
  <c r="G241" i="12"/>
  <c r="M241" i="12" s="1"/>
  <c r="I241" i="12"/>
  <c r="K241" i="12"/>
  <c r="O241" i="12"/>
  <c r="Q241" i="12"/>
  <c r="V241" i="12"/>
  <c r="G246" i="12"/>
  <c r="M246" i="12" s="1"/>
  <c r="I246" i="12"/>
  <c r="K246" i="12"/>
  <c r="O246" i="12"/>
  <c r="Q246" i="12"/>
  <c r="V246" i="12"/>
  <c r="G252" i="12"/>
  <c r="I252" i="12"/>
  <c r="K252" i="12"/>
  <c r="M252" i="12"/>
  <c r="O252" i="12"/>
  <c r="Q252" i="12"/>
  <c r="V252" i="12"/>
  <c r="G255" i="12"/>
  <c r="M255" i="12" s="1"/>
  <c r="I255" i="12"/>
  <c r="K255" i="12"/>
  <c r="O255" i="12"/>
  <c r="Q255" i="12"/>
  <c r="V255" i="12"/>
  <c r="G258" i="12"/>
  <c r="M258" i="12" s="1"/>
  <c r="I258" i="12"/>
  <c r="K258" i="12"/>
  <c r="O258" i="12"/>
  <c r="Q258" i="12"/>
  <c r="V258" i="12"/>
  <c r="G261" i="12"/>
  <c r="G260" i="12" s="1"/>
  <c r="I54" i="1" s="1"/>
  <c r="I261" i="12"/>
  <c r="K261" i="12"/>
  <c r="O261" i="12"/>
  <c r="Q261" i="12"/>
  <c r="V261" i="12"/>
  <c r="G268" i="12"/>
  <c r="M268" i="12" s="1"/>
  <c r="I268" i="12"/>
  <c r="K268" i="12"/>
  <c r="O268" i="12"/>
  <c r="Q268" i="12"/>
  <c r="V268" i="12"/>
  <c r="G271" i="12"/>
  <c r="M271" i="12" s="1"/>
  <c r="I271" i="12"/>
  <c r="K271" i="12"/>
  <c r="O271" i="12"/>
  <c r="Q271" i="12"/>
  <c r="V271" i="12"/>
  <c r="G280" i="12"/>
  <c r="I280" i="12"/>
  <c r="K280" i="12"/>
  <c r="M280" i="12"/>
  <c r="O280" i="12"/>
  <c r="Q280" i="12"/>
  <c r="V280" i="12"/>
  <c r="G283" i="12"/>
  <c r="M283" i="12" s="1"/>
  <c r="I283" i="12"/>
  <c r="K283" i="12"/>
  <c r="O283" i="12"/>
  <c r="Q283" i="12"/>
  <c r="V283" i="12"/>
  <c r="G291" i="12"/>
  <c r="M291" i="12" s="1"/>
  <c r="I291" i="12"/>
  <c r="K291" i="12"/>
  <c r="O291" i="12"/>
  <c r="Q291" i="12"/>
  <c r="V291" i="12"/>
  <c r="G296" i="12"/>
  <c r="M296" i="12" s="1"/>
  <c r="I296" i="12"/>
  <c r="K296" i="12"/>
  <c r="O296" i="12"/>
  <c r="Q296" i="12"/>
  <c r="V296" i="12"/>
  <c r="G304" i="12"/>
  <c r="I304" i="12"/>
  <c r="K304" i="12"/>
  <c r="M304" i="12"/>
  <c r="O304" i="12"/>
  <c r="Q304" i="12"/>
  <c r="V304" i="12"/>
  <c r="G308" i="12"/>
  <c r="M308" i="12" s="1"/>
  <c r="I308" i="12"/>
  <c r="K308" i="12"/>
  <c r="O308" i="12"/>
  <c r="Q308" i="12"/>
  <c r="V308" i="12"/>
  <c r="G312" i="12"/>
  <c r="M312" i="12" s="1"/>
  <c r="I312" i="12"/>
  <c r="K312" i="12"/>
  <c r="O312" i="12"/>
  <c r="Q312" i="12"/>
  <c r="V312" i="12"/>
  <c r="G315" i="12"/>
  <c r="M315" i="12" s="1"/>
  <c r="I315" i="12"/>
  <c r="K315" i="12"/>
  <c r="O315" i="12"/>
  <c r="Q315" i="12"/>
  <c r="V315" i="12"/>
  <c r="G318" i="12"/>
  <c r="I318" i="12"/>
  <c r="K318" i="12"/>
  <c r="M318" i="12"/>
  <c r="O318" i="12"/>
  <c r="Q318" i="12"/>
  <c r="V318" i="12"/>
  <c r="G321" i="12"/>
  <c r="M321" i="12" s="1"/>
  <c r="I321" i="12"/>
  <c r="K321" i="12"/>
  <c r="O321" i="12"/>
  <c r="Q321" i="12"/>
  <c r="V321" i="12"/>
  <c r="G324" i="12"/>
  <c r="M324" i="12" s="1"/>
  <c r="I324" i="12"/>
  <c r="K324" i="12"/>
  <c r="O324" i="12"/>
  <c r="Q324" i="12"/>
  <c r="V324" i="12"/>
  <c r="G327" i="12"/>
  <c r="M327" i="12" s="1"/>
  <c r="I327" i="12"/>
  <c r="K327" i="12"/>
  <c r="O327" i="12"/>
  <c r="Q327" i="12"/>
  <c r="V327" i="12"/>
  <c r="G330" i="12"/>
  <c r="I330" i="12"/>
  <c r="K330" i="12"/>
  <c r="M330" i="12"/>
  <c r="O330" i="12"/>
  <c r="Q330" i="12"/>
  <c r="V330" i="12"/>
  <c r="G333" i="12"/>
  <c r="M333" i="12" s="1"/>
  <c r="I333" i="12"/>
  <c r="K333" i="12"/>
  <c r="O333" i="12"/>
  <c r="Q333" i="12"/>
  <c r="V333" i="12"/>
  <c r="G337" i="12"/>
  <c r="M337" i="12" s="1"/>
  <c r="I337" i="12"/>
  <c r="K337" i="12"/>
  <c r="O337" i="12"/>
  <c r="Q337" i="12"/>
  <c r="V337" i="12"/>
  <c r="G340" i="12"/>
  <c r="M340" i="12" s="1"/>
  <c r="I340" i="12"/>
  <c r="K340" i="12"/>
  <c r="O340" i="12"/>
  <c r="Q340" i="12"/>
  <c r="V340" i="12"/>
  <c r="G342" i="12"/>
  <c r="I342" i="12"/>
  <c r="K342" i="12"/>
  <c r="M342" i="12"/>
  <c r="O342" i="12"/>
  <c r="Q342" i="12"/>
  <c r="V342" i="12"/>
  <c r="G345" i="12"/>
  <c r="M345" i="12" s="1"/>
  <c r="I345" i="12"/>
  <c r="K345" i="12"/>
  <c r="O345" i="12"/>
  <c r="Q345" i="12"/>
  <c r="V345" i="12"/>
  <c r="G347" i="12"/>
  <c r="M347" i="12" s="1"/>
  <c r="I347" i="12"/>
  <c r="K347" i="12"/>
  <c r="O347" i="12"/>
  <c r="Q347" i="12"/>
  <c r="V347" i="12"/>
  <c r="G350" i="12"/>
  <c r="M350" i="12" s="1"/>
  <c r="I350" i="12"/>
  <c r="K350" i="12"/>
  <c r="O350" i="12"/>
  <c r="Q350" i="12"/>
  <c r="V350" i="12"/>
  <c r="G352" i="12"/>
  <c r="I352" i="12"/>
  <c r="K352" i="12"/>
  <c r="M352" i="12"/>
  <c r="O352" i="12"/>
  <c r="Q352" i="12"/>
  <c r="V352" i="12"/>
  <c r="G354" i="12"/>
  <c r="M354" i="12" s="1"/>
  <c r="I354" i="12"/>
  <c r="K354" i="12"/>
  <c r="O354" i="12"/>
  <c r="Q354" i="12"/>
  <c r="V354" i="12"/>
  <c r="G356" i="12"/>
  <c r="M356" i="12" s="1"/>
  <c r="I356" i="12"/>
  <c r="K356" i="12"/>
  <c r="O356" i="12"/>
  <c r="Q356" i="12"/>
  <c r="V356" i="12"/>
  <c r="G357" i="12"/>
  <c r="I55" i="1" s="1"/>
  <c r="Q357" i="12"/>
  <c r="G358" i="12"/>
  <c r="M358" i="12" s="1"/>
  <c r="M357" i="12" s="1"/>
  <c r="I358" i="12"/>
  <c r="I357" i="12" s="1"/>
  <c r="K358" i="12"/>
  <c r="K357" i="12" s="1"/>
  <c r="O358" i="12"/>
  <c r="O357" i="12" s="1"/>
  <c r="Q358" i="12"/>
  <c r="V358" i="12"/>
  <c r="V357" i="12" s="1"/>
  <c r="G362" i="12"/>
  <c r="M362" i="12" s="1"/>
  <c r="I362" i="12"/>
  <c r="K362" i="12"/>
  <c r="O362" i="12"/>
  <c r="Q362" i="12"/>
  <c r="V362" i="12"/>
  <c r="G364" i="12"/>
  <c r="M364" i="12" s="1"/>
  <c r="I364" i="12"/>
  <c r="K364" i="12"/>
  <c r="O364" i="12"/>
  <c r="Q364" i="12"/>
  <c r="V364" i="12"/>
  <c r="G365" i="12"/>
  <c r="M365" i="12" s="1"/>
  <c r="I365" i="12"/>
  <c r="K365" i="12"/>
  <c r="O365" i="12"/>
  <c r="Q365" i="12"/>
  <c r="V365" i="12"/>
  <c r="G368" i="12"/>
  <c r="M368" i="12" s="1"/>
  <c r="I368" i="12"/>
  <c r="K368" i="12"/>
  <c r="O368" i="12"/>
  <c r="Q368" i="12"/>
  <c r="V368" i="12"/>
  <c r="G369" i="12"/>
  <c r="M369" i="12" s="1"/>
  <c r="I369" i="12"/>
  <c r="K369" i="12"/>
  <c r="O369" i="12"/>
  <c r="Q369" i="12"/>
  <c r="V369" i="12"/>
  <c r="G370" i="12"/>
  <c r="I370" i="12"/>
  <c r="K370" i="12"/>
  <c r="M370" i="12"/>
  <c r="O370" i="12"/>
  <c r="Q370" i="12"/>
  <c r="V370" i="12"/>
  <c r="G372" i="12"/>
  <c r="I372" i="12"/>
  <c r="K372" i="12"/>
  <c r="M372" i="12"/>
  <c r="O372" i="12"/>
  <c r="Q372" i="12"/>
  <c r="V372" i="12"/>
  <c r="G373" i="12"/>
  <c r="I58" i="1" s="1"/>
  <c r="I19" i="1" s="1"/>
  <c r="G374" i="12"/>
  <c r="M374" i="12" s="1"/>
  <c r="I374" i="12"/>
  <c r="K374" i="12"/>
  <c r="O374" i="12"/>
  <c r="Q374" i="12"/>
  <c r="V374" i="12"/>
  <c r="G376" i="12"/>
  <c r="M376" i="12" s="1"/>
  <c r="I376" i="12"/>
  <c r="K376" i="12"/>
  <c r="O376" i="12"/>
  <c r="Q376" i="12"/>
  <c r="V376" i="12"/>
  <c r="G378" i="12"/>
  <c r="I378" i="12"/>
  <c r="K378" i="12"/>
  <c r="M378" i="12"/>
  <c r="O378" i="12"/>
  <c r="Q378" i="12"/>
  <c r="V378" i="12"/>
  <c r="G380" i="12"/>
  <c r="M380" i="12" s="1"/>
  <c r="I380" i="12"/>
  <c r="K380" i="12"/>
  <c r="O380" i="12"/>
  <c r="O373" i="12" s="1"/>
  <c r="Q380" i="12"/>
  <c r="V380" i="12"/>
  <c r="AE383" i="12"/>
  <c r="F41" i="1" s="1"/>
  <c r="AF383" i="12"/>
  <c r="G42" i="1" s="1"/>
  <c r="I20" i="1"/>
  <c r="I18" i="1"/>
  <c r="H40" i="1"/>
  <c r="I361" i="12" l="1"/>
  <c r="Q240" i="12"/>
  <c r="Q8" i="12"/>
  <c r="G41" i="1"/>
  <c r="H41" i="1" s="1"/>
  <c r="I41" i="1" s="1"/>
  <c r="V373" i="12"/>
  <c r="I373" i="12"/>
  <c r="K367" i="12"/>
  <c r="Q367" i="12"/>
  <c r="M367" i="12"/>
  <c r="O361" i="12"/>
  <c r="M261" i="12"/>
  <c r="O240" i="12"/>
  <c r="O8" i="12"/>
  <c r="F39" i="1"/>
  <c r="F42" i="1"/>
  <c r="H42" i="1" s="1"/>
  <c r="I42" i="1" s="1"/>
  <c r="K373" i="12"/>
  <c r="I367" i="12"/>
  <c r="Q361" i="12"/>
  <c r="M361" i="12"/>
  <c r="O260" i="12"/>
  <c r="Q197" i="12"/>
  <c r="Q373" i="12"/>
  <c r="V367" i="12"/>
  <c r="O367" i="12"/>
  <c r="V361" i="12"/>
  <c r="K361" i="12"/>
  <c r="I260" i="12"/>
  <c r="K240" i="12"/>
  <c r="G227" i="12"/>
  <c r="I52" i="1" s="1"/>
  <c r="K197" i="12"/>
  <c r="K8" i="12"/>
  <c r="G39" i="1"/>
  <c r="G43" i="1" s="1"/>
  <c r="G25" i="1" s="1"/>
  <c r="A25" i="1" s="1"/>
  <c r="A26" i="1" s="1"/>
  <c r="G26" i="1" s="1"/>
  <c r="V260" i="12"/>
  <c r="K260" i="12"/>
  <c r="Q260" i="12"/>
  <c r="V240" i="12"/>
  <c r="I240" i="12"/>
  <c r="V197" i="12"/>
  <c r="I197" i="12"/>
  <c r="V8" i="12"/>
  <c r="I8" i="12"/>
  <c r="M240" i="12"/>
  <c r="M197" i="12"/>
  <c r="M8" i="12"/>
  <c r="M260" i="12"/>
  <c r="M373" i="12"/>
  <c r="G367" i="12"/>
  <c r="I57" i="1" s="1"/>
  <c r="G361" i="12"/>
  <c r="I56" i="1" s="1"/>
  <c r="I17" i="1" s="1"/>
  <c r="G8" i="12"/>
  <c r="G240" i="12"/>
  <c r="I53" i="1" s="1"/>
  <c r="G197" i="12"/>
  <c r="I51" i="1" s="1"/>
  <c r="J28" i="1"/>
  <c r="J26" i="1"/>
  <c r="G38" i="1"/>
  <c r="F38" i="1"/>
  <c r="J23" i="1"/>
  <c r="J24" i="1"/>
  <c r="J25" i="1"/>
  <c r="J27" i="1"/>
  <c r="E24" i="1"/>
  <c r="E26" i="1"/>
  <c r="F43" i="1" l="1"/>
  <c r="H39" i="1"/>
  <c r="I50" i="1"/>
  <c r="G383" i="12"/>
  <c r="I59" i="1" l="1"/>
  <c r="I16" i="1"/>
  <c r="I21" i="1" s="1"/>
  <c r="I39" i="1"/>
  <c r="I43" i="1" s="1"/>
  <c r="H43" i="1"/>
  <c r="G23" i="1"/>
  <c r="A23" i="1" s="1"/>
  <c r="A24" i="1" s="1"/>
  <c r="G24" i="1" s="1"/>
  <c r="A27" i="1" s="1"/>
  <c r="A29" i="1" s="1"/>
  <c r="G29" i="1" s="1"/>
  <c r="G27" i="1" s="1"/>
  <c r="G28" i="1"/>
  <c r="J41" i="1" l="1"/>
  <c r="J42" i="1"/>
  <c r="J39" i="1"/>
  <c r="J43" i="1" s="1"/>
  <c r="J57" i="1"/>
  <c r="J52" i="1"/>
  <c r="J51" i="1"/>
  <c r="J54" i="1"/>
  <c r="J53" i="1"/>
  <c r="J56" i="1"/>
  <c r="J55" i="1"/>
  <c r="J50" i="1"/>
  <c r="J58" i="1"/>
  <c r="J5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Jeřábek Petr</author>
  </authors>
  <commentList>
    <comment ref="S6" authorId="0" shapeId="0" xr:uid="{00000000-0006-0000-0300-000001000000}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<sst xmlns="http://schemas.openxmlformats.org/spreadsheetml/2006/main" count="1393" uniqueCount="523">
  <si>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</si>
  <si>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</si>
  <si>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</si>
  <si>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</si>
  <si>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</si>
  <si>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</si>
  <si>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</si>
  <si>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</si>
  <si>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</si>
  <si>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</si>
  <si>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</si>
  <si>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</si>
  <si>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</si>
  <si>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</si>
  <si>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</si>
  <si>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</si>
  <si>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</si>
  <si>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</si>
  <si>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</si>
  <si>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</si>
  <si>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</si>
  <si>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</si>
  <si>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</si>
  <si>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</si>
  <si>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</si>
  <si>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</si>
  <si>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</si>
  <si>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</si>
  <si>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</si>
  <si>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</si>
  <si>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</si>
  <si>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</si>
  <si>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</si>
  <si>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</si>
  <si>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</si>
  <si>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</si>
  <si>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</si>
  <si>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</si>
  <si>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</si>
  <si>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</si>
  <si>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</si>
  <si>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</si>
  <si>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</si>
  <si>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21006001</t>
  </si>
  <si>
    <t>Objekt H</t>
  </si>
  <si>
    <t>001</t>
  </si>
  <si>
    <t>Objekt:</t>
  </si>
  <si>
    <t>Rozpočet:</t>
  </si>
  <si>
    <t>2021006</t>
  </si>
  <si>
    <t>Využití srážkových vod v nemocnici Kyjov</t>
  </si>
  <si>
    <t>Stavba</t>
  </si>
  <si>
    <t>Stavební objekt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</si>
  <si>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</si>
  <si>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</si>
  <si>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</si>
  <si>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</si>
  <si>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</si>
  <si>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</si>
  <si>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</si>
  <si>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</si>
  <si>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</si>
  <si>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</si>
  <si>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5</t>
  </si>
  <si>
    <t>Komunikace</t>
  </si>
  <si>
    <t>8</t>
  </si>
  <si>
    <t>Trubní vedení</t>
  </si>
  <si>
    <t>99</t>
  </si>
  <si>
    <t>Staveništní přesun hmot</t>
  </si>
  <si>
    <t>721</t>
  </si>
  <si>
    <t>Vnitřní kanalizace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</si>
  <si>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</si>
  <si>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</si>
  <si>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</si>
  <si>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</si>
  <si>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</si>
  <si>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</si>
  <si>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</si>
  <si>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</si>
  <si>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</si>
  <si>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</si>
  <si>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</si>
  <si>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</si>
  <si>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</si>
  <si>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</si>
  <si>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</si>
  <si>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</si>
  <si>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</si>
  <si>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</si>
  <si>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</si>
  <si>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</si>
  <si>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</si>
  <si>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</si>
  <si>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</si>
  <si>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</si>
  <si>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</si>
  <si>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</si>
  <si>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</si>
  <si>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</si>
  <si>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</si>
  <si>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</si>
  <si>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</si>
  <si>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</si>
  <si>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</si>
  <si>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111201101R00</t>
  </si>
  <si>
    <t>Odstranění křovin a stromů o průměru do 10 cm při celkové ploše do 1 000 m2</t>
  </si>
  <si>
    <t>m2</t>
  </si>
  <si>
    <t>800-1</t>
  </si>
  <si>
    <t>RTS 21/ I</t>
  </si>
  <si>
    <t>Práce</t>
  </si>
  <si>
    <t>POL1_</t>
  </si>
  <si>
    <t>s odstraněním kořenů a s případným nutným odklizením křovin a stromů na hromady na vzdálenost do 50 m nebo s naložením na dopravní prostředek, do sklonu terénu 1 : 5,</t>
  </si>
  <si>
    <t>SPI</t>
  </si>
  <si>
    <t>živý plot cca : 2,5*1,0</t>
  </si>
  <si>
    <t>VV</t>
  </si>
  <si>
    <t>113106121R00</t>
  </si>
  <si>
    <t>Rozebrání komunikací pro pěší s jakýmkoliv ložem a výplní spár_x000D_
 z betonových nebo kameninových dlaždic nebo tvarovek</t>
  </si>
  <si>
    <t>822-1</t>
  </si>
  <si>
    <t>s přemístěním hmot na skládku na vzdálenost do 3 m nebo s naložením na dopravní prostředek</t>
  </si>
  <si>
    <t>D1_zpevněná plocha : 2,0*2,5</t>
  </si>
  <si>
    <t>D2_chodník napříč : 2,0*2,5</t>
  </si>
  <si>
    <t>D2_chodník napojení na kanalizaci : 2,75*2,5</t>
  </si>
  <si>
    <t>D2_chodník u budovy podélně : 0,3*(17,55+12,4)</t>
  </si>
  <si>
    <t>113107510R00</t>
  </si>
  <si>
    <t>Odstranění podkladů nebo krytů z kameniva hrubého drceného, v ploše jednotlivě do 50 m2, tloušťka vrstvy 100 mm</t>
  </si>
  <si>
    <t xml:space="preserve">předpoklad pod dlažbou a betonem : </t>
  </si>
  <si>
    <t>Odkaz na mn. položky pořadí 2 : 25,86000</t>
  </si>
  <si>
    <t>Odkaz na mn. položky pořadí 4 : 27,63000</t>
  </si>
  <si>
    <t>113109310R00</t>
  </si>
  <si>
    <t>Odstranění podkladů nebo krytů z betonu prostého, v ploše jednotlivě do 50 m2, tloušťka vrstvy 100 mm</t>
  </si>
  <si>
    <t>D2,D3_okapový chodník u budovy : 0,9*30,7</t>
  </si>
  <si>
    <t>119001421R00</t>
  </si>
  <si>
    <t>Dočasné zajištění podzemního potrubí nebo vedení kabelů do 3 kabelů</t>
  </si>
  <si>
    <t>m</t>
  </si>
  <si>
    <t>POL1_1</t>
  </si>
  <si>
    <t>ve výkopišti ve stavu a poloze, ve kterých byla na začátku zemních prací, a to podepřením, vzepřením nebo vyvěšením, případně s ochranným bedněním, se zřízením a odstraněním zajišťovací konstrukce a včetně opotřebení použitých materiálů,</t>
  </si>
  <si>
    <t>D1_NN : 1,1</t>
  </si>
  <si>
    <t>D2_optika : 1,1</t>
  </si>
  <si>
    <t>D2_NN : 1,1</t>
  </si>
  <si>
    <t>121101101R00</t>
  </si>
  <si>
    <t>Sejmutí ornice s přemístěním na vzdálenost do 50 m</t>
  </si>
  <si>
    <t>m3</t>
  </si>
  <si>
    <t>nebo lesní půdy, s vodorovným přemístěním na hromady v místě upotřebení nebo na dočasné či trvalé skládky se složením</t>
  </si>
  <si>
    <t xml:space="preserve">trasa : </t>
  </si>
  <si>
    <t>D1 : 0,1*2,0*((15,5-12,5)+(21,0-18,1))</t>
  </si>
  <si>
    <t>D2_DN 125 : 0,1*1,1*(17,0-0,0)</t>
  </si>
  <si>
    <t>D2_DN 150 : 0,1*2,0*((23,8-17,0)+(53,3-26,3))</t>
  </si>
  <si>
    <t>D3_DN 125 : 0,1*1,1*(11,8-0,0)</t>
  </si>
  <si>
    <t>D3_DN 150 : 0,1*1,1*(12,4-11,8)</t>
  </si>
  <si>
    <t>jámy : 0,1*(6,8*6,8)*2</t>
  </si>
  <si>
    <t>zpevněné plochy : -0,1*(35,85)</t>
  </si>
  <si>
    <t>130001101R00</t>
  </si>
  <si>
    <t>Příplatek k cenám za ztížené vykopávky v horninách jakékoliv třídy</t>
  </si>
  <si>
    <t>Příplatek k cenám hloubených vykopávek za ztížení vykopávky v blízkosti podzemního vedení nebo výbušnin pro jakoukoliv třídu horniny.</t>
  </si>
  <si>
    <t>D1_NN : 2,0*1,1*1,85</t>
  </si>
  <si>
    <t>D2_optika : 2,0*1,1*2,4</t>
  </si>
  <si>
    <t>D2_NN : 2,0*1,1*3,1</t>
  </si>
  <si>
    <t>131201202R00</t>
  </si>
  <si>
    <t>Hloubení zapažených jam a zářezů do 1000 m3, v hornině 3, strojně, s ručním dočištěním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</si>
  <si>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</t>
  </si>
  <si>
    <t>jáma pro ARN 1 : (4,45-0,1)*(4,6*4,6)</t>
  </si>
  <si>
    <t>jáma pro ARN 2 : (3,91-0,1)*(4,6*4,6)</t>
  </si>
  <si>
    <t>131201209R00</t>
  </si>
  <si>
    <t xml:space="preserve">Hloubení zapažených jam a zářezů příplatek za lepivost, v hornině 3,  </t>
  </si>
  <si>
    <t xml:space="preserve">lepivost 40% : </t>
  </si>
  <si>
    <t>Odkaz na mn. položky pořadí 8 : 172,66560*0,4</t>
  </si>
  <si>
    <t>132201212R00</t>
  </si>
  <si>
    <t xml:space="preserve">Hloubení rýh šířky přes 60 do 200 cm do 1000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</si>
  <si>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</si>
  <si>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 xml:space="preserve">rozšíření pro šachty DN 425 neuvažováno : </t>
  </si>
  <si>
    <t>D1_DN 150 : 1,1*(2,03+2,88)/2*((21,0-12,5)-4,6)</t>
  </si>
  <si>
    <t>D2_DN 125 : 1,0*(0,7+1,35)/2*17,0</t>
  </si>
  <si>
    <t>D2_DN 150 : 1,1*(1,35+1,45)/2*((23,8-17)-0,8)</t>
  </si>
  <si>
    <t>1,1*(1,45+2,39)/2*((28,8-26,3)-0,8)</t>
  </si>
  <si>
    <t>1,1*(2,39+3,59)/2*((53,3-28,8)+1,0)</t>
  </si>
  <si>
    <t>D3_DN 125 : 1,0*(0,7+1,35)/2*11,8</t>
  </si>
  <si>
    <t>D3_DN 150 : 1,1*(1,35+1,36)/2*(12,4-11,8)</t>
  </si>
  <si>
    <t xml:space="preserve">odpočet odstraněných konstrukcí nad rýhou : </t>
  </si>
  <si>
    <t>ornice : -0,1*(70,27-35,85)</t>
  </si>
  <si>
    <t>Začátek provozního součtu</t>
  </si>
  <si>
    <t xml:space="preserve">  D1_DN 150 : 1,1*((21,0-12,5)-4,6)</t>
  </si>
  <si>
    <t xml:space="preserve">  D2_DN 125 : 1,0*17,0</t>
  </si>
  <si>
    <t xml:space="preserve">  D2_DN 150 : 1,1*((23,8-17)-0,8)</t>
  </si>
  <si>
    <t xml:space="preserve">  1,1*((28,8-26,3)-0,8)</t>
  </si>
  <si>
    <t xml:space="preserve">  1,1*((53,3-28,8)+1,0)</t>
  </si>
  <si>
    <t xml:space="preserve">  D3_DN 125 : 1,0*11,8</t>
  </si>
  <si>
    <t xml:space="preserve">  D3_DN 150 : 1,1*(12,4-11,8)</t>
  </si>
  <si>
    <t>Konec provozního součtu</t>
  </si>
  <si>
    <t>chodníky : -0,2*35,85</t>
  </si>
  <si>
    <t xml:space="preserve">  D1_zpevněná plocha : 1,0*1,1</t>
  </si>
  <si>
    <t xml:space="preserve">  D2_chodník napříč : 2,0*1,1</t>
  </si>
  <si>
    <t xml:space="preserve">  D2_chodník napojení na kanalizaci : 1,75*1,1</t>
  </si>
  <si>
    <t xml:space="preserve">  D2_chodník u budovy podélně : 0,1*(17,55+12,4)</t>
  </si>
  <si>
    <t xml:space="preserve">  D2,D3_okapový chodník u budovy : 0,9*30,7</t>
  </si>
  <si>
    <t>132201219R00</t>
  </si>
  <si>
    <t xml:space="preserve">Hloubení rýh šířky přes 60 do 200 cm příplatek za lepivost, v hornině 3,  </t>
  </si>
  <si>
    <t>Odkaz na mn. položky pořadí 10 : 127,03415*0,4</t>
  </si>
  <si>
    <t>151101101R00</t>
  </si>
  <si>
    <t>Zřízení pažení a rozepření stěn rýh příložné  pro jakoukoliv mezerovitost, hloubky do 2 m</t>
  </si>
  <si>
    <t>pro podzemní vedení pro všechny šířky rýhy,</t>
  </si>
  <si>
    <t>D2_DN 125 : 2*(0,7+1,35)/2*17,0</t>
  </si>
  <si>
    <t>D2_DN 150 : 2*(1,35+1,45)/2*((23,8-17)-0,8)</t>
  </si>
  <si>
    <t>D3_DN 125 : 2*(0,7+1,35)/2*11,8</t>
  </si>
  <si>
    <t>D3_DN 150 : 2*(1,35+1,36)/2*(12,4-11,8)</t>
  </si>
  <si>
    <t>151101102R00</t>
  </si>
  <si>
    <t>Zřízení pažení a rozepření stěn rýh příložné  pro jakoukoliv mezerovitost, hloubky do 4 m</t>
  </si>
  <si>
    <t>D1_DN 150 : 2*(2,03+2,88)/2*((21,0-12,5)-4,6)</t>
  </si>
  <si>
    <t>2*(1,45+2,39)/2*((28,8-26,3)-0,8)</t>
  </si>
  <si>
    <t>2*(2,39+3,59)/2*((53,3-28,8)+1,0)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</si>
  <si>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</si>
  <si>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</si>
  <si>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</si>
  <si>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12 : 77,46600</t>
  </si>
  <si>
    <t>151101112R00</t>
  </si>
  <si>
    <t>Odstranění pažení a rozepření rýh příložné , hloubky do 4 m</t>
  </si>
  <si>
    <t>Odkaz na mn. položky pořadí 13 : 178,16700</t>
  </si>
  <si>
    <t>151101202R00</t>
  </si>
  <si>
    <t>Zřízení pažení stěn výkopu bez rozepření, vzepření příložné, hloubky do 8 m</t>
  </si>
  <si>
    <t>jáma pro ARN 1 : (4,45-0,1)*(4,6+4,6)*2</t>
  </si>
  <si>
    <t>jáma pro ARN 2 : (3,91-0,1)*(4,6+4,6)*2</t>
  </si>
  <si>
    <t>151101212R00</t>
  </si>
  <si>
    <t>Odstranění pažení stěn výkopu příložné, hloubky do 8 m</t>
  </si>
  <si>
    <t>s uložením pažin na vzdálenost do 3 m od okraje výkopu,</t>
  </si>
  <si>
    <t>Odkaz na mn. položky pořadí 16 : 150,14400</t>
  </si>
  <si>
    <t>151101402R00</t>
  </si>
  <si>
    <t>Zřízení vzepření zapažených stěn výkopů při roubení příložném, hloubky do 8 m</t>
  </si>
  <si>
    <t>s potřebným přepažováním,</t>
  </si>
  <si>
    <t>151101412R00</t>
  </si>
  <si>
    <t>Odstranění vzepření stěn výkopů při roubení příložném, hloubky do 8 m</t>
  </si>
  <si>
    <t>s uložením materiálu na vzdálenost do 3 m od kraje výkopu,</t>
  </si>
  <si>
    <t>Odkaz na mn. položky pořadí 18 : 150,14400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</si>
  <si>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</si>
  <si>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</si>
  <si>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</si>
  <si>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 xml:space="preserve">  D2_DN 125 : 1,0*(0,7+1,35)/2*17,0</t>
  </si>
  <si>
    <t xml:space="preserve">  D2_DN 150 : 1,1*(1,35+1,45)/2*((23,8-17)-0,8)</t>
  </si>
  <si>
    <t xml:space="preserve">  D3_DN 125 : 1,0*(0,7+1,35)/2*11,8</t>
  </si>
  <si>
    <t xml:space="preserve">  D3_DN 150 : 1,1*(1,35+1,36)/2*(12,4-11,8)</t>
  </si>
  <si>
    <t>39,6543*0,5</t>
  </si>
  <si>
    <t>161101102R00</t>
  </si>
  <si>
    <t>Svislé přemístění výkopku z horniny 1 až 4, při hloubce výkopu přes 2,5 do 4 m</t>
  </si>
  <si>
    <t xml:space="preserve">  D1_DN 150 : 1,1*(2,03+2,88)/2*((21,0-12,5)-4,6)</t>
  </si>
  <si>
    <t xml:space="preserve">  1,1*(1,45+2,39)/2*((28,8-26,3)-0,8)</t>
  </si>
  <si>
    <t xml:space="preserve">  1,1*(2,39+3,59)/2*((53,3-28,8)+1,0)</t>
  </si>
  <si>
    <t>97,99185*0,55</t>
  </si>
  <si>
    <t>161101103R00</t>
  </si>
  <si>
    <t>Svislé přemístění výkopku z horniny 1 až 4, při hloubce výkopu přes 4 do 6 m</t>
  </si>
  <si>
    <t xml:space="preserve">  jáma pro ARN 1 : (4,45-0,1)*(4,6*4,6)</t>
  </si>
  <si>
    <t xml:space="preserve">  jáma pro ARN 2 : (3,91-0,1)*(4,6*4,6)</t>
  </si>
  <si>
    <t>172,6656*0,24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</si>
  <si>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</si>
  <si>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</si>
  <si>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</si>
  <si>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 xml:space="preserve">výkopy : </t>
  </si>
  <si>
    <t>Odkaz na mn. položky pořadí 8 : 172,66560</t>
  </si>
  <si>
    <t>Odkaz na mn. položky pořadí 10 : 127,03415</t>
  </si>
  <si>
    <t xml:space="preserve">zásypy : </t>
  </si>
  <si>
    <t>Odkaz na mn. položky pořadí 28 : 217,52265*-1</t>
  </si>
  <si>
    <t>162701109R00</t>
  </si>
  <si>
    <t>Vodorovné přemístění výkopku příplatek k ceně za každých dalších i započatých 1 000 m přes 10 000 m_x000D_
 z horniny 1 až 4</t>
  </si>
  <si>
    <t>Odkaz na mn. položky pořadí 23 : 82,17710*10</t>
  </si>
  <si>
    <t>162301401R00</t>
  </si>
  <si>
    <t>Vodorovné přemístění větví, kmenů, nebo pařezů větví stromů listnatých, průměru kmene přes 100 do 300 mm, na vzdálenost do 5 000 m</t>
  </si>
  <si>
    <t>kus</t>
  </si>
  <si>
    <t xml:space="preserve"> s naložením, složením a dopravou,</t>
  </si>
  <si>
    <t>162301901R00</t>
  </si>
  <si>
    <t>Vodorovné přemístění větví, kmenů, nebo pařezů příplatek k cenám za každých dalších i započatých 5 000 m přes 5 000 m_x000D_
 větví stromů listnatých, průměru kmene přes 100 do 300 mm</t>
  </si>
  <si>
    <t>171201201R00</t>
  </si>
  <si>
    <t>Uložení sypaniny na dočasnou skládku tak, že na 1 m2 plochy připadá přes 2 m3 výkopku nebo ornice</t>
  </si>
  <si>
    <t>Odkaz na mn. položky pořadí 23 : 82,17710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</si>
  <si>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</si>
  <si>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</si>
  <si>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</si>
  <si>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</si>
  <si>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</si>
  <si>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 xml:space="preserve">objem zasypávaných konstrukcí : </t>
  </si>
  <si>
    <t>potrubí včetně obsypu a podsypu : -38,2915</t>
  </si>
  <si>
    <t xml:space="preserve">  D1_DN 150 : ((15,5-13,5)+(20,0-18,1))*1,1*0,55</t>
  </si>
  <si>
    <t xml:space="preserve">  D2_DN 125 : (17,0-0,0)*1,0*0,525</t>
  </si>
  <si>
    <t xml:space="preserve">  D2_DN 150 : ((23,8-17,0)+(53,3-26,3))*1,1*0,55</t>
  </si>
  <si>
    <t xml:space="preserve">  D3_DN 125 : (11,8-0,0)*1,0*0,525</t>
  </si>
  <si>
    <t xml:space="preserve">  D3_DN 150 : (12,4-11,8)*1,1*0,55</t>
  </si>
  <si>
    <t>ARN včetně podsypu a obetonování : -42,4115</t>
  </si>
  <si>
    <t xml:space="preserve">  3,0*(pi*1,5^2)*2</t>
  </si>
  <si>
    <t>šachty na jímkách : -1,4741</t>
  </si>
  <si>
    <t xml:space="preserve">  (pi*0,5^2*(0,25*2+0,5))</t>
  </si>
  <si>
    <t xml:space="preserve">  ((pi*0,5^2)+(pi*0,313^2))/2*0,63*2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</si>
  <si>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</si>
  <si>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</si>
  <si>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</si>
  <si>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 xml:space="preserve">obsyp 30 cm nad potrubí : </t>
  </si>
  <si>
    <t>D1_DN 150 : ((15,5-13,5)+(20,0-18,1))*1,1*0,45</t>
  </si>
  <si>
    <t>D2_DN 125 : (17,0-0,0)*1,0*0,425</t>
  </si>
  <si>
    <t>D2_DN 150 : ((23,8-17,0)+(53,3-26,3))*1,1*0,45</t>
  </si>
  <si>
    <t>D3_DN 125 : (11,8-0,0)*1,0*0,425</t>
  </si>
  <si>
    <t>D3_DN 150 : (12,4-11,8)*1,1*0,45</t>
  </si>
  <si>
    <t xml:space="preserve">odpočet objemu potrubí : </t>
  </si>
  <si>
    <t>DN 125 : -(pi*0,0625^2)*(17,0+11,8)</t>
  </si>
  <si>
    <t>DN 150 : -(pi*0,075^2)*(2,0+1,9+6,8+27,0+0,6)</t>
  </si>
  <si>
    <t>199000002R00</t>
  </si>
  <si>
    <t>Poplatky za skládku horniny 1- 4, skupina 17 05 04 z Katalogu odpadů</t>
  </si>
  <si>
    <t>130901199X</t>
  </si>
  <si>
    <t>Přerušení a vybourání stávajícího plastového potrubí DN 150</t>
  </si>
  <si>
    <t>Vlastní</t>
  </si>
  <si>
    <t>Indiv</t>
  </si>
  <si>
    <t>D1 : (20,0-13,5)</t>
  </si>
  <si>
    <t>181300010RAA</t>
  </si>
  <si>
    <t>Rozprostření ornice v rovině nebo svahu do 1 : 5 a osetí travou při tloušťce 150 mm, dovoz ornice ze vzdálenosti 500 m</t>
  </si>
  <si>
    <t>AP-HSV</t>
  </si>
  <si>
    <t>Agregovaná položka</t>
  </si>
  <si>
    <t>POL2_</t>
  </si>
  <si>
    <t>vč. urovnání ornice, naložení na skládce, vodorovným přemístěním ornice na místo rozprostření, založení trávníku osetím a dodávky travního semene.</t>
  </si>
  <si>
    <t>Včetně přesunu hmot.</t>
  </si>
  <si>
    <t>ornice : 168,37</t>
  </si>
  <si>
    <t>380326142RT7</t>
  </si>
  <si>
    <t>Kompletní konstrukce z betonu železového vodostavebního třídy C 30/37, vliv prostředí XA3, tloušťky konstrukce přes 150 do 300 mm</t>
  </si>
  <si>
    <t>801-5</t>
  </si>
  <si>
    <t>čistíren odpadních vod (mimo budovy), nádrží, vodojemů, žlabů nebo kanálů, včetně pomocného pracovního lešení o výšce podlahy do 1900 mm a pro zatížení do 1,5 kPa,</t>
  </si>
  <si>
    <t xml:space="preserve">konstrukce obetonování ARN : </t>
  </si>
  <si>
    <t xml:space="preserve">ARN 1 : </t>
  </si>
  <si>
    <t>dno : 0,2*(pi*1,5^2)</t>
  </si>
  <si>
    <t>strop : 0,2*(pi*1,5^2)-0,2*(pi*0,315^2)</t>
  </si>
  <si>
    <t>stěny : 0,2*(pi*3,0)*2,5</t>
  </si>
  <si>
    <t xml:space="preserve">ARN 2 : </t>
  </si>
  <si>
    <t>380356221R00</t>
  </si>
  <si>
    <t>Bednění kompletních konstrukcí omítaných z betonu prostého nebo železového obyčejného i vodostavebního, ploch zaoblených, zřízení</t>
  </si>
  <si>
    <t>čistíren odpadních vod (mimo budovy), nádrží, vodojemů, žlabů nebo kanálů:</t>
  </si>
  <si>
    <t>- konstrukcí omítaných z betonu prostého nebo železového obyčejného i vodostavebního</t>
  </si>
  <si>
    <t>- konstrukcí neomítaných z betonu prostého nebo železového</t>
  </si>
  <si>
    <t xml:space="preserve">včetně vzepření bednění, podepření stropu, rozepření nebo napuštění jímky, apod. : </t>
  </si>
  <si>
    <t>stěny : (pi*3,0)*2,9</t>
  </si>
  <si>
    <t>380356222R00</t>
  </si>
  <si>
    <t>Bednění kompletních konstrukcí omítaných z betonu prostého nebo železového obyčejného i vodostavebního, ploch zaoblených, odbednění</t>
  </si>
  <si>
    <t>Odkaz na mn. položky pořadí 34 : 54,66371</t>
  </si>
  <si>
    <t>380361007R00</t>
  </si>
  <si>
    <t>Výztuž kompletních konstrukcí z oceli z oceli 10 505</t>
  </si>
  <si>
    <t>t</t>
  </si>
  <si>
    <t>čistíren odpadních vod (mimo budovy), nádrží, vodojemů, žlabů nebo kanálů , včetně pomocného pracovního lešení o výšce podlahy do 1900 mm a pro zatížení do 1,5 kPa,</t>
  </si>
  <si>
    <t xml:space="preserve">předpoklad 130 kg/m3 : </t>
  </si>
  <si>
    <t>Odkaz na mn. položky pořadí 33 : 14,95492*0,13</t>
  </si>
  <si>
    <t>451572211RK1</t>
  </si>
  <si>
    <t>Lože pod potrubí, stoky a drobné objekty z kameniva těženého 4÷8 mm</t>
  </si>
  <si>
    <t>827-1</t>
  </si>
  <si>
    <t>v otevřeném výkopu,</t>
  </si>
  <si>
    <t>D1_DN 150 : ((15,5-13,5)+(20,0-18,1))*1,1*0,1</t>
  </si>
  <si>
    <t>D2_DN 125 : (17,0-0,0)*1,0*0,1</t>
  </si>
  <si>
    <t>D2_DN 150 : ((23,8-17,0)+(53,3-26,3))*1,1*0,1</t>
  </si>
  <si>
    <t>D3_DN 125 : (11,8-0,0)*1,0*0,1</t>
  </si>
  <si>
    <t>D3_DN 150 : (12,4-11,8)*1,1*0,1</t>
  </si>
  <si>
    <t/>
  </si>
  <si>
    <t>pod ARN : 0,1*(pi*2,0^2)*2</t>
  </si>
  <si>
    <t>452311131R00</t>
  </si>
  <si>
    <t>Podkladní a zajišťovací konstrukce z betonu desky pod potrubí, stoky a drobné objekty , z betonu prostého třídy C 12/15</t>
  </si>
  <si>
    <t>z cementu portlandského nebo struskoportlandského, v otevřeném výkopu,</t>
  </si>
  <si>
    <t>pod plastové šachty : 0,1*(1,1*1,1)*4</t>
  </si>
  <si>
    <t>564732111R00</t>
  </si>
  <si>
    <t>Podklad nebo kryt z kameniva hrubého s výplň. kam. tloušťka po zhutnění 100 mm</t>
  </si>
  <si>
    <t>kamenivo hrubé drcené vel. 32 - 63 mm s výplňovým kamenivem (vibrovaný štěrk), s rozprostřením, vlhčením a zhutněním</t>
  </si>
  <si>
    <t xml:space="preserve">podklady dlažby a okapového chodníku : </t>
  </si>
  <si>
    <t>Odkaz na mn. položky pořadí 40 : 25,86000</t>
  </si>
  <si>
    <t>Odkaz na mn. položky pořadí 41 : 27,63000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</si>
  <si>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</si>
  <si>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</si>
  <si>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</si>
  <si>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596811111RT4</t>
  </si>
  <si>
    <t>Kladení dlažby z betonových nebo kameninových dlaždic včetně dodávky dlaždic_x000D_
 betonových, rozměru 50/50 mm, tloušťky 50 mm, do lože z kameniva těženého</t>
  </si>
  <si>
    <t>D2,D3_okapový chodník u budovy_nový : 0,9*30,7</t>
  </si>
  <si>
    <t>916561111RT7</t>
  </si>
  <si>
    <t>Osazení záhonového obrubníku betonového včetně dodávky obrubníků_x000D_
 1000/50/200 mm, do lože z betonu prostého C 12/15, s boční opěrou z betonu prostého</t>
  </si>
  <si>
    <t>se zřízením lože z betonu prostého C 12/15 tl. 80-100 mm</t>
  </si>
  <si>
    <t>u okapového chodníku : 30,7+0,9</t>
  </si>
  <si>
    <t>592453320R</t>
  </si>
  <si>
    <t>dlažba betonová dvouvrstvá; čtverec; povrch hladký; šedá; l = 300 mm; š = 300 mm; tl. 40,0 mm</t>
  </si>
  <si>
    <t>SPCM</t>
  </si>
  <si>
    <t>Specifikace</t>
  </si>
  <si>
    <t>POL3_</t>
  </si>
  <si>
    <t>Odkaz na mn. položky pořadí 40 : 25,86000*1,05</t>
  </si>
  <si>
    <t>871313121R00</t>
  </si>
  <si>
    <t>Montáž potrubí z trub z plastů těsněných gumovým kroužkem  DN 150 mm</t>
  </si>
  <si>
    <t>v otevřeném výkopu ve sklonu do 20 %,</t>
  </si>
  <si>
    <t>D1 : (15,5-13,5)+(20,0-18,1)</t>
  </si>
  <si>
    <t>D2_DN 125 : (17,0-0,0)</t>
  </si>
  <si>
    <t>D2_DN 150 : (23,8-17,0)+(53,3-26,3)</t>
  </si>
  <si>
    <t>D3_DN 125 : (11,8-0,0)</t>
  </si>
  <si>
    <t>D3_DN 150 : (12,4-11,8)</t>
  </si>
  <si>
    <t>877313122R00</t>
  </si>
  <si>
    <t>Montáž tvarovek na potrubí z trub z plastů těsněných gumovým kroužkem přesuvek DN 150 mm</t>
  </si>
  <si>
    <t>D1 : 2</t>
  </si>
  <si>
    <t>877313123R00</t>
  </si>
  <si>
    <t>Montáž tvarovek na potrubí z trub z plastů těsněných gumovým kroužkem jednoosých DN 150 mm</t>
  </si>
  <si>
    <t xml:space="preserve">D2 : </t>
  </si>
  <si>
    <t>KGB 125-45 : 2</t>
  </si>
  <si>
    <t>KGR 125/150 : 1</t>
  </si>
  <si>
    <t>KGB 150-45 : 2</t>
  </si>
  <si>
    <t xml:space="preserve">D3 : </t>
  </si>
  <si>
    <t>877375121RT2</t>
  </si>
  <si>
    <t>Výřez a montáž odbočné tvarovky z trub z plastů včetně specifikace odbočky D 315/160 mm, přesuvky D 315 x 7, 7mm</t>
  </si>
  <si>
    <t>na potrubí z kanalizačních trub z plastu,</t>
  </si>
  <si>
    <t>napojení na stávající kanalizaci, předpoklad DN 300 : 1</t>
  </si>
  <si>
    <t>892571111R00</t>
  </si>
  <si>
    <t>Zkoušky těsnosti kanalizačního potrubí zkouška těsnosti kanalizačního potrubí vodou_x000D_
 do DN 200 mm</t>
  </si>
  <si>
    <t>vodou nebo vzduchem,</t>
  </si>
  <si>
    <t>původní D1 : (13,5+11,5)</t>
  </si>
  <si>
    <t>892573111R00</t>
  </si>
  <si>
    <t>Zkoušky těsnosti kanalizačního potrubí zabezpečení konců kanalizačního potrubí při tlakových zkouškách vodou_x000D_
 do DN 200 mm</t>
  </si>
  <si>
    <t>úsek</t>
  </si>
  <si>
    <t>D1 : 4</t>
  </si>
  <si>
    <t>D2 : 4</t>
  </si>
  <si>
    <t>D3 : 1</t>
  </si>
  <si>
    <t>892855112R00</t>
  </si>
  <si>
    <t>Kamerové prohlídky potrubí do 50 m</t>
  </si>
  <si>
    <t>kontrola původní stoky k Š 15 : 31,6</t>
  </si>
  <si>
    <t xml:space="preserve">nové stoky : </t>
  </si>
  <si>
    <t>894421111RT1</t>
  </si>
  <si>
    <t>Osazení betonových dílců pro šachty podle DIN 4034 skruže rovné, o hmotnosti do 0,5 t</t>
  </si>
  <si>
    <t>na kroužek,</t>
  </si>
  <si>
    <t>na ARN 1 : 2</t>
  </si>
  <si>
    <t>na ARN 2 : 1</t>
  </si>
  <si>
    <t>894422111RT1</t>
  </si>
  <si>
    <t>Osazení betonových dílců pro šachty podle DIN 4034 skruže přechodové, pro jakoukoliv hmotnost</t>
  </si>
  <si>
    <t>na ARN 1 : 1</t>
  </si>
  <si>
    <t>899102111R00</t>
  </si>
  <si>
    <t>Osazení poklopů litinových a ocelových o hmotnost jednotlivě přes 50  do 100 kg</t>
  </si>
  <si>
    <t>894_ARN</t>
  </si>
  <si>
    <t>D+M akumulačně retenční nádrže kruhové, kompletní provedení dle PD, včetně vybavení, osazení, napojení na potrubí</t>
  </si>
  <si>
    <t>soubor</t>
  </si>
  <si>
    <t>ARN 1 : 1</t>
  </si>
  <si>
    <t>ARN 2 : 1</t>
  </si>
  <si>
    <t>894431313RBA</t>
  </si>
  <si>
    <t>Šachty plastové plastové šachty z dílců D 425 mm, dno sběrné s výkyvnými hrdly, D 160 mm, délka šachtové roury 1,50 m, poklop litina 12,5 t</t>
  </si>
  <si>
    <t>Plastové dno, šachta z korugované trouby, těsnění, šachtová roura teleskopická, rám do teleskopické trouby, poklop litinový.</t>
  </si>
  <si>
    <t>RŠ D3 : 1</t>
  </si>
  <si>
    <t>894431321RBA</t>
  </si>
  <si>
    <t>Šachty plastové plastové šachty z dílců D 425 mm, dno přímé s výkyvnými hrdly, D 160 mm, délka šachtové roury 2,00 m, poklop litina 12,5 t</t>
  </si>
  <si>
    <t>RŠ D1 : 1</t>
  </si>
  <si>
    <t>894431331RBA</t>
  </si>
  <si>
    <t>Šachty plastové plastové šachty z dílců D 425 mm, dno přímé s výkyvnými hrdly, D 160 mm, délka šachtové roury 3,00 m, poklop litina 12,5 t</t>
  </si>
  <si>
    <t>RŠ D2 : 1</t>
  </si>
  <si>
    <t>894431333RBA</t>
  </si>
  <si>
    <t>Šachty plastové plastové šachty z dílců D 425 mm, dno sběrné s výkyvnými hrdly, D 160 mm, délka šachtové roury 3,00 m, poklop litina 12,5 t</t>
  </si>
  <si>
    <t>RŠ D4 : 1</t>
  </si>
  <si>
    <t>28611146.AR</t>
  </si>
  <si>
    <t>trubka plastová kanalizační PVC; hladká, s hrdlem; Sn 4 kN/m2; D = 125,0 mm; s = 3,20 mm; l = 1000,0 mm</t>
  </si>
  <si>
    <t>D2_DN 125 : (17,0-0,0)*1,03</t>
  </si>
  <si>
    <t>D3_DN 125 : (11,8-0,0)*1,03</t>
  </si>
  <si>
    <t>28611151.AR</t>
  </si>
  <si>
    <t>trubka plastová kanalizační PVC; hladká, s hrdlem; Sn 4 kN/m2; D = 160,0 mm; s = 4,00 mm; l = 1000,0 mm</t>
  </si>
  <si>
    <t>D1 : ((15,5-13,5)+(20,0-18,1))*1,03</t>
  </si>
  <si>
    <t>D2_DN 150 : ((23,8-17,0)+(53,3-26,3))*1,03</t>
  </si>
  <si>
    <t>D3_DN 150 : ((12,4-11,8))*1,03</t>
  </si>
  <si>
    <t>28651657.AR</t>
  </si>
  <si>
    <t>koleno PVC; 45,0 °; D = 125,0 mm; s 1 hrdlem</t>
  </si>
  <si>
    <t>KGB 125-45 : 2*1,01</t>
  </si>
  <si>
    <t>28651662.AR</t>
  </si>
  <si>
    <t>koleno PVC; 45,0 °; D = 160,0 mm; s 1 hrdlem</t>
  </si>
  <si>
    <t>KGB 150-45 : 2*1,01</t>
  </si>
  <si>
    <t>28651692.AR</t>
  </si>
  <si>
    <t>redukce excentrická; PVC; d = 160,0 mm; d2 = 125 mm; l = 180 mm; hladká, hrdlová</t>
  </si>
  <si>
    <t>KGR 125/150 : 1*1,01</t>
  </si>
  <si>
    <t>28651812.AR</t>
  </si>
  <si>
    <t>spojka přesuvná (přesuvka) PVC; DN 150,0 mm; l = 168 mm; hladká, hrdlovaná</t>
  </si>
  <si>
    <t>D1 : 2*1,01</t>
  </si>
  <si>
    <t>55243344.AR</t>
  </si>
  <si>
    <t>poklop kanalizační DN šachty 1 000 mm; litinový; D výrobku 605 mm; únosnost B 125 kN; bez odvětrání</t>
  </si>
  <si>
    <t>POL3_1</t>
  </si>
  <si>
    <t>na ARN 1 : 1,01</t>
  </si>
  <si>
    <t>na ARN 2 : 1,01</t>
  </si>
  <si>
    <t>59224100R</t>
  </si>
  <si>
    <t>skruž železobetonová TBS; DN = 1 000,0 mm; h = 250,0 mm; s = 90,00 mm</t>
  </si>
  <si>
    <t>1,01*2</t>
  </si>
  <si>
    <t>59224102R</t>
  </si>
  <si>
    <t>skruž železobetonová TBS; DN = 1 000,0 mm; h = 500,0 mm; s = 90,00 mm</t>
  </si>
  <si>
    <t>1,01</t>
  </si>
  <si>
    <t>59224126R</t>
  </si>
  <si>
    <t>skruž železobetonová přechodová; TBR; DN = 625,0 mm; DN 2 = 1 000 mm; h = 600,0 mm; s = 90,00 mm; počet stupadel 2; ocelové s PE povlakem, kapsové</t>
  </si>
  <si>
    <t>2*1,01</t>
  </si>
  <si>
    <t>59224373.AR</t>
  </si>
  <si>
    <t>profil těsnicí elastomerní; pro spojení betonových šachetních dílů; tvar kruh; d = 1 000,0 mm</t>
  </si>
  <si>
    <t>998276101R00</t>
  </si>
  <si>
    <t>Přesun hmot pro trubní vedení z trub plastových nebo sklolaminátových v otevřeném výkopu</t>
  </si>
  <si>
    <t>Přesun hmot</t>
  </si>
  <si>
    <t>POL7_</t>
  </si>
  <si>
    <t>vodovodu nebo kanalizace ražené nebo hloubené (827 1.1, 827 1.9, 827 2.1, 827 2.9), drobných objektů</t>
  </si>
  <si>
    <t>na vzdálenost 15 m od hrany výkopu nebo od okraje šachty</t>
  </si>
  <si>
    <t>721242110RT2</t>
  </si>
  <si>
    <t>Lapač střešních splavenin D 125 mm, s otáč.kul.kloubem na odtoku, s košem , se suchou a nezámr.klapkou,čistícím víčkem a vylam.těs. kroužky pro připoj.potrub.svodů D 75, 90, 100 a 110 mm, včetně dodávky materiálu</t>
  </si>
  <si>
    <t>800-721</t>
  </si>
  <si>
    <t>nové lapače střešních splavenin : 2</t>
  </si>
  <si>
    <t>721242199X</t>
  </si>
  <si>
    <t>Záchytný koš střešních splavenin na stávající vpust, dodávka a montáž</t>
  </si>
  <si>
    <t>998721101R00</t>
  </si>
  <si>
    <t>Přesun hmot pro vnitřní kanalizaci v objektech výšky do 6 m</t>
  </si>
  <si>
    <t>50 m vodorovně, měřeno od těžiště půdorysné plochy skládky do těžiště půdorysné plochy objektu</t>
  </si>
  <si>
    <t>979082213R00</t>
  </si>
  <si>
    <t>Vodorovná doprava suti po suchu bez naložení, ale se složením a hrubým urovnáním na vzdálenost do 1 km</t>
  </si>
  <si>
    <t>Přesun suti</t>
  </si>
  <si>
    <t>POL8_</t>
  </si>
  <si>
    <t>979082219R00</t>
  </si>
  <si>
    <t>Vodorovná doprava suti po suchu příplatek k ceně za každý další i započatý 1 km přes 1 km</t>
  </si>
  <si>
    <t>979087212R00</t>
  </si>
  <si>
    <t>Nakládání na dopravní prostředky suti</t>
  </si>
  <si>
    <t>pro vodorovnou dopravu</t>
  </si>
  <si>
    <t>979990103R00</t>
  </si>
  <si>
    <t>Poplatek za skládku beton do 30x30 cm, skupina 17 01 01 z Katalogu odpadů</t>
  </si>
  <si>
    <t>801-3</t>
  </si>
  <si>
    <t>00511 R</t>
  </si>
  <si>
    <t xml:space="preserve">Geodetické práce </t>
  </si>
  <si>
    <t>Soubor</t>
  </si>
  <si>
    <t>VRN</t>
  </si>
  <si>
    <t>POL99_8</t>
  </si>
  <si>
    <t>vytýčení sítí, vytýčení stavby, skutečný stav... : 1</t>
  </si>
  <si>
    <t>005121 R</t>
  </si>
  <si>
    <t>Zařízení staveniště</t>
  </si>
  <si>
    <t>POL99_2</t>
  </si>
  <si>
    <t>Veškeré náklady spojené s vybudováním, provozem a odstraněním zařízení staveniště.</t>
  </si>
  <si>
    <t>005122 R</t>
  </si>
  <si>
    <t>Provozní vlivy</t>
  </si>
  <si>
    <t>POL99_1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</si>
  <si>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</si>
  <si>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</si>
  <si>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</si>
  <si>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stavebních a technologických dodávek stavby.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</si>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</sst>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4" t="s">
        <v>39</v>
      </c>
      <c r="B2" s="194"/>
      <c r="C2" s="194"/>
      <c r="D2" s="194"/>
      <c r="E2" s="194"/>
      <c r="F2" s="194"/>
      <c r="G2" s="194"/>
    </row>
  </sheetData>
  <sheetProtection password="D65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30" t="s">
        <v>41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7" t="s">
        <v>22</v>
      </c>
      <c r="C2" s="78"/>
      <c r="D2" s="79" t="s">
        <v>48</v>
      </c>
      <c r="E2" s="236" t="s">
        <v>49</v>
      </c>
      <c r="F2" s="237"/>
      <c r="G2" s="237"/>
      <c r="H2" s="237"/>
      <c r="I2" s="237"/>
      <c r="J2" s="238"/>
      <c r="O2" s="1"/>
    </row>
    <row r="3" spans="1:15" ht="27" customHeight="1" x14ac:dyDescent="0.2">
      <c r="A3" s="2"/>
      <c r="B3" s="80" t="s">
        <v>46</v>
      </c>
      <c r="C3" s="78"/>
      <c r="D3" s="81" t="s">
        <v>45</v>
      </c>
      <c r="E3" s="239" t="s">
        <v>44</v>
      </c>
      <c r="F3" s="240"/>
      <c r="G3" s="240"/>
      <c r="H3" s="240"/>
      <c r="I3" s="240"/>
      <c r="J3" s="241"/>
    </row>
    <row r="4" spans="1:15" ht="23.25" customHeight="1" x14ac:dyDescent="0.2">
      <c r="A4" s="76">
        <v>3477209</v>
      </c>
      <c r="B4" s="82" t="s">
        <v>47</v>
      </c>
      <c r="C4" s="83"/>
      <c r="D4" s="84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42</v>
      </c>
      <c r="D5" s="224"/>
      <c r="E5" s="225"/>
      <c r="F5" s="225"/>
      <c r="G5" s="22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6"/>
      <c r="E6" s="227"/>
      <c r="F6" s="227"/>
      <c r="G6" s="227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8"/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43"/>
      <c r="E11" s="243"/>
      <c r="F11" s="243"/>
      <c r="G11" s="243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8"/>
      <c r="E12" s="218"/>
      <c r="F12" s="218"/>
      <c r="G12" s="218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42"/>
      <c r="F15" s="242"/>
      <c r="G15" s="244"/>
      <c r="H15" s="244"/>
      <c r="I15" s="244" t="s">
        <v>29</v>
      </c>
      <c r="J15" s="245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7"/>
      <c r="F16" s="208"/>
      <c r="G16" s="207"/>
      <c r="H16" s="208"/>
      <c r="I16" s="207">
        <f>SUMIF(F50:F58,A16,I50:I58)+SUMIF(F50:F58,"PSU",I50:I58)</f>
        <v>0</v>
      </c>
      <c r="J16" s="209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7"/>
      <c r="F17" s="208"/>
      <c r="G17" s="207"/>
      <c r="H17" s="208"/>
      <c r="I17" s="207">
        <f>SUMIF(F50:F58,A17,I50:I58)</f>
        <v>0</v>
      </c>
      <c r="J17" s="209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7"/>
      <c r="F18" s="208"/>
      <c r="G18" s="207"/>
      <c r="H18" s="208"/>
      <c r="I18" s="207">
        <f>SUMIF(F50:F58,A18,I50:I58)</f>
        <v>0</v>
      </c>
      <c r="J18" s="209"/>
    </row>
    <row r="19" spans="1:10" ht="23.25" customHeight="1" x14ac:dyDescent="0.2">
      <c r="A19" s="139" t="s">
        <v>73</v>
      </c>
      <c r="B19" s="38" t="s">
        <v>27</v>
      </c>
      <c r="C19" s="62"/>
      <c r="D19" s="63"/>
      <c r="E19" s="207"/>
      <c r="F19" s="208"/>
      <c r="G19" s="207"/>
      <c r="H19" s="208"/>
      <c r="I19" s="207">
        <f>SUMIF(F50:F58,A19,I50:I58)</f>
        <v>0</v>
      </c>
      <c r="J19" s="209"/>
    </row>
    <row r="20" spans="1:10" ht="23.25" customHeight="1" x14ac:dyDescent="0.2">
      <c r="A20" s="139" t="s">
        <v>74</v>
      </c>
      <c r="B20" s="38" t="s">
        <v>28</v>
      </c>
      <c r="C20" s="62"/>
      <c r="D20" s="63"/>
      <c r="E20" s="207"/>
      <c r="F20" s="208"/>
      <c r="G20" s="207"/>
      <c r="H20" s="208"/>
      <c r="I20" s="207">
        <f>SUMIF(F50:F58,A20,I50:I58)</f>
        <v>0</v>
      </c>
      <c r="J20" s="209"/>
    </row>
    <row r="21" spans="1:10" ht="23.25" customHeight="1" x14ac:dyDescent="0.2">
      <c r="A21" s="2"/>
      <c r="B21" s="48" t="s">
        <v>29</v>
      </c>
      <c r="C21" s="64"/>
      <c r="D21" s="65"/>
      <c r="E21" s="210"/>
      <c r="F21" s="246"/>
      <c r="G21" s="210"/>
      <c r="H21" s="246"/>
      <c r="I21" s="210">
        <f>SUM(I16:J20)</f>
        <v>0</v>
      </c>
      <c r="J21" s="21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05">
        <f>ZakladDPHSniVypocet</f>
        <v>0</v>
      </c>
      <c r="H23" s="206"/>
      <c r="I23" s="20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03">
        <f>IF((((A24/10)-INT(A24/10))*100)&gt;50, ROUNDUP(A23, 1), ROUNDDOWN(A23, 1))</f>
        <v>0</v>
      </c>
      <c r="H24" s="204"/>
      <c r="I24" s="20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05">
        <f>ZakladDPHZaklVypocet</f>
        <v>0</v>
      </c>
      <c r="H25" s="206"/>
      <c r="I25" s="20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33">
        <f>IF((((A26/10)-INT(A26/10))*100)&gt;50, ROUNDUP(A25, 1), ROUNDDOWN(A25, 1))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13">
        <f>ZakladDPHSniVypocet+ZakladDPHZaklVypocet</f>
        <v>0</v>
      </c>
      <c r="H28" s="213"/>
      <c r="I28" s="213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12">
        <f>IF((((A29/10)-INT(A29/10))*100)&gt;50, ROUNDUP(A27, 1), ROUNDDOWN(A27, 1))</f>
        <v>0</v>
      </c>
      <c r="H29" s="212"/>
      <c r="I29" s="212"/>
      <c r="J29" s="120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4"/>
      <c r="E34" s="215"/>
      <c r="G34" s="216"/>
      <c r="H34" s="217"/>
      <c r="I34" s="217"/>
      <c r="J34" s="25"/>
    </row>
    <row r="35" spans="1:10" ht="12.75" customHeight="1" x14ac:dyDescent="0.2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50</v>
      </c>
      <c r="C39" s="197"/>
      <c r="D39" s="197"/>
      <c r="E39" s="197"/>
      <c r="F39" s="100">
        <f>'001 21006001 Pol'!AE383</f>
        <v>0</v>
      </c>
      <c r="G39" s="101">
        <f>'001 21006001 Pol'!AF383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198" t="s">
        <v>51</v>
      </c>
      <c r="D40" s="198"/>
      <c r="E40" s="198"/>
      <c r="F40" s="105"/>
      <c r="G40" s="106"/>
      <c r="H40" s="106">
        <f>(F40*SazbaDPH1/100)+(G40*SazbaDPH2/100)</f>
        <v>0</v>
      </c>
      <c r="I40" s="106"/>
      <c r="J40" s="107"/>
    </row>
    <row r="41" spans="1:10" ht="25.5" hidden="1" customHeight="1" x14ac:dyDescent="0.2">
      <c r="A41" s="89">
        <v>2</v>
      </c>
      <c r="B41" s="104" t="s">
        <v>45</v>
      </c>
      <c r="C41" s="198" t="s">
        <v>44</v>
      </c>
      <c r="D41" s="198"/>
      <c r="E41" s="198"/>
      <c r="F41" s="105">
        <f>'001 21006001 Pol'!AE383</f>
        <v>0</v>
      </c>
      <c r="G41" s="106">
        <f>'001 21006001 Pol'!AF383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43</v>
      </c>
      <c r="C42" s="197" t="s">
        <v>44</v>
      </c>
      <c r="D42" s="197"/>
      <c r="E42" s="197"/>
      <c r="F42" s="109">
        <f>'001 21006001 Pol'!AE383</f>
        <v>0</v>
      </c>
      <c r="G42" s="102">
        <f>'001 21006001 Pol'!AF383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199" t="s">
        <v>52</v>
      </c>
      <c r="C43" s="200"/>
      <c r="D43" s="200"/>
      <c r="E43" s="201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54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55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56</v>
      </c>
      <c r="C50" s="195" t="s">
        <v>57</v>
      </c>
      <c r="D50" s="196"/>
      <c r="E50" s="196"/>
      <c r="F50" s="135" t="s">
        <v>24</v>
      </c>
      <c r="G50" s="136"/>
      <c r="H50" s="136"/>
      <c r="I50" s="136">
        <f>'001 21006001 Pol'!G8</f>
        <v>0</v>
      </c>
      <c r="J50" s="133" t="str">
        <f>IF(I59=0,"",I50/I59*100)</f>
        <v/>
      </c>
    </row>
    <row r="51" spans="1:10" ht="36.75" customHeight="1" x14ac:dyDescent="0.2">
      <c r="A51" s="124"/>
      <c r="B51" s="129" t="s">
        <v>58</v>
      </c>
      <c r="C51" s="195" t="s">
        <v>59</v>
      </c>
      <c r="D51" s="196"/>
      <c r="E51" s="196"/>
      <c r="F51" s="135" t="s">
        <v>24</v>
      </c>
      <c r="G51" s="136"/>
      <c r="H51" s="136"/>
      <c r="I51" s="136">
        <f>'001 21006001 Pol'!G197</f>
        <v>0</v>
      </c>
      <c r="J51" s="133" t="str">
        <f>IF(I59=0,"",I51/I59*100)</f>
        <v/>
      </c>
    </row>
    <row r="52" spans="1:10" ht="36.75" customHeight="1" x14ac:dyDescent="0.2">
      <c r="A52" s="124"/>
      <c r="B52" s="129" t="s">
        <v>60</v>
      </c>
      <c r="C52" s="195" t="s">
        <v>61</v>
      </c>
      <c r="D52" s="196"/>
      <c r="E52" s="196"/>
      <c r="F52" s="135" t="s">
        <v>24</v>
      </c>
      <c r="G52" s="136"/>
      <c r="H52" s="136"/>
      <c r="I52" s="136">
        <f>'001 21006001 Pol'!G227</f>
        <v>0</v>
      </c>
      <c r="J52" s="133" t="str">
        <f>IF(I59=0,"",I52/I59*100)</f>
        <v/>
      </c>
    </row>
    <row r="53" spans="1:10" ht="36.75" customHeight="1" x14ac:dyDescent="0.2">
      <c r="A53" s="124"/>
      <c r="B53" s="129" t="s">
        <v>62</v>
      </c>
      <c r="C53" s="195" t="s">
        <v>63</v>
      </c>
      <c r="D53" s="196"/>
      <c r="E53" s="196"/>
      <c r="F53" s="135" t="s">
        <v>24</v>
      </c>
      <c r="G53" s="136"/>
      <c r="H53" s="136"/>
      <c r="I53" s="136">
        <f>'001 21006001 Pol'!G240</f>
        <v>0</v>
      </c>
      <c r="J53" s="133" t="str">
        <f>IF(I59=0,"",I53/I59*100)</f>
        <v/>
      </c>
    </row>
    <row r="54" spans="1:10" ht="36.75" customHeight="1" x14ac:dyDescent="0.2">
      <c r="A54" s="124"/>
      <c r="B54" s="129" t="s">
        <v>64</v>
      </c>
      <c r="C54" s="195" t="s">
        <v>65</v>
      </c>
      <c r="D54" s="196"/>
      <c r="E54" s="196"/>
      <c r="F54" s="135" t="s">
        <v>24</v>
      </c>
      <c r="G54" s="136"/>
      <c r="H54" s="136"/>
      <c r="I54" s="136">
        <f>'001 21006001 Pol'!G260</f>
        <v>0</v>
      </c>
      <c r="J54" s="133" t="str">
        <f>IF(I59=0,"",I54/I59*100)</f>
        <v/>
      </c>
    </row>
    <row r="55" spans="1:10" ht="36.75" customHeight="1" x14ac:dyDescent="0.2">
      <c r="A55" s="124"/>
      <c r="B55" s="129" t="s">
        <v>66</v>
      </c>
      <c r="C55" s="195" t="s">
        <v>67</v>
      </c>
      <c r="D55" s="196"/>
      <c r="E55" s="196"/>
      <c r="F55" s="135" t="s">
        <v>24</v>
      </c>
      <c r="G55" s="136"/>
      <c r="H55" s="136"/>
      <c r="I55" s="136">
        <f>'001 21006001 Pol'!G357</f>
        <v>0</v>
      </c>
      <c r="J55" s="133" t="str">
        <f>IF(I59=0,"",I55/I59*100)</f>
        <v/>
      </c>
    </row>
    <row r="56" spans="1:10" ht="36.75" customHeight="1" x14ac:dyDescent="0.2">
      <c r="A56" s="124"/>
      <c r="B56" s="129" t="s">
        <v>68</v>
      </c>
      <c r="C56" s="195" t="s">
        <v>69</v>
      </c>
      <c r="D56" s="196"/>
      <c r="E56" s="196"/>
      <c r="F56" s="135" t="s">
        <v>25</v>
      </c>
      <c r="G56" s="136"/>
      <c r="H56" s="136"/>
      <c r="I56" s="136">
        <f>'001 21006001 Pol'!G361</f>
        <v>0</v>
      </c>
      <c r="J56" s="133" t="str">
        <f>IF(I59=0,"",I56/I59*100)</f>
        <v/>
      </c>
    </row>
    <row r="57" spans="1:10" ht="36.75" customHeight="1" x14ac:dyDescent="0.2">
      <c r="A57" s="124"/>
      <c r="B57" s="129" t="s">
        <v>70</v>
      </c>
      <c r="C57" s="195" t="s">
        <v>71</v>
      </c>
      <c r="D57" s="196"/>
      <c r="E57" s="196"/>
      <c r="F57" s="135" t="s">
        <v>72</v>
      </c>
      <c r="G57" s="136"/>
      <c r="H57" s="136"/>
      <c r="I57" s="136">
        <f>'001 21006001 Pol'!G367</f>
        <v>0</v>
      </c>
      <c r="J57" s="133" t="str">
        <f>IF(I59=0,"",I57/I59*100)</f>
        <v/>
      </c>
    </row>
    <row r="58" spans="1:10" ht="36.75" customHeight="1" x14ac:dyDescent="0.2">
      <c r="A58" s="124"/>
      <c r="B58" s="129" t="s">
        <v>73</v>
      </c>
      <c r="C58" s="195" t="s">
        <v>27</v>
      </c>
      <c r="D58" s="196"/>
      <c r="E58" s="196"/>
      <c r="F58" s="135" t="s">
        <v>73</v>
      </c>
      <c r="G58" s="136"/>
      <c r="H58" s="136"/>
      <c r="I58" s="136">
        <f>'001 21006001 Pol'!G373</f>
        <v>0</v>
      </c>
      <c r="J58" s="133" t="str">
        <f>IF(I59=0,"",I58/I59*100)</f>
        <v/>
      </c>
    </row>
    <row r="59" spans="1:10" ht="25.5" customHeight="1" x14ac:dyDescent="0.2">
      <c r="A59" s="125"/>
      <c r="B59" s="130" t="s">
        <v>1</v>
      </c>
      <c r="C59" s="131"/>
      <c r="D59" s="132"/>
      <c r="E59" s="132"/>
      <c r="F59" s="137"/>
      <c r="G59" s="138"/>
      <c r="H59" s="138"/>
      <c r="I59" s="138">
        <f>SUM(I50:I58)</f>
        <v>0</v>
      </c>
      <c r="J59" s="134">
        <f>SUM(J50:J58)</f>
        <v>0</v>
      </c>
    </row>
    <row r="60" spans="1:10" x14ac:dyDescent="0.2">
      <c r="F60" s="87"/>
      <c r="G60" s="87"/>
      <c r="H60" s="87"/>
      <c r="I60" s="87"/>
      <c r="J60" s="88"/>
    </row>
    <row r="61" spans="1:10" x14ac:dyDescent="0.2">
      <c r="F61" s="87"/>
      <c r="G61" s="87"/>
      <c r="H61" s="87"/>
      <c r="I61" s="87"/>
      <c r="J61" s="88"/>
    </row>
    <row r="62" spans="1:10" x14ac:dyDescent="0.2">
      <c r="F62" s="87"/>
      <c r="G62" s="87"/>
      <c r="H62" s="87"/>
      <c r="I62" s="87"/>
      <c r="J62" s="88"/>
    </row>
  </sheetData>
  <sheetProtection password="D65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7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8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9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sheetProtection password="D65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342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9" t="s">
        <v>75</v>
      </c>
      <c r="B1" s="259"/>
      <c r="C1" s="259"/>
      <c r="D1" s="259"/>
      <c r="E1" s="259"/>
      <c r="F1" s="259"/>
      <c r="G1" s="259"/>
      <c r="AG1" t="s">
        <v>76</v>
      </c>
    </row>
    <row r="2" spans="1:60" ht="24.95" customHeight="1" x14ac:dyDescent="0.2">
      <c r="A2" s="140" t="s">
        <v>7</v>
      </c>
      <c r="B2" s="49" t="s">
        <v>48</v>
      </c>
      <c r="C2" s="260" t="s">
        <v>49</v>
      </c>
      <c r="D2" s="261"/>
      <c r="E2" s="261"/>
      <c r="F2" s="261"/>
      <c r="G2" s="262"/>
      <c r="AG2" t="s">
        <v>77</v>
      </c>
    </row>
    <row r="3" spans="1:60" ht="24.95" customHeight="1" x14ac:dyDescent="0.2">
      <c r="A3" s="140" t="s">
        <v>8</v>
      </c>
      <c r="B3" s="49" t="s">
        <v>45</v>
      </c>
      <c r="C3" s="260" t="s">
        <v>44</v>
      </c>
      <c r="D3" s="261"/>
      <c r="E3" s="261"/>
      <c r="F3" s="261"/>
      <c r="G3" s="262"/>
      <c r="AC3" s="122" t="s">
        <v>77</v>
      </c>
      <c r="AG3" t="s">
        <v>78</v>
      </c>
    </row>
    <row r="4" spans="1:60" ht="24.95" customHeight="1" x14ac:dyDescent="0.2">
      <c r="A4" s="141" t="s">
        <v>9</v>
      </c>
      <c r="B4" s="142" t="s">
        <v>43</v>
      </c>
      <c r="C4" s="263" t="s">
        <v>44</v>
      </c>
      <c r="D4" s="264"/>
      <c r="E4" s="264"/>
      <c r="F4" s="264"/>
      <c r="G4" s="265"/>
      <c r="AG4" t="s">
        <v>79</v>
      </c>
    </row>
    <row r="5" spans="1:60" x14ac:dyDescent="0.2">
      <c r="D5" s="10"/>
    </row>
    <row r="6" spans="1:60" ht="38.25" x14ac:dyDescent="0.2">
      <c r="A6" s="144" t="s">
        <v>80</v>
      </c>
      <c r="B6" s="146" t="s">
        <v>81</v>
      </c>
      <c r="C6" s="146" t="s">
        <v>82</v>
      </c>
      <c r="D6" s="145" t="s">
        <v>83</v>
      </c>
      <c r="E6" s="144" t="s">
        <v>84</v>
      </c>
      <c r="F6" s="143" t="s">
        <v>85</v>
      </c>
      <c r="G6" s="144" t="s">
        <v>29</v>
      </c>
      <c r="H6" s="147" t="s">
        <v>30</v>
      </c>
      <c r="I6" s="147" t="s">
        <v>86</v>
      </c>
      <c r="J6" s="147" t="s">
        <v>31</v>
      </c>
      <c r="K6" s="147" t="s">
        <v>87</v>
      </c>
      <c r="L6" s="147" t="s">
        <v>88</v>
      </c>
      <c r="M6" s="147" t="s">
        <v>89</v>
      </c>
      <c r="N6" s="147" t="s">
        <v>90</v>
      </c>
      <c r="O6" s="147" t="s">
        <v>91</v>
      </c>
      <c r="P6" s="147" t="s">
        <v>92</v>
      </c>
      <c r="Q6" s="147" t="s">
        <v>93</v>
      </c>
      <c r="R6" s="147" t="s">
        <v>94</v>
      </c>
      <c r="S6" s="147" t="s">
        <v>95</v>
      </c>
      <c r="T6" s="147" t="s">
        <v>96</v>
      </c>
      <c r="U6" s="147" t="s">
        <v>97</v>
      </c>
      <c r="V6" s="147" t="s">
        <v>98</v>
      </c>
      <c r="W6" s="147" t="s">
        <v>99</v>
      </c>
      <c r="X6" s="147" t="s">
        <v>100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101</v>
      </c>
      <c r="B8" s="164" t="s">
        <v>56</v>
      </c>
      <c r="C8" s="185" t="s">
        <v>57</v>
      </c>
      <c r="D8" s="165"/>
      <c r="E8" s="166"/>
      <c r="F8" s="167"/>
      <c r="G8" s="167">
        <f>SUMIF(AG9:AG196,"&lt;&gt;NOR",G9:G196)</f>
        <v>0</v>
      </c>
      <c r="H8" s="167"/>
      <c r="I8" s="167">
        <f>SUM(I9:I196)</f>
        <v>0</v>
      </c>
      <c r="J8" s="167"/>
      <c r="K8" s="167">
        <f>SUM(K9:K196)</f>
        <v>0</v>
      </c>
      <c r="L8" s="167"/>
      <c r="M8" s="167">
        <f>SUM(M9:M196)</f>
        <v>0</v>
      </c>
      <c r="N8" s="167"/>
      <c r="O8" s="167">
        <f>SUM(O9:O196)</f>
        <v>51.89</v>
      </c>
      <c r="P8" s="167"/>
      <c r="Q8" s="167">
        <f>SUM(Q9:Q196)</f>
        <v>21.97</v>
      </c>
      <c r="R8" s="167"/>
      <c r="S8" s="167"/>
      <c r="T8" s="168"/>
      <c r="U8" s="162"/>
      <c r="V8" s="162">
        <f>SUM(V9:V196)</f>
        <v>906.48000000000025</v>
      </c>
      <c r="W8" s="162"/>
      <c r="X8" s="162"/>
      <c r="AG8" t="s">
        <v>102</v>
      </c>
    </row>
    <row r="9" spans="1:60" outlineLevel="1" x14ac:dyDescent="0.2">
      <c r="A9" s="169">
        <v>1</v>
      </c>
      <c r="B9" s="170" t="s">
        <v>103</v>
      </c>
      <c r="C9" s="186" t="s">
        <v>104</v>
      </c>
      <c r="D9" s="171" t="s">
        <v>105</v>
      </c>
      <c r="E9" s="172">
        <v>2.5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 t="s">
        <v>106</v>
      </c>
      <c r="S9" s="174" t="s">
        <v>107</v>
      </c>
      <c r="T9" s="175" t="s">
        <v>107</v>
      </c>
      <c r="U9" s="157">
        <v>0.17199999999999999</v>
      </c>
      <c r="V9" s="157">
        <f>ROUND(E9*U9,2)</f>
        <v>0.43</v>
      </c>
      <c r="W9" s="157"/>
      <c r="X9" s="157" t="s">
        <v>108</v>
      </c>
      <c r="Y9" s="148"/>
      <c r="Z9" s="148"/>
      <c r="AA9" s="148"/>
      <c r="AB9" s="148"/>
      <c r="AC9" s="148"/>
      <c r="AD9" s="148"/>
      <c r="AE9" s="148"/>
      <c r="AF9" s="148"/>
      <c r="AG9" s="148" t="s">
        <v>109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22.5" outlineLevel="1" x14ac:dyDescent="0.2">
      <c r="A10" s="155"/>
      <c r="B10" s="156"/>
      <c r="C10" s="251" t="s">
        <v>110</v>
      </c>
      <c r="D10" s="252"/>
      <c r="E10" s="252"/>
      <c r="F10" s="252"/>
      <c r="G10" s="252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111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6" t="str">
        <f>C10</f>
        <v>s odstraněním kořenů a s případným nutným odklizením křovin a stromů na hromady na vzdálenost do 50 m nebo s naložením na dopravní prostředek, do sklonu terénu 1 : 5,</v>
      </c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7" t="s">
        <v>112</v>
      </c>
      <c r="D11" s="158"/>
      <c r="E11" s="159">
        <v>2.5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113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ht="22.5" outlineLevel="1" x14ac:dyDescent="0.2">
      <c r="A12" s="169">
        <v>2</v>
      </c>
      <c r="B12" s="170" t="s">
        <v>114</v>
      </c>
      <c r="C12" s="186" t="s">
        <v>115</v>
      </c>
      <c r="D12" s="171" t="s">
        <v>105</v>
      </c>
      <c r="E12" s="172">
        <v>25.86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0</v>
      </c>
      <c r="O12" s="174">
        <f>ROUND(E12*N12,2)</f>
        <v>0</v>
      </c>
      <c r="P12" s="174">
        <v>0.13800000000000001</v>
      </c>
      <c r="Q12" s="174">
        <f>ROUND(E12*P12,2)</f>
        <v>3.57</v>
      </c>
      <c r="R12" s="174" t="s">
        <v>116</v>
      </c>
      <c r="S12" s="174" t="s">
        <v>107</v>
      </c>
      <c r="T12" s="175" t="s">
        <v>107</v>
      </c>
      <c r="U12" s="157">
        <v>0.16</v>
      </c>
      <c r="V12" s="157">
        <f>ROUND(E12*U12,2)</f>
        <v>4.1399999999999997</v>
      </c>
      <c r="W12" s="157"/>
      <c r="X12" s="157" t="s">
        <v>108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109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251" t="s">
        <v>117</v>
      </c>
      <c r="D13" s="252"/>
      <c r="E13" s="252"/>
      <c r="F13" s="252"/>
      <c r="G13" s="252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111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7" t="s">
        <v>118</v>
      </c>
      <c r="D14" s="158"/>
      <c r="E14" s="159">
        <v>5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113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7" t="s">
        <v>119</v>
      </c>
      <c r="D15" s="158"/>
      <c r="E15" s="159">
        <v>5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113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87" t="s">
        <v>120</v>
      </c>
      <c r="D16" s="158"/>
      <c r="E16" s="159">
        <v>6.875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113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87" t="s">
        <v>121</v>
      </c>
      <c r="D17" s="158"/>
      <c r="E17" s="159">
        <v>8.9849999999999994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113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ht="22.5" outlineLevel="1" x14ac:dyDescent="0.2">
      <c r="A18" s="169">
        <v>3</v>
      </c>
      <c r="B18" s="170" t="s">
        <v>122</v>
      </c>
      <c r="C18" s="186" t="s">
        <v>123</v>
      </c>
      <c r="D18" s="171" t="s">
        <v>105</v>
      </c>
      <c r="E18" s="172">
        <v>53.49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4">
        <v>0</v>
      </c>
      <c r="O18" s="174">
        <f>ROUND(E18*N18,2)</f>
        <v>0</v>
      </c>
      <c r="P18" s="174">
        <v>0.22</v>
      </c>
      <c r="Q18" s="174">
        <f>ROUND(E18*P18,2)</f>
        <v>11.77</v>
      </c>
      <c r="R18" s="174" t="s">
        <v>116</v>
      </c>
      <c r="S18" s="174" t="s">
        <v>107</v>
      </c>
      <c r="T18" s="175" t="s">
        <v>107</v>
      </c>
      <c r="U18" s="157">
        <v>0.42099999999999999</v>
      </c>
      <c r="V18" s="157">
        <f>ROUND(E18*U18,2)</f>
        <v>22.52</v>
      </c>
      <c r="W18" s="157"/>
      <c r="X18" s="157" t="s">
        <v>108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109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7" t="s">
        <v>124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113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7" t="s">
        <v>125</v>
      </c>
      <c r="D20" s="158"/>
      <c r="E20" s="159">
        <v>25.86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113</v>
      </c>
      <c r="AH20" s="148">
        <v>5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87" t="s">
        <v>126</v>
      </c>
      <c r="D21" s="158"/>
      <c r="E21" s="159">
        <v>27.63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113</v>
      </c>
      <c r="AH21" s="148">
        <v>5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ht="22.5" outlineLevel="1" x14ac:dyDescent="0.2">
      <c r="A22" s="169">
        <v>4</v>
      </c>
      <c r="B22" s="170" t="s">
        <v>127</v>
      </c>
      <c r="C22" s="186" t="s">
        <v>128</v>
      </c>
      <c r="D22" s="171" t="s">
        <v>105</v>
      </c>
      <c r="E22" s="172">
        <v>27.63</v>
      </c>
      <c r="F22" s="173"/>
      <c r="G22" s="174">
        <f>ROUND(E22*F22,2)</f>
        <v>0</v>
      </c>
      <c r="H22" s="173"/>
      <c r="I22" s="174">
        <f>ROUND(E22*H22,2)</f>
        <v>0</v>
      </c>
      <c r="J22" s="173"/>
      <c r="K22" s="174">
        <f>ROUND(E22*J22,2)</f>
        <v>0</v>
      </c>
      <c r="L22" s="174">
        <v>21</v>
      </c>
      <c r="M22" s="174">
        <f>G22*(1+L22/100)</f>
        <v>0</v>
      </c>
      <c r="N22" s="174">
        <v>0</v>
      </c>
      <c r="O22" s="174">
        <f>ROUND(E22*N22,2)</f>
        <v>0</v>
      </c>
      <c r="P22" s="174">
        <v>0.24</v>
      </c>
      <c r="Q22" s="174">
        <f>ROUND(E22*P22,2)</f>
        <v>6.63</v>
      </c>
      <c r="R22" s="174" t="s">
        <v>116</v>
      </c>
      <c r="S22" s="174" t="s">
        <v>107</v>
      </c>
      <c r="T22" s="175" t="s">
        <v>107</v>
      </c>
      <c r="U22" s="157">
        <v>0.80647999999999997</v>
      </c>
      <c r="V22" s="157">
        <f>ROUND(E22*U22,2)</f>
        <v>22.28</v>
      </c>
      <c r="W22" s="157"/>
      <c r="X22" s="157" t="s">
        <v>108</v>
      </c>
      <c r="Y22" s="148"/>
      <c r="Z22" s="148"/>
      <c r="AA22" s="148"/>
      <c r="AB22" s="148"/>
      <c r="AC22" s="148"/>
      <c r="AD22" s="148"/>
      <c r="AE22" s="148"/>
      <c r="AF22" s="148"/>
      <c r="AG22" s="148" t="s">
        <v>109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7" t="s">
        <v>129</v>
      </c>
      <c r="D23" s="158"/>
      <c r="E23" s="159">
        <v>27.63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113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69">
        <v>5</v>
      </c>
      <c r="B24" s="170" t="s">
        <v>130</v>
      </c>
      <c r="C24" s="186" t="s">
        <v>131</v>
      </c>
      <c r="D24" s="171" t="s">
        <v>132</v>
      </c>
      <c r="E24" s="172">
        <v>3.3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4">
        <v>2.478E-2</v>
      </c>
      <c r="O24" s="174">
        <f>ROUND(E24*N24,2)</f>
        <v>0.08</v>
      </c>
      <c r="P24" s="174">
        <v>0</v>
      </c>
      <c r="Q24" s="174">
        <f>ROUND(E24*P24,2)</f>
        <v>0</v>
      </c>
      <c r="R24" s="174" t="s">
        <v>106</v>
      </c>
      <c r="S24" s="174" t="s">
        <v>107</v>
      </c>
      <c r="T24" s="175" t="s">
        <v>107</v>
      </c>
      <c r="U24" s="157">
        <v>0.54700000000000004</v>
      </c>
      <c r="V24" s="157">
        <f>ROUND(E24*U24,2)</f>
        <v>1.81</v>
      </c>
      <c r="W24" s="157"/>
      <c r="X24" s="157" t="s">
        <v>108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133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ht="22.5" outlineLevel="1" x14ac:dyDescent="0.2">
      <c r="A25" s="155"/>
      <c r="B25" s="156"/>
      <c r="C25" s="251" t="s">
        <v>134</v>
      </c>
      <c r="D25" s="252"/>
      <c r="E25" s="252"/>
      <c r="F25" s="252"/>
      <c r="G25" s="252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111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76" t="str">
        <f>C25</f>
        <v>ve výkopišti ve stavu a poloze, ve kterých byla na začátku zemních prací, a to podepřením, vzepřením nebo vyvěšením, případně s ochranným bedněním, se zřízením a odstraněním zajišťovací konstrukce a včetně opotřebení použitých materiálů,</v>
      </c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87" t="s">
        <v>135</v>
      </c>
      <c r="D26" s="158"/>
      <c r="E26" s="159">
        <v>1.1000000000000001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113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87" t="s">
        <v>136</v>
      </c>
      <c r="D27" s="158"/>
      <c r="E27" s="159">
        <v>1.1000000000000001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113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87" t="s">
        <v>137</v>
      </c>
      <c r="D28" s="158"/>
      <c r="E28" s="159">
        <v>1.1000000000000001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113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69">
        <v>6</v>
      </c>
      <c r="B29" s="170" t="s">
        <v>138</v>
      </c>
      <c r="C29" s="186" t="s">
        <v>139</v>
      </c>
      <c r="D29" s="171" t="s">
        <v>140</v>
      </c>
      <c r="E29" s="172">
        <v>16.837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21</v>
      </c>
      <c r="M29" s="174">
        <f>G29*(1+L29/100)</f>
        <v>0</v>
      </c>
      <c r="N29" s="174">
        <v>0</v>
      </c>
      <c r="O29" s="174">
        <f>ROUND(E29*N29,2)</f>
        <v>0</v>
      </c>
      <c r="P29" s="174">
        <v>0</v>
      </c>
      <c r="Q29" s="174">
        <f>ROUND(E29*P29,2)</f>
        <v>0</v>
      </c>
      <c r="R29" s="174" t="s">
        <v>106</v>
      </c>
      <c r="S29" s="174" t="s">
        <v>107</v>
      </c>
      <c r="T29" s="175" t="s">
        <v>107</v>
      </c>
      <c r="U29" s="157">
        <v>9.7000000000000003E-2</v>
      </c>
      <c r="V29" s="157">
        <f>ROUND(E29*U29,2)</f>
        <v>1.63</v>
      </c>
      <c r="W29" s="157"/>
      <c r="X29" s="157" t="s">
        <v>108</v>
      </c>
      <c r="Y29" s="148"/>
      <c r="Z29" s="148"/>
      <c r="AA29" s="148"/>
      <c r="AB29" s="148"/>
      <c r="AC29" s="148"/>
      <c r="AD29" s="148"/>
      <c r="AE29" s="148"/>
      <c r="AF29" s="148"/>
      <c r="AG29" s="148" t="s">
        <v>133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251" t="s">
        <v>141</v>
      </c>
      <c r="D30" s="252"/>
      <c r="E30" s="252"/>
      <c r="F30" s="252"/>
      <c r="G30" s="252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111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76" t="str">
        <f>C30</f>
        <v>nebo lesní půdy, s vodorovným přemístěním na hromady v místě upotřebení nebo na dočasné či trvalé skládky se složením</v>
      </c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7" t="s">
        <v>142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113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87" t="s">
        <v>143</v>
      </c>
      <c r="D32" s="158"/>
      <c r="E32" s="159">
        <v>1.18</v>
      </c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113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87" t="s">
        <v>144</v>
      </c>
      <c r="D33" s="158"/>
      <c r="E33" s="159">
        <v>1.87</v>
      </c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113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7" t="s">
        <v>145</v>
      </c>
      <c r="D34" s="158"/>
      <c r="E34" s="159">
        <v>6.76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113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87" t="s">
        <v>146</v>
      </c>
      <c r="D35" s="158"/>
      <c r="E35" s="159">
        <v>1.298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113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87" t="s">
        <v>147</v>
      </c>
      <c r="D36" s="158"/>
      <c r="E36" s="159">
        <v>6.6000000000000003E-2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113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7" t="s">
        <v>148</v>
      </c>
      <c r="D37" s="158"/>
      <c r="E37" s="159">
        <v>9.2479999999999993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113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87" t="s">
        <v>149</v>
      </c>
      <c r="D38" s="158"/>
      <c r="E38" s="159">
        <v>-3.585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113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69">
        <v>7</v>
      </c>
      <c r="B39" s="170" t="s">
        <v>150</v>
      </c>
      <c r="C39" s="186" t="s">
        <v>151</v>
      </c>
      <c r="D39" s="171" t="s">
        <v>140</v>
      </c>
      <c r="E39" s="172">
        <v>16.170000000000002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21</v>
      </c>
      <c r="M39" s="174">
        <f>G39*(1+L39/100)</f>
        <v>0</v>
      </c>
      <c r="N39" s="174">
        <v>0</v>
      </c>
      <c r="O39" s="174">
        <f>ROUND(E39*N39,2)</f>
        <v>0</v>
      </c>
      <c r="P39" s="174">
        <v>0</v>
      </c>
      <c r="Q39" s="174">
        <f>ROUND(E39*P39,2)</f>
        <v>0</v>
      </c>
      <c r="R39" s="174" t="s">
        <v>106</v>
      </c>
      <c r="S39" s="174" t="s">
        <v>107</v>
      </c>
      <c r="T39" s="175" t="s">
        <v>107</v>
      </c>
      <c r="U39" s="157">
        <v>1.7629999999999999</v>
      </c>
      <c r="V39" s="157">
        <f>ROUND(E39*U39,2)</f>
        <v>28.51</v>
      </c>
      <c r="W39" s="157"/>
      <c r="X39" s="157" t="s">
        <v>108</v>
      </c>
      <c r="Y39" s="148"/>
      <c r="Z39" s="148"/>
      <c r="AA39" s="148"/>
      <c r="AB39" s="148"/>
      <c r="AC39" s="148"/>
      <c r="AD39" s="148"/>
      <c r="AE39" s="148"/>
      <c r="AF39" s="148"/>
      <c r="AG39" s="148" t="s">
        <v>133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251" t="s">
        <v>152</v>
      </c>
      <c r="D40" s="252"/>
      <c r="E40" s="252"/>
      <c r="F40" s="252"/>
      <c r="G40" s="252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111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76" t="str">
        <f>C40</f>
        <v>Příplatek k cenám hloubených vykopávek za ztížení vykopávky v blízkosti podzemního vedení nebo výbušnin pro jakoukoliv třídu horniny.</v>
      </c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87" t="s">
        <v>153</v>
      </c>
      <c r="D41" s="158"/>
      <c r="E41" s="159">
        <v>4.07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113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87" t="s">
        <v>154</v>
      </c>
      <c r="D42" s="158"/>
      <c r="E42" s="159">
        <v>5.28</v>
      </c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113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87" t="s">
        <v>155</v>
      </c>
      <c r="D43" s="158"/>
      <c r="E43" s="159">
        <v>6.82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113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69">
        <v>8</v>
      </c>
      <c r="B44" s="170" t="s">
        <v>156</v>
      </c>
      <c r="C44" s="186" t="s">
        <v>157</v>
      </c>
      <c r="D44" s="171" t="s">
        <v>140</v>
      </c>
      <c r="E44" s="172">
        <v>172.66560000000001</v>
      </c>
      <c r="F44" s="173"/>
      <c r="G44" s="174">
        <f>ROUND(E44*F44,2)</f>
        <v>0</v>
      </c>
      <c r="H44" s="173"/>
      <c r="I44" s="174">
        <f>ROUND(E44*H44,2)</f>
        <v>0</v>
      </c>
      <c r="J44" s="173"/>
      <c r="K44" s="174">
        <f>ROUND(E44*J44,2)</f>
        <v>0</v>
      </c>
      <c r="L44" s="174">
        <v>21</v>
      </c>
      <c r="M44" s="174">
        <f>G44*(1+L44/100)</f>
        <v>0</v>
      </c>
      <c r="N44" s="174">
        <v>0</v>
      </c>
      <c r="O44" s="174">
        <f>ROUND(E44*N44,2)</f>
        <v>0</v>
      </c>
      <c r="P44" s="174">
        <v>0</v>
      </c>
      <c r="Q44" s="174">
        <f>ROUND(E44*P44,2)</f>
        <v>0</v>
      </c>
      <c r="R44" s="174" t="s">
        <v>106</v>
      </c>
      <c r="S44" s="174" t="s">
        <v>107</v>
      </c>
      <c r="T44" s="175" t="s">
        <v>107</v>
      </c>
      <c r="U44" s="157">
        <v>1.556</v>
      </c>
      <c r="V44" s="157">
        <f>ROUND(E44*U44,2)</f>
        <v>268.67</v>
      </c>
      <c r="W44" s="157"/>
      <c r="X44" s="157" t="s">
        <v>108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109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55"/>
      <c r="B45" s="156"/>
      <c r="C45" s="251" t="s">
        <v>158</v>
      </c>
      <c r="D45" s="252"/>
      <c r="E45" s="252"/>
      <c r="F45" s="252"/>
      <c r="G45" s="252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111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76" t="str">
        <f>C45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87" t="s">
        <v>159</v>
      </c>
      <c r="D46" s="158"/>
      <c r="E46" s="159">
        <v>92.046000000000006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113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7" t="s">
        <v>160</v>
      </c>
      <c r="D47" s="158"/>
      <c r="E47" s="159">
        <v>80.619600000000005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113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9">
        <v>9</v>
      </c>
      <c r="B48" s="170" t="s">
        <v>161</v>
      </c>
      <c r="C48" s="186" t="s">
        <v>162</v>
      </c>
      <c r="D48" s="171" t="s">
        <v>140</v>
      </c>
      <c r="E48" s="172">
        <v>69.066239999999993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21</v>
      </c>
      <c r="M48" s="174">
        <f>G48*(1+L48/100)</f>
        <v>0</v>
      </c>
      <c r="N48" s="174">
        <v>0</v>
      </c>
      <c r="O48" s="174">
        <f>ROUND(E48*N48,2)</f>
        <v>0</v>
      </c>
      <c r="P48" s="174">
        <v>0</v>
      </c>
      <c r="Q48" s="174">
        <f>ROUND(E48*P48,2)</f>
        <v>0</v>
      </c>
      <c r="R48" s="174" t="s">
        <v>106</v>
      </c>
      <c r="S48" s="174" t="s">
        <v>107</v>
      </c>
      <c r="T48" s="175" t="s">
        <v>107</v>
      </c>
      <c r="U48" s="157">
        <v>0.107</v>
      </c>
      <c r="V48" s="157">
        <f>ROUND(E48*U48,2)</f>
        <v>7.39</v>
      </c>
      <c r="W48" s="157"/>
      <c r="X48" s="157" t="s">
        <v>108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109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55"/>
      <c r="B49" s="156"/>
      <c r="C49" s="251" t="s">
        <v>158</v>
      </c>
      <c r="D49" s="252"/>
      <c r="E49" s="252"/>
      <c r="F49" s="252"/>
      <c r="G49" s="252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111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76" t="str">
        <f>C49</f>
        <v>s urovnáním dna do předepsaného profilu a spádu, s případně nutným přemístěním výkopku ve výkopišti a dále buď s přemístěním výkopku na přilehlém terénu na vzdálenost do 3 m od kraje jámy nebo s naložením na dopravní prostředek</v>
      </c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7" t="s">
        <v>163</v>
      </c>
      <c r="D50" s="158"/>
      <c r="E50" s="159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113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87" t="s">
        <v>164</v>
      </c>
      <c r="D51" s="158"/>
      <c r="E51" s="159">
        <v>69.066239999999993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113</v>
      </c>
      <c r="AH51" s="148">
        <v>5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69">
        <v>10</v>
      </c>
      <c r="B52" s="170" t="s">
        <v>165</v>
      </c>
      <c r="C52" s="186" t="s">
        <v>166</v>
      </c>
      <c r="D52" s="171" t="s">
        <v>140</v>
      </c>
      <c r="E52" s="172">
        <v>127.03415</v>
      </c>
      <c r="F52" s="173"/>
      <c r="G52" s="174">
        <f>ROUND(E52*F52,2)</f>
        <v>0</v>
      </c>
      <c r="H52" s="173"/>
      <c r="I52" s="174">
        <f>ROUND(E52*H52,2)</f>
        <v>0</v>
      </c>
      <c r="J52" s="173"/>
      <c r="K52" s="174">
        <f>ROUND(E52*J52,2)</f>
        <v>0</v>
      </c>
      <c r="L52" s="174">
        <v>21</v>
      </c>
      <c r="M52" s="174">
        <f>G52*(1+L52/100)</f>
        <v>0</v>
      </c>
      <c r="N52" s="174">
        <v>0</v>
      </c>
      <c r="O52" s="174">
        <f>ROUND(E52*N52,2)</f>
        <v>0</v>
      </c>
      <c r="P52" s="174">
        <v>0</v>
      </c>
      <c r="Q52" s="174">
        <f>ROUND(E52*P52,2)</f>
        <v>0</v>
      </c>
      <c r="R52" s="174" t="s">
        <v>106</v>
      </c>
      <c r="S52" s="174" t="s">
        <v>107</v>
      </c>
      <c r="T52" s="175" t="s">
        <v>107</v>
      </c>
      <c r="U52" s="157">
        <v>0.16</v>
      </c>
      <c r="V52" s="157">
        <f>ROUND(E52*U52,2)</f>
        <v>20.329999999999998</v>
      </c>
      <c r="W52" s="157"/>
      <c r="X52" s="157" t="s">
        <v>108</v>
      </c>
      <c r="Y52" s="148"/>
      <c r="Z52" s="148"/>
      <c r="AA52" s="148"/>
      <c r="AB52" s="148"/>
      <c r="AC52" s="148"/>
      <c r="AD52" s="148"/>
      <c r="AE52" s="148"/>
      <c r="AF52" s="148"/>
      <c r="AG52" s="148" t="s">
        <v>133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ht="33.75" outlineLevel="1" x14ac:dyDescent="0.2">
      <c r="A53" s="155"/>
      <c r="B53" s="156"/>
      <c r="C53" s="251" t="s">
        <v>167</v>
      </c>
      <c r="D53" s="252"/>
      <c r="E53" s="252"/>
      <c r="F53" s="252"/>
      <c r="G53" s="252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111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76" t="str">
        <f>C53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87" t="s">
        <v>168</v>
      </c>
      <c r="D54" s="158"/>
      <c r="E54" s="159"/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113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7" t="s">
        <v>169</v>
      </c>
      <c r="D55" s="158"/>
      <c r="E55" s="159">
        <v>10.53195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113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87" t="s">
        <v>170</v>
      </c>
      <c r="D56" s="158"/>
      <c r="E56" s="159">
        <v>17.425000000000001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113</v>
      </c>
      <c r="AH56" s="148">
        <v>0</v>
      </c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87" t="s">
        <v>171</v>
      </c>
      <c r="D57" s="158"/>
      <c r="E57" s="159">
        <v>9.24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113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7" t="s">
        <v>172</v>
      </c>
      <c r="D58" s="158"/>
      <c r="E58" s="159">
        <v>3.5903999999999998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113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87" t="s">
        <v>173</v>
      </c>
      <c r="D59" s="158"/>
      <c r="E59" s="159">
        <v>83.869500000000002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113</v>
      </c>
      <c r="AH59" s="148">
        <v>0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87" t="s">
        <v>174</v>
      </c>
      <c r="D60" s="158"/>
      <c r="E60" s="159">
        <v>12.095000000000001</v>
      </c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113</v>
      </c>
      <c r="AH60" s="148">
        <v>0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7" t="s">
        <v>175</v>
      </c>
      <c r="D61" s="158"/>
      <c r="E61" s="159">
        <v>0.89429999999999998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113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7" t="s">
        <v>176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113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7" t="s">
        <v>177</v>
      </c>
      <c r="D63" s="158"/>
      <c r="E63" s="159">
        <v>-3.4420000000000002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113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8" t="s">
        <v>178</v>
      </c>
      <c r="D64" s="160"/>
      <c r="E64" s="161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113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9" t="s">
        <v>179</v>
      </c>
      <c r="D65" s="160"/>
      <c r="E65" s="161">
        <v>4.29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113</v>
      </c>
      <c r="AH65" s="148">
        <v>2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89" t="s">
        <v>180</v>
      </c>
      <c r="D66" s="160"/>
      <c r="E66" s="161">
        <v>17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113</v>
      </c>
      <c r="AH66" s="148">
        <v>2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89" t="s">
        <v>181</v>
      </c>
      <c r="D67" s="160"/>
      <c r="E67" s="161">
        <v>6.6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113</v>
      </c>
      <c r="AH67" s="148">
        <v>2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9" t="s">
        <v>182</v>
      </c>
      <c r="D68" s="160"/>
      <c r="E68" s="161">
        <v>1.87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113</v>
      </c>
      <c r="AH68" s="148">
        <v>2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89" t="s">
        <v>183</v>
      </c>
      <c r="D69" s="160"/>
      <c r="E69" s="161">
        <v>28.05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113</v>
      </c>
      <c r="AH69" s="148">
        <v>2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9" t="s">
        <v>184</v>
      </c>
      <c r="D70" s="160"/>
      <c r="E70" s="161">
        <v>11.8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113</v>
      </c>
      <c r="AH70" s="148">
        <v>2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89" t="s">
        <v>185</v>
      </c>
      <c r="D71" s="160"/>
      <c r="E71" s="161">
        <v>0.66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113</v>
      </c>
      <c r="AH71" s="148">
        <v>2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8" t="s">
        <v>186</v>
      </c>
      <c r="D72" s="160"/>
      <c r="E72" s="161"/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113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87" t="s">
        <v>187</v>
      </c>
      <c r="D73" s="158"/>
      <c r="E73" s="159">
        <v>-7.17</v>
      </c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113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8" t="s">
        <v>178</v>
      </c>
      <c r="D74" s="160"/>
      <c r="E74" s="161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113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9" t="s">
        <v>188</v>
      </c>
      <c r="D75" s="160"/>
      <c r="E75" s="161">
        <v>1.1000000000000001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113</v>
      </c>
      <c r="AH75" s="148">
        <v>2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89" t="s">
        <v>189</v>
      </c>
      <c r="D76" s="160"/>
      <c r="E76" s="161">
        <v>2.2000000000000002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113</v>
      </c>
      <c r="AH76" s="148">
        <v>2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89" t="s">
        <v>190</v>
      </c>
      <c r="D77" s="160"/>
      <c r="E77" s="161">
        <v>1.925</v>
      </c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113</v>
      </c>
      <c r="AH77" s="148">
        <v>2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9" t="s">
        <v>191</v>
      </c>
      <c r="D78" s="160"/>
      <c r="E78" s="161">
        <v>2.9950000000000001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113</v>
      </c>
      <c r="AH78" s="148">
        <v>2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9" t="s">
        <v>192</v>
      </c>
      <c r="D79" s="160"/>
      <c r="E79" s="161">
        <v>27.63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113</v>
      </c>
      <c r="AH79" s="148">
        <v>2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88" t="s">
        <v>186</v>
      </c>
      <c r="D80" s="160"/>
      <c r="E80" s="161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113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69">
        <v>11</v>
      </c>
      <c r="B81" s="170" t="s">
        <v>193</v>
      </c>
      <c r="C81" s="186" t="s">
        <v>194</v>
      </c>
      <c r="D81" s="171" t="s">
        <v>140</v>
      </c>
      <c r="E81" s="172">
        <v>50.813659999999999</v>
      </c>
      <c r="F81" s="173"/>
      <c r="G81" s="174">
        <f>ROUND(E81*F81,2)</f>
        <v>0</v>
      </c>
      <c r="H81" s="173"/>
      <c r="I81" s="174">
        <f>ROUND(E81*H81,2)</f>
        <v>0</v>
      </c>
      <c r="J81" s="173"/>
      <c r="K81" s="174">
        <f>ROUND(E81*J81,2)</f>
        <v>0</v>
      </c>
      <c r="L81" s="174">
        <v>21</v>
      </c>
      <c r="M81" s="174">
        <f>G81*(1+L81/100)</f>
        <v>0</v>
      </c>
      <c r="N81" s="174">
        <v>0</v>
      </c>
      <c r="O81" s="174">
        <f>ROUND(E81*N81,2)</f>
        <v>0</v>
      </c>
      <c r="P81" s="174">
        <v>0</v>
      </c>
      <c r="Q81" s="174">
        <f>ROUND(E81*P81,2)</f>
        <v>0</v>
      </c>
      <c r="R81" s="174" t="s">
        <v>106</v>
      </c>
      <c r="S81" s="174" t="s">
        <v>107</v>
      </c>
      <c r="T81" s="175" t="s">
        <v>107</v>
      </c>
      <c r="U81" s="157">
        <v>8.4000000000000005E-2</v>
      </c>
      <c r="V81" s="157">
        <f>ROUND(E81*U81,2)</f>
        <v>4.2699999999999996</v>
      </c>
      <c r="W81" s="157"/>
      <c r="X81" s="157" t="s">
        <v>108</v>
      </c>
      <c r="Y81" s="148"/>
      <c r="Z81" s="148"/>
      <c r="AA81" s="148"/>
      <c r="AB81" s="148"/>
      <c r="AC81" s="148"/>
      <c r="AD81" s="148"/>
      <c r="AE81" s="148"/>
      <c r="AF81" s="148"/>
      <c r="AG81" s="148" t="s">
        <v>133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ht="33.75" outlineLevel="1" x14ac:dyDescent="0.2">
      <c r="A82" s="155"/>
      <c r="B82" s="156"/>
      <c r="C82" s="251" t="s">
        <v>167</v>
      </c>
      <c r="D82" s="252"/>
      <c r="E82" s="252"/>
      <c r="F82" s="252"/>
      <c r="G82" s="252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111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76" t="str">
        <f>C82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87" t="s">
        <v>163</v>
      </c>
      <c r="D83" s="158"/>
      <c r="E83" s="159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113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87" t="s">
        <v>195</v>
      </c>
      <c r="D84" s="158"/>
      <c r="E84" s="159">
        <v>50.813659999999999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113</v>
      </c>
      <c r="AH84" s="148">
        <v>5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ht="22.5" outlineLevel="1" x14ac:dyDescent="0.2">
      <c r="A85" s="169">
        <v>12</v>
      </c>
      <c r="B85" s="170" t="s">
        <v>196</v>
      </c>
      <c r="C85" s="186" t="s">
        <v>197</v>
      </c>
      <c r="D85" s="171" t="s">
        <v>105</v>
      </c>
      <c r="E85" s="172">
        <v>77.465999999999994</v>
      </c>
      <c r="F85" s="173"/>
      <c r="G85" s="174">
        <f>ROUND(E85*F85,2)</f>
        <v>0</v>
      </c>
      <c r="H85" s="173"/>
      <c r="I85" s="174">
        <f>ROUND(E85*H85,2)</f>
        <v>0</v>
      </c>
      <c r="J85" s="173"/>
      <c r="K85" s="174">
        <f>ROUND(E85*J85,2)</f>
        <v>0</v>
      </c>
      <c r="L85" s="174">
        <v>21</v>
      </c>
      <c r="M85" s="174">
        <f>G85*(1+L85/100)</f>
        <v>0</v>
      </c>
      <c r="N85" s="174">
        <v>9.8999999999999999E-4</v>
      </c>
      <c r="O85" s="174">
        <f>ROUND(E85*N85,2)</f>
        <v>0.08</v>
      </c>
      <c r="P85" s="174">
        <v>0</v>
      </c>
      <c r="Q85" s="174">
        <f>ROUND(E85*P85,2)</f>
        <v>0</v>
      </c>
      <c r="R85" s="174" t="s">
        <v>106</v>
      </c>
      <c r="S85" s="174" t="s">
        <v>107</v>
      </c>
      <c r="T85" s="175" t="s">
        <v>107</v>
      </c>
      <c r="U85" s="157">
        <v>0.23599999999999999</v>
      </c>
      <c r="V85" s="157">
        <f>ROUND(E85*U85,2)</f>
        <v>18.28</v>
      </c>
      <c r="W85" s="157"/>
      <c r="X85" s="157" t="s">
        <v>108</v>
      </c>
      <c r="Y85" s="148"/>
      <c r="Z85" s="148"/>
      <c r="AA85" s="148"/>
      <c r="AB85" s="148"/>
      <c r="AC85" s="148"/>
      <c r="AD85" s="148"/>
      <c r="AE85" s="148"/>
      <c r="AF85" s="148"/>
      <c r="AG85" s="148" t="s">
        <v>133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251" t="s">
        <v>198</v>
      </c>
      <c r="D86" s="252"/>
      <c r="E86" s="252"/>
      <c r="F86" s="252"/>
      <c r="G86" s="252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111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87" t="s">
        <v>199</v>
      </c>
      <c r="D87" s="158"/>
      <c r="E87" s="159">
        <v>34.85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113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87" t="s">
        <v>200</v>
      </c>
      <c r="D88" s="158"/>
      <c r="E88" s="159">
        <v>16.8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113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7" t="s">
        <v>201</v>
      </c>
      <c r="D89" s="158"/>
      <c r="E89" s="159">
        <v>24.19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113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87" t="s">
        <v>202</v>
      </c>
      <c r="D90" s="158"/>
      <c r="E90" s="159">
        <v>1.6259999999999999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113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ht="22.5" outlineLevel="1" x14ac:dyDescent="0.2">
      <c r="A91" s="169">
        <v>13</v>
      </c>
      <c r="B91" s="170" t="s">
        <v>203</v>
      </c>
      <c r="C91" s="186" t="s">
        <v>204</v>
      </c>
      <c r="D91" s="171" t="s">
        <v>105</v>
      </c>
      <c r="E91" s="172">
        <v>178.167</v>
      </c>
      <c r="F91" s="173"/>
      <c r="G91" s="174">
        <f>ROUND(E91*F91,2)</f>
        <v>0</v>
      </c>
      <c r="H91" s="173"/>
      <c r="I91" s="174">
        <f>ROUND(E91*H91,2)</f>
        <v>0</v>
      </c>
      <c r="J91" s="173"/>
      <c r="K91" s="174">
        <f>ROUND(E91*J91,2)</f>
        <v>0</v>
      </c>
      <c r="L91" s="174">
        <v>21</v>
      </c>
      <c r="M91" s="174">
        <f>G91*(1+L91/100)</f>
        <v>0</v>
      </c>
      <c r="N91" s="174">
        <v>8.5999999999999998E-4</v>
      </c>
      <c r="O91" s="174">
        <f>ROUND(E91*N91,2)</f>
        <v>0.15</v>
      </c>
      <c r="P91" s="174">
        <v>0</v>
      </c>
      <c r="Q91" s="174">
        <f>ROUND(E91*P91,2)</f>
        <v>0</v>
      </c>
      <c r="R91" s="174" t="s">
        <v>106</v>
      </c>
      <c r="S91" s="174" t="s">
        <v>107</v>
      </c>
      <c r="T91" s="175" t="s">
        <v>107</v>
      </c>
      <c r="U91" s="157">
        <v>0.47899999999999998</v>
      </c>
      <c r="V91" s="157">
        <f>ROUND(E91*U91,2)</f>
        <v>85.34</v>
      </c>
      <c r="W91" s="157"/>
      <c r="X91" s="157" t="s">
        <v>108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133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251" t="s">
        <v>198</v>
      </c>
      <c r="D92" s="252"/>
      <c r="E92" s="252"/>
      <c r="F92" s="252"/>
      <c r="G92" s="252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111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55"/>
      <c r="B93" s="156"/>
      <c r="C93" s="187" t="s">
        <v>205</v>
      </c>
      <c r="D93" s="158"/>
      <c r="E93" s="159">
        <v>19.149000000000001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8"/>
      <c r="Z93" s="148"/>
      <c r="AA93" s="148"/>
      <c r="AB93" s="148"/>
      <c r="AC93" s="148"/>
      <c r="AD93" s="148"/>
      <c r="AE93" s="148"/>
      <c r="AF93" s="148"/>
      <c r="AG93" s="148" t="s">
        <v>113</v>
      </c>
      <c r="AH93" s="148">
        <v>0</v>
      </c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7" t="s">
        <v>206</v>
      </c>
      <c r="D94" s="158"/>
      <c r="E94" s="159">
        <v>6.5279999999999996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113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7" t="s">
        <v>207</v>
      </c>
      <c r="D95" s="158"/>
      <c r="E95" s="159">
        <v>152.49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113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69">
        <v>14</v>
      </c>
      <c r="B96" s="170" t="s">
        <v>208</v>
      </c>
      <c r="C96" s="186" t="s">
        <v>209</v>
      </c>
      <c r="D96" s="171" t="s">
        <v>105</v>
      </c>
      <c r="E96" s="172">
        <v>77.465999999999994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74">
        <v>0</v>
      </c>
      <c r="O96" s="174">
        <f>ROUND(E96*N96,2)</f>
        <v>0</v>
      </c>
      <c r="P96" s="174">
        <v>0</v>
      </c>
      <c r="Q96" s="174">
        <f>ROUND(E96*P96,2)</f>
        <v>0</v>
      </c>
      <c r="R96" s="174" t="s">
        <v>106</v>
      </c>
      <c r="S96" s="174" t="s">
        <v>107</v>
      </c>
      <c r="T96" s="175" t="s">
        <v>107</v>
      </c>
      <c r="U96" s="157">
        <v>7.0000000000000007E-2</v>
      </c>
      <c r="V96" s="157">
        <f>ROUND(E96*U96,2)</f>
        <v>5.42</v>
      </c>
      <c r="W96" s="157"/>
      <c r="X96" s="157" t="s">
        <v>108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133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251" t="s">
        <v>210</v>
      </c>
      <c r="D97" s="252"/>
      <c r="E97" s="252"/>
      <c r="F97" s="252"/>
      <c r="G97" s="252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111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87" t="s">
        <v>211</v>
      </c>
      <c r="D98" s="158"/>
      <c r="E98" s="159">
        <v>77.465999999999994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113</v>
      </c>
      <c r="AH98" s="148">
        <v>5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69">
        <v>15</v>
      </c>
      <c r="B99" s="170" t="s">
        <v>212</v>
      </c>
      <c r="C99" s="186" t="s">
        <v>213</v>
      </c>
      <c r="D99" s="171" t="s">
        <v>105</v>
      </c>
      <c r="E99" s="172">
        <v>178.167</v>
      </c>
      <c r="F99" s="173"/>
      <c r="G99" s="174">
        <f>ROUND(E99*F99,2)</f>
        <v>0</v>
      </c>
      <c r="H99" s="173"/>
      <c r="I99" s="174">
        <f>ROUND(E99*H99,2)</f>
        <v>0</v>
      </c>
      <c r="J99" s="173"/>
      <c r="K99" s="174">
        <f>ROUND(E99*J99,2)</f>
        <v>0</v>
      </c>
      <c r="L99" s="174">
        <v>21</v>
      </c>
      <c r="M99" s="174">
        <f>G99*(1+L99/100)</f>
        <v>0</v>
      </c>
      <c r="N99" s="174">
        <v>0</v>
      </c>
      <c r="O99" s="174">
        <f>ROUND(E99*N99,2)</f>
        <v>0</v>
      </c>
      <c r="P99" s="174">
        <v>0</v>
      </c>
      <c r="Q99" s="174">
        <f>ROUND(E99*P99,2)</f>
        <v>0</v>
      </c>
      <c r="R99" s="174" t="s">
        <v>106</v>
      </c>
      <c r="S99" s="174" t="s">
        <v>107</v>
      </c>
      <c r="T99" s="175" t="s">
        <v>107</v>
      </c>
      <c r="U99" s="157">
        <v>0.32700000000000001</v>
      </c>
      <c r="V99" s="157">
        <f>ROUND(E99*U99,2)</f>
        <v>58.26</v>
      </c>
      <c r="W99" s="157"/>
      <c r="X99" s="157" t="s">
        <v>108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133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251" t="s">
        <v>210</v>
      </c>
      <c r="D100" s="252"/>
      <c r="E100" s="252"/>
      <c r="F100" s="252"/>
      <c r="G100" s="252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111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87" t="s">
        <v>214</v>
      </c>
      <c r="D101" s="158"/>
      <c r="E101" s="159">
        <v>178.167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113</v>
      </c>
      <c r="AH101" s="148">
        <v>5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69">
        <v>16</v>
      </c>
      <c r="B102" s="170" t="s">
        <v>215</v>
      </c>
      <c r="C102" s="186" t="s">
        <v>216</v>
      </c>
      <c r="D102" s="171" t="s">
        <v>105</v>
      </c>
      <c r="E102" s="172">
        <v>150.14400000000001</v>
      </c>
      <c r="F102" s="173"/>
      <c r="G102" s="174">
        <f>ROUND(E102*F102,2)</f>
        <v>0</v>
      </c>
      <c r="H102" s="173"/>
      <c r="I102" s="174">
        <f>ROUND(E102*H102,2)</f>
        <v>0</v>
      </c>
      <c r="J102" s="173"/>
      <c r="K102" s="174">
        <f>ROUND(E102*J102,2)</f>
        <v>0</v>
      </c>
      <c r="L102" s="174">
        <v>21</v>
      </c>
      <c r="M102" s="174">
        <f>G102*(1+L102/100)</f>
        <v>0</v>
      </c>
      <c r="N102" s="174">
        <v>7.2000000000000005E-4</v>
      </c>
      <c r="O102" s="174">
        <f>ROUND(E102*N102,2)</f>
        <v>0.11</v>
      </c>
      <c r="P102" s="174">
        <v>0</v>
      </c>
      <c r="Q102" s="174">
        <f>ROUND(E102*P102,2)</f>
        <v>0</v>
      </c>
      <c r="R102" s="174" t="s">
        <v>106</v>
      </c>
      <c r="S102" s="174" t="s">
        <v>107</v>
      </c>
      <c r="T102" s="175" t="s">
        <v>107</v>
      </c>
      <c r="U102" s="157">
        <v>0.26200000000000001</v>
      </c>
      <c r="V102" s="157">
        <f>ROUND(E102*U102,2)</f>
        <v>39.340000000000003</v>
      </c>
      <c r="W102" s="157"/>
      <c r="X102" s="157" t="s">
        <v>108</v>
      </c>
      <c r="Y102" s="148"/>
      <c r="Z102" s="148"/>
      <c r="AA102" s="148"/>
      <c r="AB102" s="148"/>
      <c r="AC102" s="148"/>
      <c r="AD102" s="148"/>
      <c r="AE102" s="148"/>
      <c r="AF102" s="148"/>
      <c r="AG102" s="148" t="s">
        <v>109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7" t="s">
        <v>217</v>
      </c>
      <c r="D103" s="158"/>
      <c r="E103" s="159">
        <v>80.040000000000006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113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187" t="s">
        <v>218</v>
      </c>
      <c r="D104" s="158"/>
      <c r="E104" s="159">
        <v>70.103999999999999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113</v>
      </c>
      <c r="AH104" s="148">
        <v>0</v>
      </c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69">
        <v>17</v>
      </c>
      <c r="B105" s="170" t="s">
        <v>219</v>
      </c>
      <c r="C105" s="186" t="s">
        <v>220</v>
      </c>
      <c r="D105" s="171" t="s">
        <v>105</v>
      </c>
      <c r="E105" s="172">
        <v>150.14400000000001</v>
      </c>
      <c r="F105" s="173"/>
      <c r="G105" s="174">
        <f>ROUND(E105*F105,2)</f>
        <v>0</v>
      </c>
      <c r="H105" s="173"/>
      <c r="I105" s="174">
        <f>ROUND(E105*H105,2)</f>
        <v>0</v>
      </c>
      <c r="J105" s="173"/>
      <c r="K105" s="174">
        <f>ROUND(E105*J105,2)</f>
        <v>0</v>
      </c>
      <c r="L105" s="174">
        <v>21</v>
      </c>
      <c r="M105" s="174">
        <f>G105*(1+L105/100)</f>
        <v>0</v>
      </c>
      <c r="N105" s="174">
        <v>0</v>
      </c>
      <c r="O105" s="174">
        <f>ROUND(E105*N105,2)</f>
        <v>0</v>
      </c>
      <c r="P105" s="174">
        <v>0</v>
      </c>
      <c r="Q105" s="174">
        <f>ROUND(E105*P105,2)</f>
        <v>0</v>
      </c>
      <c r="R105" s="174" t="s">
        <v>106</v>
      </c>
      <c r="S105" s="174" t="s">
        <v>107</v>
      </c>
      <c r="T105" s="175" t="s">
        <v>107</v>
      </c>
      <c r="U105" s="157">
        <v>0.17100000000000001</v>
      </c>
      <c r="V105" s="157">
        <f>ROUND(E105*U105,2)</f>
        <v>25.67</v>
      </c>
      <c r="W105" s="157"/>
      <c r="X105" s="157" t="s">
        <v>108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109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251" t="s">
        <v>221</v>
      </c>
      <c r="D106" s="252"/>
      <c r="E106" s="252"/>
      <c r="F106" s="252"/>
      <c r="G106" s="252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111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7" t="s">
        <v>222</v>
      </c>
      <c r="D107" s="158"/>
      <c r="E107" s="159">
        <v>150.14400000000001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113</v>
      </c>
      <c r="AH107" s="148">
        <v>5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69">
        <v>18</v>
      </c>
      <c r="B108" s="170" t="s">
        <v>223</v>
      </c>
      <c r="C108" s="186" t="s">
        <v>224</v>
      </c>
      <c r="D108" s="171" t="s">
        <v>105</v>
      </c>
      <c r="E108" s="172">
        <v>150.14400000000001</v>
      </c>
      <c r="F108" s="173"/>
      <c r="G108" s="174">
        <f>ROUND(E108*F108,2)</f>
        <v>0</v>
      </c>
      <c r="H108" s="173"/>
      <c r="I108" s="174">
        <f>ROUND(E108*H108,2)</f>
        <v>0</v>
      </c>
      <c r="J108" s="173"/>
      <c r="K108" s="174">
        <f>ROUND(E108*J108,2)</f>
        <v>0</v>
      </c>
      <c r="L108" s="174">
        <v>21</v>
      </c>
      <c r="M108" s="174">
        <f>G108*(1+L108/100)</f>
        <v>0</v>
      </c>
      <c r="N108" s="174">
        <v>1.1299999999999999E-3</v>
      </c>
      <c r="O108" s="174">
        <f>ROUND(E108*N108,2)</f>
        <v>0.17</v>
      </c>
      <c r="P108" s="174">
        <v>0</v>
      </c>
      <c r="Q108" s="174">
        <f>ROUND(E108*P108,2)</f>
        <v>0</v>
      </c>
      <c r="R108" s="174" t="s">
        <v>106</v>
      </c>
      <c r="S108" s="174" t="s">
        <v>107</v>
      </c>
      <c r="T108" s="175" t="s">
        <v>107</v>
      </c>
      <c r="U108" s="157">
        <v>0.5</v>
      </c>
      <c r="V108" s="157">
        <f>ROUND(E108*U108,2)</f>
        <v>75.069999999999993</v>
      </c>
      <c r="W108" s="157"/>
      <c r="X108" s="157" t="s">
        <v>108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109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251" t="s">
        <v>225</v>
      </c>
      <c r="D109" s="252"/>
      <c r="E109" s="252"/>
      <c r="F109" s="252"/>
      <c r="G109" s="252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111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187" t="s">
        <v>222</v>
      </c>
      <c r="D110" s="158"/>
      <c r="E110" s="159">
        <v>150.14400000000001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113</v>
      </c>
      <c r="AH110" s="148">
        <v>5</v>
      </c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69">
        <v>19</v>
      </c>
      <c r="B111" s="170" t="s">
        <v>226</v>
      </c>
      <c r="C111" s="186" t="s">
        <v>227</v>
      </c>
      <c r="D111" s="171" t="s">
        <v>105</v>
      </c>
      <c r="E111" s="172">
        <v>150.14400000000001</v>
      </c>
      <c r="F111" s="173"/>
      <c r="G111" s="174">
        <f>ROUND(E111*F111,2)</f>
        <v>0</v>
      </c>
      <c r="H111" s="173"/>
      <c r="I111" s="174">
        <f>ROUND(E111*H111,2)</f>
        <v>0</v>
      </c>
      <c r="J111" s="173"/>
      <c r="K111" s="174">
        <f>ROUND(E111*J111,2)</f>
        <v>0</v>
      </c>
      <c r="L111" s="174">
        <v>21</v>
      </c>
      <c r="M111" s="174">
        <f>G111*(1+L111/100)</f>
        <v>0</v>
      </c>
      <c r="N111" s="174">
        <v>0</v>
      </c>
      <c r="O111" s="174">
        <f>ROUND(E111*N111,2)</f>
        <v>0</v>
      </c>
      <c r="P111" s="174">
        <v>0</v>
      </c>
      <c r="Q111" s="174">
        <f>ROUND(E111*P111,2)</f>
        <v>0</v>
      </c>
      <c r="R111" s="174" t="s">
        <v>106</v>
      </c>
      <c r="S111" s="174" t="s">
        <v>107</v>
      </c>
      <c r="T111" s="175" t="s">
        <v>107</v>
      </c>
      <c r="U111" s="157">
        <v>0.12</v>
      </c>
      <c r="V111" s="157">
        <f>ROUND(E111*U111,2)</f>
        <v>18.02</v>
      </c>
      <c r="W111" s="157"/>
      <c r="X111" s="157" t="s">
        <v>108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109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251" t="s">
        <v>228</v>
      </c>
      <c r="D112" s="252"/>
      <c r="E112" s="252"/>
      <c r="F112" s="252"/>
      <c r="G112" s="252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111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7" t="s">
        <v>229</v>
      </c>
      <c r="D113" s="158"/>
      <c r="E113" s="159">
        <v>150.14400000000001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113</v>
      </c>
      <c r="AH113" s="148">
        <v>5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69">
        <v>20</v>
      </c>
      <c r="B114" s="170" t="s">
        <v>230</v>
      </c>
      <c r="C114" s="186" t="s">
        <v>231</v>
      </c>
      <c r="D114" s="171" t="s">
        <v>140</v>
      </c>
      <c r="E114" s="172">
        <v>19.82715</v>
      </c>
      <c r="F114" s="173"/>
      <c r="G114" s="174">
        <f>ROUND(E114*F114,2)</f>
        <v>0</v>
      </c>
      <c r="H114" s="173"/>
      <c r="I114" s="174">
        <f>ROUND(E114*H114,2)</f>
        <v>0</v>
      </c>
      <c r="J114" s="173"/>
      <c r="K114" s="174">
        <f>ROUND(E114*J114,2)</f>
        <v>0</v>
      </c>
      <c r="L114" s="174">
        <v>21</v>
      </c>
      <c r="M114" s="174">
        <f>G114*(1+L114/100)</f>
        <v>0</v>
      </c>
      <c r="N114" s="174">
        <v>0</v>
      </c>
      <c r="O114" s="174">
        <f>ROUND(E114*N114,2)</f>
        <v>0</v>
      </c>
      <c r="P114" s="174">
        <v>0</v>
      </c>
      <c r="Q114" s="174">
        <f>ROUND(E114*P114,2)</f>
        <v>0</v>
      </c>
      <c r="R114" s="174" t="s">
        <v>106</v>
      </c>
      <c r="S114" s="174" t="s">
        <v>107</v>
      </c>
      <c r="T114" s="175" t="s">
        <v>107</v>
      </c>
      <c r="U114" s="157">
        <v>0.34499999999999997</v>
      </c>
      <c r="V114" s="157">
        <f>ROUND(E114*U114,2)</f>
        <v>6.84</v>
      </c>
      <c r="W114" s="157"/>
      <c r="X114" s="157" t="s">
        <v>108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109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251" t="s">
        <v>232</v>
      </c>
      <c r="D115" s="252"/>
      <c r="E115" s="252"/>
      <c r="F115" s="252"/>
      <c r="G115" s="252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111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76" t="str">
        <f>C115</f>
        <v>bez naložení do dopravní nádoby, ale s vyprázdněním dopravní nádoby na hromadu nebo na dopravní prostředek,</v>
      </c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8" t="s">
        <v>178</v>
      </c>
      <c r="D116" s="160"/>
      <c r="E116" s="161"/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113</v>
      </c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9" t="s">
        <v>233</v>
      </c>
      <c r="D117" s="160"/>
      <c r="E117" s="161">
        <v>17.425000000000001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113</v>
      </c>
      <c r="AH117" s="148">
        <v>2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9" t="s">
        <v>234</v>
      </c>
      <c r="D118" s="160"/>
      <c r="E118" s="161">
        <v>9.24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113</v>
      </c>
      <c r="AH118" s="148">
        <v>2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9" t="s">
        <v>235</v>
      </c>
      <c r="D119" s="160"/>
      <c r="E119" s="161">
        <v>12.095000000000001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113</v>
      </c>
      <c r="AH119" s="148">
        <v>2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9" t="s">
        <v>236</v>
      </c>
      <c r="D120" s="160"/>
      <c r="E120" s="161">
        <v>0.89429999999999998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113</v>
      </c>
      <c r="AH120" s="148">
        <v>2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8" t="s">
        <v>186</v>
      </c>
      <c r="D121" s="160"/>
      <c r="E121" s="161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113</v>
      </c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7" t="s">
        <v>237</v>
      </c>
      <c r="D122" s="158"/>
      <c r="E122" s="159">
        <v>19.82715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113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69">
        <v>21</v>
      </c>
      <c r="B123" s="170" t="s">
        <v>238</v>
      </c>
      <c r="C123" s="186" t="s">
        <v>239</v>
      </c>
      <c r="D123" s="171" t="s">
        <v>140</v>
      </c>
      <c r="E123" s="172">
        <v>53.895519999999998</v>
      </c>
      <c r="F123" s="173"/>
      <c r="G123" s="174">
        <f>ROUND(E123*F123,2)</f>
        <v>0</v>
      </c>
      <c r="H123" s="173"/>
      <c r="I123" s="174">
        <f>ROUND(E123*H123,2)</f>
        <v>0</v>
      </c>
      <c r="J123" s="173"/>
      <c r="K123" s="174">
        <f>ROUND(E123*J123,2)</f>
        <v>0</v>
      </c>
      <c r="L123" s="174">
        <v>21</v>
      </c>
      <c r="M123" s="174">
        <f>G123*(1+L123/100)</f>
        <v>0</v>
      </c>
      <c r="N123" s="174">
        <v>0</v>
      </c>
      <c r="O123" s="174">
        <f>ROUND(E123*N123,2)</f>
        <v>0</v>
      </c>
      <c r="P123" s="174">
        <v>0</v>
      </c>
      <c r="Q123" s="174">
        <f>ROUND(E123*P123,2)</f>
        <v>0</v>
      </c>
      <c r="R123" s="174" t="s">
        <v>106</v>
      </c>
      <c r="S123" s="174" t="s">
        <v>107</v>
      </c>
      <c r="T123" s="175" t="s">
        <v>107</v>
      </c>
      <c r="U123" s="157">
        <v>0.51900000000000002</v>
      </c>
      <c r="V123" s="157">
        <f>ROUND(E123*U123,2)</f>
        <v>27.97</v>
      </c>
      <c r="W123" s="157"/>
      <c r="X123" s="157" t="s">
        <v>108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109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251" t="s">
        <v>232</v>
      </c>
      <c r="D124" s="252"/>
      <c r="E124" s="252"/>
      <c r="F124" s="252"/>
      <c r="G124" s="252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111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76" t="str">
        <f>C124</f>
        <v>bez naložení do dopravní nádoby, ale s vyprázdněním dopravní nádoby na hromadu nebo na dopravní prostředek,</v>
      </c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88" t="s">
        <v>178</v>
      </c>
      <c r="D125" s="160"/>
      <c r="E125" s="161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113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89" t="s">
        <v>240</v>
      </c>
      <c r="D126" s="160"/>
      <c r="E126" s="161">
        <v>10.53195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113</v>
      </c>
      <c r="AH126" s="148">
        <v>2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9" t="s">
        <v>241</v>
      </c>
      <c r="D127" s="160"/>
      <c r="E127" s="161">
        <v>3.5903999999999998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113</v>
      </c>
      <c r="AH127" s="148">
        <v>2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9" t="s">
        <v>242</v>
      </c>
      <c r="D128" s="160"/>
      <c r="E128" s="161">
        <v>83.869500000000002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113</v>
      </c>
      <c r="AH128" s="148">
        <v>2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8" t="s">
        <v>186</v>
      </c>
      <c r="D129" s="160"/>
      <c r="E129" s="161"/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113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87" t="s">
        <v>243</v>
      </c>
      <c r="D130" s="158"/>
      <c r="E130" s="159">
        <v>53.895519999999998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113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69">
        <v>22</v>
      </c>
      <c r="B131" s="170" t="s">
        <v>244</v>
      </c>
      <c r="C131" s="186" t="s">
        <v>245</v>
      </c>
      <c r="D131" s="171" t="s">
        <v>140</v>
      </c>
      <c r="E131" s="172">
        <v>41.43974</v>
      </c>
      <c r="F131" s="173"/>
      <c r="G131" s="174">
        <f>ROUND(E131*F131,2)</f>
        <v>0</v>
      </c>
      <c r="H131" s="173"/>
      <c r="I131" s="174">
        <f>ROUND(E131*H131,2)</f>
        <v>0</v>
      </c>
      <c r="J131" s="173"/>
      <c r="K131" s="174">
        <f>ROUND(E131*J131,2)</f>
        <v>0</v>
      </c>
      <c r="L131" s="174">
        <v>21</v>
      </c>
      <c r="M131" s="174">
        <f>G131*(1+L131/100)</f>
        <v>0</v>
      </c>
      <c r="N131" s="174">
        <v>0</v>
      </c>
      <c r="O131" s="174">
        <f>ROUND(E131*N131,2)</f>
        <v>0</v>
      </c>
      <c r="P131" s="174">
        <v>0</v>
      </c>
      <c r="Q131" s="174">
        <f>ROUND(E131*P131,2)</f>
        <v>0</v>
      </c>
      <c r="R131" s="174" t="s">
        <v>106</v>
      </c>
      <c r="S131" s="174" t="s">
        <v>107</v>
      </c>
      <c r="T131" s="175" t="s">
        <v>107</v>
      </c>
      <c r="U131" s="157">
        <v>0.626</v>
      </c>
      <c r="V131" s="157">
        <f>ROUND(E131*U131,2)</f>
        <v>25.94</v>
      </c>
      <c r="W131" s="157"/>
      <c r="X131" s="157" t="s">
        <v>108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109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251" t="s">
        <v>232</v>
      </c>
      <c r="D132" s="252"/>
      <c r="E132" s="252"/>
      <c r="F132" s="252"/>
      <c r="G132" s="252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111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76" t="str">
        <f>C132</f>
        <v>bez naložení do dopravní nádoby, ale s vyprázdněním dopravní nádoby na hromadu nebo na dopravní prostředek,</v>
      </c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8" t="s">
        <v>178</v>
      </c>
      <c r="D133" s="160"/>
      <c r="E133" s="161"/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113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9" t="s">
        <v>246</v>
      </c>
      <c r="D134" s="160"/>
      <c r="E134" s="161">
        <v>92.046000000000006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113</v>
      </c>
      <c r="AH134" s="148">
        <v>2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9" t="s">
        <v>247</v>
      </c>
      <c r="D135" s="160"/>
      <c r="E135" s="161">
        <v>80.619600000000005</v>
      </c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113</v>
      </c>
      <c r="AH135" s="148">
        <v>2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8" t="s">
        <v>186</v>
      </c>
      <c r="D136" s="160"/>
      <c r="E136" s="161"/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113</v>
      </c>
      <c r="AH136" s="148"/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87" t="s">
        <v>248</v>
      </c>
      <c r="D137" s="158"/>
      <c r="E137" s="159">
        <v>41.43974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113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ht="22.5" outlineLevel="1" x14ac:dyDescent="0.2">
      <c r="A138" s="169">
        <v>23</v>
      </c>
      <c r="B138" s="170" t="s">
        <v>249</v>
      </c>
      <c r="C138" s="186" t="s">
        <v>250</v>
      </c>
      <c r="D138" s="171" t="s">
        <v>140</v>
      </c>
      <c r="E138" s="172">
        <v>82.177099999999996</v>
      </c>
      <c r="F138" s="173"/>
      <c r="G138" s="174">
        <f>ROUND(E138*F138,2)</f>
        <v>0</v>
      </c>
      <c r="H138" s="173"/>
      <c r="I138" s="174">
        <f>ROUND(E138*H138,2)</f>
        <v>0</v>
      </c>
      <c r="J138" s="173"/>
      <c r="K138" s="174">
        <f>ROUND(E138*J138,2)</f>
        <v>0</v>
      </c>
      <c r="L138" s="174">
        <v>21</v>
      </c>
      <c r="M138" s="174">
        <f>G138*(1+L138/100)</f>
        <v>0</v>
      </c>
      <c r="N138" s="174">
        <v>0</v>
      </c>
      <c r="O138" s="174">
        <f>ROUND(E138*N138,2)</f>
        <v>0</v>
      </c>
      <c r="P138" s="174">
        <v>0</v>
      </c>
      <c r="Q138" s="174">
        <f>ROUND(E138*P138,2)</f>
        <v>0</v>
      </c>
      <c r="R138" s="174" t="s">
        <v>106</v>
      </c>
      <c r="S138" s="174" t="s">
        <v>107</v>
      </c>
      <c r="T138" s="175" t="s">
        <v>107</v>
      </c>
      <c r="U138" s="157">
        <v>1.0999999999999999E-2</v>
      </c>
      <c r="V138" s="157">
        <f>ROUND(E138*U138,2)</f>
        <v>0.9</v>
      </c>
      <c r="W138" s="157"/>
      <c r="X138" s="157" t="s">
        <v>108</v>
      </c>
      <c r="Y138" s="148"/>
      <c r="Z138" s="148"/>
      <c r="AA138" s="148"/>
      <c r="AB138" s="148"/>
      <c r="AC138" s="148"/>
      <c r="AD138" s="148"/>
      <c r="AE138" s="148"/>
      <c r="AF138" s="148"/>
      <c r="AG138" s="148" t="s">
        <v>133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251" t="s">
        <v>251</v>
      </c>
      <c r="D139" s="252"/>
      <c r="E139" s="252"/>
      <c r="F139" s="252"/>
      <c r="G139" s="252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111</v>
      </c>
      <c r="AH139" s="148"/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87" t="s">
        <v>252</v>
      </c>
      <c r="D140" s="158"/>
      <c r="E140" s="159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113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87" t="s">
        <v>253</v>
      </c>
      <c r="D141" s="158"/>
      <c r="E141" s="159">
        <v>172.66560000000001</v>
      </c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113</v>
      </c>
      <c r="AH141" s="148">
        <v>5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7" t="s">
        <v>254</v>
      </c>
      <c r="D142" s="158"/>
      <c r="E142" s="159">
        <v>127.03415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113</v>
      </c>
      <c r="AH142" s="148">
        <v>5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7" t="s">
        <v>255</v>
      </c>
      <c r="D143" s="158"/>
      <c r="E143" s="159"/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113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7" t="s">
        <v>256</v>
      </c>
      <c r="D144" s="158"/>
      <c r="E144" s="159">
        <v>-217.52265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113</v>
      </c>
      <c r="AH144" s="148">
        <v>5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ht="33.75" outlineLevel="1" x14ac:dyDescent="0.2">
      <c r="A145" s="169">
        <v>24</v>
      </c>
      <c r="B145" s="170" t="s">
        <v>257</v>
      </c>
      <c r="C145" s="186" t="s">
        <v>258</v>
      </c>
      <c r="D145" s="171" t="s">
        <v>140</v>
      </c>
      <c r="E145" s="172">
        <v>821.77099999999996</v>
      </c>
      <c r="F145" s="173"/>
      <c r="G145" s="174">
        <f>ROUND(E145*F145,2)</f>
        <v>0</v>
      </c>
      <c r="H145" s="173"/>
      <c r="I145" s="174">
        <f>ROUND(E145*H145,2)</f>
        <v>0</v>
      </c>
      <c r="J145" s="173"/>
      <c r="K145" s="174">
        <f>ROUND(E145*J145,2)</f>
        <v>0</v>
      </c>
      <c r="L145" s="174">
        <v>21</v>
      </c>
      <c r="M145" s="174">
        <f>G145*(1+L145/100)</f>
        <v>0</v>
      </c>
      <c r="N145" s="174">
        <v>0</v>
      </c>
      <c r="O145" s="174">
        <f>ROUND(E145*N145,2)</f>
        <v>0</v>
      </c>
      <c r="P145" s="174">
        <v>0</v>
      </c>
      <c r="Q145" s="174">
        <f>ROUND(E145*P145,2)</f>
        <v>0</v>
      </c>
      <c r="R145" s="174" t="s">
        <v>106</v>
      </c>
      <c r="S145" s="174" t="s">
        <v>107</v>
      </c>
      <c r="T145" s="175" t="s">
        <v>107</v>
      </c>
      <c r="U145" s="157">
        <v>0</v>
      </c>
      <c r="V145" s="157">
        <f>ROUND(E145*U145,2)</f>
        <v>0</v>
      </c>
      <c r="W145" s="157"/>
      <c r="X145" s="157" t="s">
        <v>108</v>
      </c>
      <c r="Y145" s="148"/>
      <c r="Z145" s="148"/>
      <c r="AA145" s="148"/>
      <c r="AB145" s="148"/>
      <c r="AC145" s="148"/>
      <c r="AD145" s="148"/>
      <c r="AE145" s="148"/>
      <c r="AF145" s="148"/>
      <c r="AG145" s="148" t="s">
        <v>133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251" t="s">
        <v>251</v>
      </c>
      <c r="D146" s="252"/>
      <c r="E146" s="252"/>
      <c r="F146" s="252"/>
      <c r="G146" s="252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111</v>
      </c>
      <c r="AH146" s="148"/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7" t="s">
        <v>259</v>
      </c>
      <c r="D147" s="158"/>
      <c r="E147" s="159">
        <v>821.77099999999996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113</v>
      </c>
      <c r="AH147" s="148">
        <v>5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ht="22.5" outlineLevel="1" x14ac:dyDescent="0.2">
      <c r="A148" s="169">
        <v>25</v>
      </c>
      <c r="B148" s="170" t="s">
        <v>260</v>
      </c>
      <c r="C148" s="186" t="s">
        <v>261</v>
      </c>
      <c r="D148" s="171" t="s">
        <v>262</v>
      </c>
      <c r="E148" s="172">
        <v>5</v>
      </c>
      <c r="F148" s="173"/>
      <c r="G148" s="174">
        <f>ROUND(E148*F148,2)</f>
        <v>0</v>
      </c>
      <c r="H148" s="173"/>
      <c r="I148" s="174">
        <f>ROUND(E148*H148,2)</f>
        <v>0</v>
      </c>
      <c r="J148" s="173"/>
      <c r="K148" s="174">
        <f>ROUND(E148*J148,2)</f>
        <v>0</v>
      </c>
      <c r="L148" s="174">
        <v>21</v>
      </c>
      <c r="M148" s="174">
        <f>G148*(1+L148/100)</f>
        <v>0</v>
      </c>
      <c r="N148" s="174">
        <v>0</v>
      </c>
      <c r="O148" s="174">
        <f>ROUND(E148*N148,2)</f>
        <v>0</v>
      </c>
      <c r="P148" s="174">
        <v>0</v>
      </c>
      <c r="Q148" s="174">
        <f>ROUND(E148*P148,2)</f>
        <v>0</v>
      </c>
      <c r="R148" s="174" t="s">
        <v>106</v>
      </c>
      <c r="S148" s="174" t="s">
        <v>107</v>
      </c>
      <c r="T148" s="175" t="s">
        <v>107</v>
      </c>
      <c r="U148" s="157">
        <v>4.4999999999999998E-2</v>
      </c>
      <c r="V148" s="157">
        <f>ROUND(E148*U148,2)</f>
        <v>0.23</v>
      </c>
      <c r="W148" s="157"/>
      <c r="X148" s="157" t="s">
        <v>108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109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251" t="s">
        <v>263</v>
      </c>
      <c r="D149" s="252"/>
      <c r="E149" s="252"/>
      <c r="F149" s="252"/>
      <c r="G149" s="252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111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ht="33.75" outlineLevel="1" x14ac:dyDescent="0.2">
      <c r="A150" s="169">
        <v>26</v>
      </c>
      <c r="B150" s="170" t="s">
        <v>264</v>
      </c>
      <c r="C150" s="186" t="s">
        <v>265</v>
      </c>
      <c r="D150" s="171" t="s">
        <v>262</v>
      </c>
      <c r="E150" s="172">
        <v>5</v>
      </c>
      <c r="F150" s="173"/>
      <c r="G150" s="174">
        <f>ROUND(E150*F150,2)</f>
        <v>0</v>
      </c>
      <c r="H150" s="173"/>
      <c r="I150" s="174">
        <f>ROUND(E150*H150,2)</f>
        <v>0</v>
      </c>
      <c r="J150" s="173"/>
      <c r="K150" s="174">
        <f>ROUND(E150*J150,2)</f>
        <v>0</v>
      </c>
      <c r="L150" s="174">
        <v>21</v>
      </c>
      <c r="M150" s="174">
        <f>G150*(1+L150/100)</f>
        <v>0</v>
      </c>
      <c r="N150" s="174">
        <v>0</v>
      </c>
      <c r="O150" s="174">
        <f>ROUND(E150*N150,2)</f>
        <v>0</v>
      </c>
      <c r="P150" s="174">
        <v>0</v>
      </c>
      <c r="Q150" s="174">
        <f>ROUND(E150*P150,2)</f>
        <v>0</v>
      </c>
      <c r="R150" s="174" t="s">
        <v>106</v>
      </c>
      <c r="S150" s="174" t="s">
        <v>107</v>
      </c>
      <c r="T150" s="175" t="s">
        <v>107</v>
      </c>
      <c r="U150" s="157">
        <v>0</v>
      </c>
      <c r="V150" s="157">
        <f>ROUND(E150*U150,2)</f>
        <v>0</v>
      </c>
      <c r="W150" s="157"/>
      <c r="X150" s="157" t="s">
        <v>108</v>
      </c>
      <c r="Y150" s="148"/>
      <c r="Z150" s="148"/>
      <c r="AA150" s="148"/>
      <c r="AB150" s="148"/>
      <c r="AC150" s="148"/>
      <c r="AD150" s="148"/>
      <c r="AE150" s="148"/>
      <c r="AF150" s="148"/>
      <c r="AG150" s="148" t="s">
        <v>109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251" t="s">
        <v>263</v>
      </c>
      <c r="D151" s="252"/>
      <c r="E151" s="252"/>
      <c r="F151" s="252"/>
      <c r="G151" s="252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111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ht="22.5" outlineLevel="1" x14ac:dyDescent="0.2">
      <c r="A152" s="169">
        <v>27</v>
      </c>
      <c r="B152" s="170" t="s">
        <v>266</v>
      </c>
      <c r="C152" s="186" t="s">
        <v>267</v>
      </c>
      <c r="D152" s="171" t="s">
        <v>140</v>
      </c>
      <c r="E152" s="172">
        <v>82.177099999999996</v>
      </c>
      <c r="F152" s="173"/>
      <c r="G152" s="174">
        <f>ROUND(E152*F152,2)</f>
        <v>0</v>
      </c>
      <c r="H152" s="173"/>
      <c r="I152" s="174">
        <f>ROUND(E152*H152,2)</f>
        <v>0</v>
      </c>
      <c r="J152" s="173"/>
      <c r="K152" s="174">
        <f>ROUND(E152*J152,2)</f>
        <v>0</v>
      </c>
      <c r="L152" s="174">
        <v>21</v>
      </c>
      <c r="M152" s="174">
        <f>G152*(1+L152/100)</f>
        <v>0</v>
      </c>
      <c r="N152" s="174">
        <v>0</v>
      </c>
      <c r="O152" s="174">
        <f>ROUND(E152*N152,2)</f>
        <v>0</v>
      </c>
      <c r="P152" s="174">
        <v>0</v>
      </c>
      <c r="Q152" s="174">
        <f>ROUND(E152*P152,2)</f>
        <v>0</v>
      </c>
      <c r="R152" s="174" t="s">
        <v>106</v>
      </c>
      <c r="S152" s="174" t="s">
        <v>107</v>
      </c>
      <c r="T152" s="175" t="s">
        <v>107</v>
      </c>
      <c r="U152" s="157">
        <v>8.9999999999999993E-3</v>
      </c>
      <c r="V152" s="157">
        <f>ROUND(E152*U152,2)</f>
        <v>0.74</v>
      </c>
      <c r="W152" s="157"/>
      <c r="X152" s="157" t="s">
        <v>108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133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7" t="s">
        <v>268</v>
      </c>
      <c r="D153" s="158"/>
      <c r="E153" s="159">
        <v>82.177099999999996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113</v>
      </c>
      <c r="AH153" s="148">
        <v>5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ht="22.5" outlineLevel="1" x14ac:dyDescent="0.2">
      <c r="A154" s="169">
        <v>28</v>
      </c>
      <c r="B154" s="170" t="s">
        <v>269</v>
      </c>
      <c r="C154" s="186" t="s">
        <v>270</v>
      </c>
      <c r="D154" s="171" t="s">
        <v>140</v>
      </c>
      <c r="E154" s="172">
        <v>217.52265</v>
      </c>
      <c r="F154" s="173"/>
      <c r="G154" s="174">
        <f>ROUND(E154*F154,2)</f>
        <v>0</v>
      </c>
      <c r="H154" s="173"/>
      <c r="I154" s="174">
        <f>ROUND(E154*H154,2)</f>
        <v>0</v>
      </c>
      <c r="J154" s="173"/>
      <c r="K154" s="174">
        <f>ROUND(E154*J154,2)</f>
        <v>0</v>
      </c>
      <c r="L154" s="174">
        <v>21</v>
      </c>
      <c r="M154" s="174">
        <f>G154*(1+L154/100)</f>
        <v>0</v>
      </c>
      <c r="N154" s="174">
        <v>0</v>
      </c>
      <c r="O154" s="174">
        <f>ROUND(E154*N154,2)</f>
        <v>0</v>
      </c>
      <c r="P154" s="174">
        <v>0</v>
      </c>
      <c r="Q154" s="174">
        <f>ROUND(E154*P154,2)</f>
        <v>0</v>
      </c>
      <c r="R154" s="174" t="s">
        <v>106</v>
      </c>
      <c r="S154" s="174" t="s">
        <v>107</v>
      </c>
      <c r="T154" s="175" t="s">
        <v>107</v>
      </c>
      <c r="U154" s="157">
        <v>0.20200000000000001</v>
      </c>
      <c r="V154" s="157">
        <f>ROUND(E154*U154,2)</f>
        <v>43.94</v>
      </c>
      <c r="W154" s="157"/>
      <c r="X154" s="157" t="s">
        <v>108</v>
      </c>
      <c r="Y154" s="148"/>
      <c r="Z154" s="148"/>
      <c r="AA154" s="148"/>
      <c r="AB154" s="148"/>
      <c r="AC154" s="148"/>
      <c r="AD154" s="148"/>
      <c r="AE154" s="148"/>
      <c r="AF154" s="148"/>
      <c r="AG154" s="148" t="s">
        <v>133</v>
      </c>
      <c r="AH154" s="148"/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251" t="s">
        <v>271</v>
      </c>
      <c r="D155" s="252"/>
      <c r="E155" s="252"/>
      <c r="F155" s="252"/>
      <c r="G155" s="252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111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255" t="s">
        <v>272</v>
      </c>
      <c r="D156" s="256"/>
      <c r="E156" s="256"/>
      <c r="F156" s="256"/>
      <c r="G156" s="256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273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55"/>
      <c r="B157" s="156"/>
      <c r="C157" s="187" t="s">
        <v>252</v>
      </c>
      <c r="D157" s="158"/>
      <c r="E157" s="159"/>
      <c r="F157" s="157"/>
      <c r="G157" s="157"/>
      <c r="H157" s="157"/>
      <c r="I157" s="157"/>
      <c r="J157" s="157"/>
      <c r="K157" s="157"/>
      <c r="L157" s="157"/>
      <c r="M157" s="157"/>
      <c r="N157" s="157"/>
      <c r="O157" s="157"/>
      <c r="P157" s="157"/>
      <c r="Q157" s="157"/>
      <c r="R157" s="157"/>
      <c r="S157" s="157"/>
      <c r="T157" s="157"/>
      <c r="U157" s="157"/>
      <c r="V157" s="157"/>
      <c r="W157" s="157"/>
      <c r="X157" s="157"/>
      <c r="Y157" s="148"/>
      <c r="Z157" s="148"/>
      <c r="AA157" s="148"/>
      <c r="AB157" s="148"/>
      <c r="AC157" s="148"/>
      <c r="AD157" s="148"/>
      <c r="AE157" s="148"/>
      <c r="AF157" s="148"/>
      <c r="AG157" s="148" t="s">
        <v>113</v>
      </c>
      <c r="AH157" s="148">
        <v>0</v>
      </c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7" t="s">
        <v>253</v>
      </c>
      <c r="D158" s="158"/>
      <c r="E158" s="159">
        <v>172.66560000000001</v>
      </c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113</v>
      </c>
      <c r="AH158" s="148">
        <v>5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7" t="s">
        <v>254</v>
      </c>
      <c r="D159" s="158"/>
      <c r="E159" s="159">
        <v>127.03415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113</v>
      </c>
      <c r="AH159" s="148">
        <v>5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87" t="s">
        <v>274</v>
      </c>
      <c r="D160" s="158"/>
      <c r="E160" s="159"/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113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87" t="s">
        <v>275</v>
      </c>
      <c r="D161" s="158"/>
      <c r="E161" s="159">
        <v>-38.291499999999999</v>
      </c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113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88" t="s">
        <v>178</v>
      </c>
      <c r="D162" s="160"/>
      <c r="E162" s="161"/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113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9" t="s">
        <v>276</v>
      </c>
      <c r="D163" s="160"/>
      <c r="E163" s="161">
        <v>2.3595000000000002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113</v>
      </c>
      <c r="AH163" s="148">
        <v>2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89" t="s">
        <v>277</v>
      </c>
      <c r="D164" s="160"/>
      <c r="E164" s="161">
        <v>8.9250000000000007</v>
      </c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113</v>
      </c>
      <c r="AH164" s="148">
        <v>2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9" t="s">
        <v>278</v>
      </c>
      <c r="D165" s="160"/>
      <c r="E165" s="161">
        <v>20.449000000000002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113</v>
      </c>
      <c r="AH165" s="148">
        <v>2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9" t="s">
        <v>279</v>
      </c>
      <c r="D166" s="160"/>
      <c r="E166" s="161">
        <v>6.1950000000000003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113</v>
      </c>
      <c r="AH166" s="148">
        <v>2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9" t="s">
        <v>280</v>
      </c>
      <c r="D167" s="160"/>
      <c r="E167" s="161">
        <v>0.36299999999999999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113</v>
      </c>
      <c r="AH167" s="148">
        <v>2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8" t="s">
        <v>186</v>
      </c>
      <c r="D168" s="160"/>
      <c r="E168" s="161"/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113</v>
      </c>
      <c r="AH168" s="148"/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7" t="s">
        <v>281</v>
      </c>
      <c r="D169" s="158"/>
      <c r="E169" s="159">
        <v>-42.411499999999997</v>
      </c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113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88" t="s">
        <v>178</v>
      </c>
      <c r="D170" s="160"/>
      <c r="E170" s="161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113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9" t="s">
        <v>282</v>
      </c>
      <c r="D171" s="160"/>
      <c r="E171" s="161">
        <v>42.411499999999997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113</v>
      </c>
      <c r="AH171" s="148">
        <v>2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8" t="s">
        <v>186</v>
      </c>
      <c r="D172" s="160"/>
      <c r="E172" s="161"/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113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7" t="s">
        <v>283</v>
      </c>
      <c r="D173" s="158"/>
      <c r="E173" s="159">
        <v>-1.4741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113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88" t="s">
        <v>178</v>
      </c>
      <c r="D174" s="160"/>
      <c r="E174" s="161"/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113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89" t="s">
        <v>284</v>
      </c>
      <c r="D175" s="160"/>
      <c r="E175" s="161">
        <v>0.78539999999999999</v>
      </c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113</v>
      </c>
      <c r="AH175" s="148">
        <v>2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9" t="s">
        <v>285</v>
      </c>
      <c r="D176" s="160"/>
      <c r="E176" s="161">
        <v>0.68869999999999998</v>
      </c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113</v>
      </c>
      <c r="AH176" s="148">
        <v>2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88" t="s">
        <v>186</v>
      </c>
      <c r="D177" s="160"/>
      <c r="E177" s="161"/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113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69">
        <v>29</v>
      </c>
      <c r="B178" s="170" t="s">
        <v>286</v>
      </c>
      <c r="C178" s="186" t="s">
        <v>287</v>
      </c>
      <c r="D178" s="171" t="s">
        <v>140</v>
      </c>
      <c r="E178" s="172">
        <v>30.16825</v>
      </c>
      <c r="F178" s="173"/>
      <c r="G178" s="174">
        <f>ROUND(E178*F178,2)</f>
        <v>0</v>
      </c>
      <c r="H178" s="173"/>
      <c r="I178" s="174">
        <f>ROUND(E178*H178,2)</f>
        <v>0</v>
      </c>
      <c r="J178" s="173"/>
      <c r="K178" s="174">
        <f>ROUND(E178*J178,2)</f>
        <v>0</v>
      </c>
      <c r="L178" s="174">
        <v>21</v>
      </c>
      <c r="M178" s="174">
        <f>G178*(1+L178/100)</f>
        <v>0</v>
      </c>
      <c r="N178" s="174">
        <v>1.7</v>
      </c>
      <c r="O178" s="174">
        <f>ROUND(E178*N178,2)</f>
        <v>51.29</v>
      </c>
      <c r="P178" s="174">
        <v>0</v>
      </c>
      <c r="Q178" s="174">
        <f>ROUND(E178*P178,2)</f>
        <v>0</v>
      </c>
      <c r="R178" s="174" t="s">
        <v>106</v>
      </c>
      <c r="S178" s="174" t="s">
        <v>107</v>
      </c>
      <c r="T178" s="175" t="s">
        <v>107</v>
      </c>
      <c r="U178" s="157">
        <v>1.587</v>
      </c>
      <c r="V178" s="157">
        <f>ROUND(E178*U178,2)</f>
        <v>47.88</v>
      </c>
      <c r="W178" s="157"/>
      <c r="X178" s="157" t="s">
        <v>108</v>
      </c>
      <c r="Y178" s="148"/>
      <c r="Z178" s="148"/>
      <c r="AA178" s="148"/>
      <c r="AB178" s="148"/>
      <c r="AC178" s="148"/>
      <c r="AD178" s="148"/>
      <c r="AE178" s="148"/>
      <c r="AF178" s="148"/>
      <c r="AG178" s="148" t="s">
        <v>133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ht="22.5" outlineLevel="1" x14ac:dyDescent="0.2">
      <c r="A179" s="155"/>
      <c r="B179" s="156"/>
      <c r="C179" s="251" t="s">
        <v>288</v>
      </c>
      <c r="D179" s="252"/>
      <c r="E179" s="252"/>
      <c r="F179" s="252"/>
      <c r="G179" s="252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111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76" t="str">
        <f>C179</f>
        <v>sypaninou z vhodných hornin tř. 1 - 4 nebo materiálem připraveným podél výkopu ve vzdálenosti do 3 m od jeho kraje, pro jakoukoliv hloubku výkopu a jakoukoliv míru zhutnění,</v>
      </c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187" t="s">
        <v>289</v>
      </c>
      <c r="D180" s="158"/>
      <c r="E180" s="159"/>
      <c r="F180" s="157"/>
      <c r="G180" s="157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113</v>
      </c>
      <c r="AH180" s="148">
        <v>0</v>
      </c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outlineLevel="1" x14ac:dyDescent="0.2">
      <c r="A181" s="155"/>
      <c r="B181" s="156"/>
      <c r="C181" s="187" t="s">
        <v>290</v>
      </c>
      <c r="D181" s="158"/>
      <c r="E181" s="159">
        <v>1.9305000000000001</v>
      </c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113</v>
      </c>
      <c r="AH181" s="148">
        <v>0</v>
      </c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7" t="s">
        <v>291</v>
      </c>
      <c r="D182" s="158"/>
      <c r="E182" s="159">
        <v>7.2249999999999996</v>
      </c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113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7" t="s">
        <v>292</v>
      </c>
      <c r="D183" s="158"/>
      <c r="E183" s="159">
        <v>16.731000000000002</v>
      </c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113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87" t="s">
        <v>293</v>
      </c>
      <c r="D184" s="158"/>
      <c r="E184" s="159">
        <v>5.0149999999999997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113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87" t="s">
        <v>294</v>
      </c>
      <c r="D185" s="158"/>
      <c r="E185" s="159">
        <v>0.29699999999999999</v>
      </c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113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87" t="s">
        <v>295</v>
      </c>
      <c r="D186" s="158"/>
      <c r="E186" s="159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113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7" t="s">
        <v>296</v>
      </c>
      <c r="D187" s="158"/>
      <c r="E187" s="159">
        <v>-0.35343000000000002</v>
      </c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113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7" t="s">
        <v>297</v>
      </c>
      <c r="D188" s="158"/>
      <c r="E188" s="159">
        <v>-0.67681999999999998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113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69">
        <v>30</v>
      </c>
      <c r="B189" s="170" t="s">
        <v>298</v>
      </c>
      <c r="C189" s="186" t="s">
        <v>299</v>
      </c>
      <c r="D189" s="171" t="s">
        <v>140</v>
      </c>
      <c r="E189" s="172">
        <v>82.177099999999996</v>
      </c>
      <c r="F189" s="173"/>
      <c r="G189" s="174">
        <f>ROUND(E189*F189,2)</f>
        <v>0</v>
      </c>
      <c r="H189" s="173"/>
      <c r="I189" s="174">
        <f>ROUND(E189*H189,2)</f>
        <v>0</v>
      </c>
      <c r="J189" s="173"/>
      <c r="K189" s="174">
        <f>ROUND(E189*J189,2)</f>
        <v>0</v>
      </c>
      <c r="L189" s="174">
        <v>21</v>
      </c>
      <c r="M189" s="174">
        <f>G189*(1+L189/100)</f>
        <v>0</v>
      </c>
      <c r="N189" s="174">
        <v>0</v>
      </c>
      <c r="O189" s="174">
        <f>ROUND(E189*N189,2)</f>
        <v>0</v>
      </c>
      <c r="P189" s="174">
        <v>0</v>
      </c>
      <c r="Q189" s="174">
        <f>ROUND(E189*P189,2)</f>
        <v>0</v>
      </c>
      <c r="R189" s="174" t="s">
        <v>106</v>
      </c>
      <c r="S189" s="174" t="s">
        <v>107</v>
      </c>
      <c r="T189" s="175" t="s">
        <v>107</v>
      </c>
      <c r="U189" s="157">
        <v>0</v>
      </c>
      <c r="V189" s="157">
        <f>ROUND(E189*U189,2)</f>
        <v>0</v>
      </c>
      <c r="W189" s="157"/>
      <c r="X189" s="157" t="s">
        <v>108</v>
      </c>
      <c r="Y189" s="148"/>
      <c r="Z189" s="148"/>
      <c r="AA189" s="148"/>
      <c r="AB189" s="148"/>
      <c r="AC189" s="148"/>
      <c r="AD189" s="148"/>
      <c r="AE189" s="148"/>
      <c r="AF189" s="148"/>
      <c r="AG189" s="148" t="s">
        <v>133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87" t="s">
        <v>268</v>
      </c>
      <c r="D190" s="158"/>
      <c r="E190" s="159">
        <v>82.177099999999996</v>
      </c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113</v>
      </c>
      <c r="AH190" s="148">
        <v>5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69">
        <v>31</v>
      </c>
      <c r="B191" s="170" t="s">
        <v>300</v>
      </c>
      <c r="C191" s="186" t="s">
        <v>301</v>
      </c>
      <c r="D191" s="171" t="s">
        <v>132</v>
      </c>
      <c r="E191" s="172">
        <v>6.5</v>
      </c>
      <c r="F191" s="173"/>
      <c r="G191" s="174">
        <f>ROUND(E191*F191,2)</f>
        <v>0</v>
      </c>
      <c r="H191" s="173"/>
      <c r="I191" s="174">
        <f>ROUND(E191*H191,2)</f>
        <v>0</v>
      </c>
      <c r="J191" s="173"/>
      <c r="K191" s="174">
        <f>ROUND(E191*J191,2)</f>
        <v>0</v>
      </c>
      <c r="L191" s="174">
        <v>21</v>
      </c>
      <c r="M191" s="174">
        <f>G191*(1+L191/100)</f>
        <v>0</v>
      </c>
      <c r="N191" s="174">
        <v>0</v>
      </c>
      <c r="O191" s="174">
        <f>ROUND(E191*N191,2)</f>
        <v>0</v>
      </c>
      <c r="P191" s="174">
        <v>0</v>
      </c>
      <c r="Q191" s="174">
        <f>ROUND(E191*P191,2)</f>
        <v>0</v>
      </c>
      <c r="R191" s="174"/>
      <c r="S191" s="174" t="s">
        <v>302</v>
      </c>
      <c r="T191" s="175" t="s">
        <v>303</v>
      </c>
      <c r="U191" s="157">
        <v>0.2</v>
      </c>
      <c r="V191" s="157">
        <f>ROUND(E191*U191,2)</f>
        <v>1.3</v>
      </c>
      <c r="W191" s="157"/>
      <c r="X191" s="157" t="s">
        <v>108</v>
      </c>
      <c r="Y191" s="148"/>
      <c r="Z191" s="148"/>
      <c r="AA191" s="148"/>
      <c r="AB191" s="148"/>
      <c r="AC191" s="148"/>
      <c r="AD191" s="148"/>
      <c r="AE191" s="148"/>
      <c r="AF191" s="148"/>
      <c r="AG191" s="148" t="s">
        <v>133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87" t="s">
        <v>304</v>
      </c>
      <c r="D192" s="158"/>
      <c r="E192" s="159">
        <v>6.5</v>
      </c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113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ht="22.5" outlineLevel="1" x14ac:dyDescent="0.2">
      <c r="A193" s="169">
        <v>32</v>
      </c>
      <c r="B193" s="170" t="s">
        <v>305</v>
      </c>
      <c r="C193" s="186" t="s">
        <v>306</v>
      </c>
      <c r="D193" s="171" t="s">
        <v>105</v>
      </c>
      <c r="E193" s="172">
        <v>168.37</v>
      </c>
      <c r="F193" s="173"/>
      <c r="G193" s="174">
        <f>ROUND(E193*F193,2)</f>
        <v>0</v>
      </c>
      <c r="H193" s="173"/>
      <c r="I193" s="174">
        <f>ROUND(E193*H193,2)</f>
        <v>0</v>
      </c>
      <c r="J193" s="173"/>
      <c r="K193" s="174">
        <f>ROUND(E193*J193,2)</f>
        <v>0</v>
      </c>
      <c r="L193" s="174">
        <v>21</v>
      </c>
      <c r="M193" s="174">
        <f>G193*(1+L193/100)</f>
        <v>0</v>
      </c>
      <c r="N193" s="174">
        <v>3.0000000000000001E-5</v>
      </c>
      <c r="O193" s="174">
        <f>ROUND(E193*N193,2)</f>
        <v>0.01</v>
      </c>
      <c r="P193" s="174">
        <v>0</v>
      </c>
      <c r="Q193" s="174">
        <f>ROUND(E193*P193,2)</f>
        <v>0</v>
      </c>
      <c r="R193" s="174" t="s">
        <v>307</v>
      </c>
      <c r="S193" s="174" t="s">
        <v>107</v>
      </c>
      <c r="T193" s="175" t="s">
        <v>107</v>
      </c>
      <c r="U193" s="157">
        <v>0.25752000000000003</v>
      </c>
      <c r="V193" s="157">
        <f>ROUND(E193*U193,2)</f>
        <v>43.36</v>
      </c>
      <c r="W193" s="157"/>
      <c r="X193" s="157" t="s">
        <v>308</v>
      </c>
      <c r="Y193" s="148"/>
      <c r="Z193" s="148"/>
      <c r="AA193" s="148"/>
      <c r="AB193" s="148"/>
      <c r="AC193" s="148"/>
      <c r="AD193" s="148"/>
      <c r="AE193" s="148"/>
      <c r="AF193" s="148"/>
      <c r="AG193" s="148" t="s">
        <v>309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ht="22.5" outlineLevel="1" x14ac:dyDescent="0.2">
      <c r="A194" s="155"/>
      <c r="B194" s="156"/>
      <c r="C194" s="251" t="s">
        <v>310</v>
      </c>
      <c r="D194" s="252"/>
      <c r="E194" s="252"/>
      <c r="F194" s="252"/>
      <c r="G194" s="252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111</v>
      </c>
      <c r="AH194" s="148"/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76" t="str">
        <f>C194</f>
        <v>vč. urovnání ornice, naložení na skládce, vodorovným přemístěním ornice na místo rozprostření, založení trávníku osetím a dodávky travního semene.</v>
      </c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255" t="s">
        <v>311</v>
      </c>
      <c r="D195" s="256"/>
      <c r="E195" s="256"/>
      <c r="F195" s="256"/>
      <c r="G195" s="256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273</v>
      </c>
      <c r="AH195" s="148"/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87" t="s">
        <v>312</v>
      </c>
      <c r="D196" s="158"/>
      <c r="E196" s="159">
        <v>168.37</v>
      </c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113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x14ac:dyDescent="0.2">
      <c r="A197" s="163" t="s">
        <v>101</v>
      </c>
      <c r="B197" s="164" t="s">
        <v>58</v>
      </c>
      <c r="C197" s="185" t="s">
        <v>59</v>
      </c>
      <c r="D197" s="165"/>
      <c r="E197" s="166"/>
      <c r="F197" s="167"/>
      <c r="G197" s="167">
        <f>SUMIF(AG198:AG226,"&lt;&gt;NOR",G198:G226)</f>
        <v>0</v>
      </c>
      <c r="H197" s="167"/>
      <c r="I197" s="167">
        <f>SUM(I198:I226)</f>
        <v>0</v>
      </c>
      <c r="J197" s="167"/>
      <c r="K197" s="167">
        <f>SUM(K198:K226)</f>
        <v>0</v>
      </c>
      <c r="L197" s="167"/>
      <c r="M197" s="167">
        <f>SUM(M198:M226)</f>
        <v>0</v>
      </c>
      <c r="N197" s="167"/>
      <c r="O197" s="167">
        <f>SUM(O198:O226)</f>
        <v>42.89</v>
      </c>
      <c r="P197" s="167"/>
      <c r="Q197" s="167">
        <f>SUM(Q198:Q226)</f>
        <v>0</v>
      </c>
      <c r="R197" s="167"/>
      <c r="S197" s="167"/>
      <c r="T197" s="168"/>
      <c r="U197" s="162"/>
      <c r="V197" s="162">
        <f>SUM(V198:V226)</f>
        <v>239.32</v>
      </c>
      <c r="W197" s="162"/>
      <c r="X197" s="162"/>
      <c r="AG197" t="s">
        <v>102</v>
      </c>
    </row>
    <row r="198" spans="1:60" ht="22.5" outlineLevel="1" x14ac:dyDescent="0.2">
      <c r="A198" s="169">
        <v>33</v>
      </c>
      <c r="B198" s="170" t="s">
        <v>313</v>
      </c>
      <c r="C198" s="186" t="s">
        <v>314</v>
      </c>
      <c r="D198" s="171" t="s">
        <v>140</v>
      </c>
      <c r="E198" s="172">
        <v>14.95495</v>
      </c>
      <c r="F198" s="173"/>
      <c r="G198" s="174">
        <f>ROUND(E198*F198,2)</f>
        <v>0</v>
      </c>
      <c r="H198" s="173"/>
      <c r="I198" s="174">
        <f>ROUND(E198*H198,2)</f>
        <v>0</v>
      </c>
      <c r="J198" s="173"/>
      <c r="K198" s="174">
        <f>ROUND(E198*J198,2)</f>
        <v>0</v>
      </c>
      <c r="L198" s="174">
        <v>21</v>
      </c>
      <c r="M198" s="174">
        <f>G198*(1+L198/100)</f>
        <v>0</v>
      </c>
      <c r="N198" s="174">
        <v>2.59138</v>
      </c>
      <c r="O198" s="174">
        <f>ROUND(E198*N198,2)</f>
        <v>38.75</v>
      </c>
      <c r="P198" s="174">
        <v>0</v>
      </c>
      <c r="Q198" s="174">
        <f>ROUND(E198*P198,2)</f>
        <v>0</v>
      </c>
      <c r="R198" s="174" t="s">
        <v>315</v>
      </c>
      <c r="S198" s="174" t="s">
        <v>107</v>
      </c>
      <c r="T198" s="175" t="s">
        <v>107</v>
      </c>
      <c r="U198" s="157">
        <v>4.1929999999999996</v>
      </c>
      <c r="V198" s="157">
        <f>ROUND(E198*U198,2)</f>
        <v>62.71</v>
      </c>
      <c r="W198" s="157"/>
      <c r="X198" s="157" t="s">
        <v>108</v>
      </c>
      <c r="Y198" s="148"/>
      <c r="Z198" s="148"/>
      <c r="AA198" s="148"/>
      <c r="AB198" s="148"/>
      <c r="AC198" s="148"/>
      <c r="AD198" s="148"/>
      <c r="AE198" s="148"/>
      <c r="AF198" s="148"/>
      <c r="AG198" s="148" t="s">
        <v>109</v>
      </c>
      <c r="AH198" s="148"/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ht="22.5" outlineLevel="1" x14ac:dyDescent="0.2">
      <c r="A199" s="155"/>
      <c r="B199" s="156"/>
      <c r="C199" s="251" t="s">
        <v>316</v>
      </c>
      <c r="D199" s="252"/>
      <c r="E199" s="252"/>
      <c r="F199" s="252"/>
      <c r="G199" s="252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111</v>
      </c>
      <c r="AH199" s="148"/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76" t="str">
        <f>C199</f>
        <v>čistíren odpadních vod (mimo budovy), nádrží, vodojemů, žlabů nebo kanálů, včetně pomocného pracovního lešení o výšce podlahy do 1900 mm a pro zatížení do 1,5 kPa,</v>
      </c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87" t="s">
        <v>317</v>
      </c>
      <c r="D200" s="158"/>
      <c r="E200" s="159"/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113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87" t="s">
        <v>318</v>
      </c>
      <c r="D201" s="158"/>
      <c r="E201" s="159"/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113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7" t="s">
        <v>319</v>
      </c>
      <c r="D202" s="158"/>
      <c r="E202" s="159">
        <v>1.4137200000000001</v>
      </c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113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7" t="s">
        <v>320</v>
      </c>
      <c r="D203" s="158"/>
      <c r="E203" s="159">
        <v>1.35137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113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187" t="s">
        <v>321</v>
      </c>
      <c r="D204" s="158"/>
      <c r="E204" s="159">
        <v>4.7123900000000001</v>
      </c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113</v>
      </c>
      <c r="AH204" s="148">
        <v>0</v>
      </c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55"/>
      <c r="B205" s="156"/>
      <c r="C205" s="187" t="s">
        <v>322</v>
      </c>
      <c r="D205" s="158"/>
      <c r="E205" s="159"/>
      <c r="F205" s="157"/>
      <c r="G205" s="157"/>
      <c r="H205" s="157"/>
      <c r="I205" s="157"/>
      <c r="J205" s="157"/>
      <c r="K205" s="157"/>
      <c r="L205" s="157"/>
      <c r="M205" s="157"/>
      <c r="N205" s="157"/>
      <c r="O205" s="157"/>
      <c r="P205" s="157"/>
      <c r="Q205" s="157"/>
      <c r="R205" s="157"/>
      <c r="S205" s="157"/>
      <c r="T205" s="157"/>
      <c r="U205" s="157"/>
      <c r="V205" s="157"/>
      <c r="W205" s="157"/>
      <c r="X205" s="157"/>
      <c r="Y205" s="148"/>
      <c r="Z205" s="148"/>
      <c r="AA205" s="148"/>
      <c r="AB205" s="148"/>
      <c r="AC205" s="148"/>
      <c r="AD205" s="148"/>
      <c r="AE205" s="148"/>
      <c r="AF205" s="148"/>
      <c r="AG205" s="148" t="s">
        <v>113</v>
      </c>
      <c r="AH205" s="148">
        <v>0</v>
      </c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7" t="s">
        <v>319</v>
      </c>
      <c r="D206" s="158"/>
      <c r="E206" s="159">
        <v>1.4137200000000001</v>
      </c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113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87" t="s">
        <v>320</v>
      </c>
      <c r="D207" s="158"/>
      <c r="E207" s="159">
        <v>1.35137</v>
      </c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113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7" t="s">
        <v>321</v>
      </c>
      <c r="D208" s="158"/>
      <c r="E208" s="159">
        <v>4.7123900000000001</v>
      </c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113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ht="22.5" outlineLevel="1" x14ac:dyDescent="0.2">
      <c r="A209" s="169">
        <v>34</v>
      </c>
      <c r="B209" s="170" t="s">
        <v>323</v>
      </c>
      <c r="C209" s="186" t="s">
        <v>324</v>
      </c>
      <c r="D209" s="171" t="s">
        <v>105</v>
      </c>
      <c r="E209" s="172">
        <v>54.663710000000002</v>
      </c>
      <c r="F209" s="173"/>
      <c r="G209" s="174">
        <f>ROUND(E209*F209,2)</f>
        <v>0</v>
      </c>
      <c r="H209" s="173"/>
      <c r="I209" s="174">
        <f>ROUND(E209*H209,2)</f>
        <v>0</v>
      </c>
      <c r="J209" s="173"/>
      <c r="K209" s="174">
        <f>ROUND(E209*J209,2)</f>
        <v>0</v>
      </c>
      <c r="L209" s="174">
        <v>21</v>
      </c>
      <c r="M209" s="174">
        <f>G209*(1+L209/100)</f>
        <v>0</v>
      </c>
      <c r="N209" s="174">
        <v>3.9309999999999998E-2</v>
      </c>
      <c r="O209" s="174">
        <f>ROUND(E209*N209,2)</f>
        <v>2.15</v>
      </c>
      <c r="P209" s="174">
        <v>0</v>
      </c>
      <c r="Q209" s="174">
        <f>ROUND(E209*P209,2)</f>
        <v>0</v>
      </c>
      <c r="R209" s="174" t="s">
        <v>315</v>
      </c>
      <c r="S209" s="174" t="s">
        <v>107</v>
      </c>
      <c r="T209" s="175" t="s">
        <v>107</v>
      </c>
      <c r="U209" s="157">
        <v>1.98</v>
      </c>
      <c r="V209" s="157">
        <f>ROUND(E209*U209,2)</f>
        <v>108.23</v>
      </c>
      <c r="W209" s="157"/>
      <c r="X209" s="157" t="s">
        <v>108</v>
      </c>
      <c r="Y209" s="148"/>
      <c r="Z209" s="148"/>
      <c r="AA209" s="148"/>
      <c r="AB209" s="148"/>
      <c r="AC209" s="148"/>
      <c r="AD209" s="148"/>
      <c r="AE209" s="148"/>
      <c r="AF209" s="148"/>
      <c r="AG209" s="148" t="s">
        <v>109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251" t="s">
        <v>325</v>
      </c>
      <c r="D210" s="252"/>
      <c r="E210" s="252"/>
      <c r="F210" s="252"/>
      <c r="G210" s="252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111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257" t="s">
        <v>326</v>
      </c>
      <c r="D211" s="258"/>
      <c r="E211" s="258"/>
      <c r="F211" s="258"/>
      <c r="G211" s="258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111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257" t="s">
        <v>327</v>
      </c>
      <c r="D212" s="258"/>
      <c r="E212" s="258"/>
      <c r="F212" s="258"/>
      <c r="G212" s="258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111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87" t="s">
        <v>328</v>
      </c>
      <c r="D213" s="158"/>
      <c r="E213" s="159"/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113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7" t="s">
        <v>318</v>
      </c>
      <c r="D214" s="158"/>
      <c r="E214" s="159"/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113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87" t="s">
        <v>329</v>
      </c>
      <c r="D215" s="158"/>
      <c r="E215" s="159">
        <v>27.331859999999999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113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187" t="s">
        <v>322</v>
      </c>
      <c r="D216" s="158"/>
      <c r="E216" s="159"/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113</v>
      </c>
      <c r="AH216" s="148">
        <v>0</v>
      </c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87" t="s">
        <v>329</v>
      </c>
      <c r="D217" s="158"/>
      <c r="E217" s="159">
        <v>27.331859999999999</v>
      </c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113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ht="22.5" outlineLevel="1" x14ac:dyDescent="0.2">
      <c r="A218" s="169">
        <v>35</v>
      </c>
      <c r="B218" s="170" t="s">
        <v>330</v>
      </c>
      <c r="C218" s="186" t="s">
        <v>331</v>
      </c>
      <c r="D218" s="171" t="s">
        <v>105</v>
      </c>
      <c r="E218" s="172">
        <v>54.663710000000002</v>
      </c>
      <c r="F218" s="173"/>
      <c r="G218" s="174">
        <f>ROUND(E218*F218,2)</f>
        <v>0</v>
      </c>
      <c r="H218" s="173"/>
      <c r="I218" s="174">
        <f>ROUND(E218*H218,2)</f>
        <v>0</v>
      </c>
      <c r="J218" s="173"/>
      <c r="K218" s="174">
        <f>ROUND(E218*J218,2)</f>
        <v>0</v>
      </c>
      <c r="L218" s="174">
        <v>21</v>
      </c>
      <c r="M218" s="174">
        <f>G218*(1+L218/100)</f>
        <v>0</v>
      </c>
      <c r="N218" s="174">
        <v>0</v>
      </c>
      <c r="O218" s="174">
        <f>ROUND(E218*N218,2)</f>
        <v>0</v>
      </c>
      <c r="P218" s="174">
        <v>0</v>
      </c>
      <c r="Q218" s="174">
        <f>ROUND(E218*P218,2)</f>
        <v>0</v>
      </c>
      <c r="R218" s="174" t="s">
        <v>315</v>
      </c>
      <c r="S218" s="174" t="s">
        <v>107</v>
      </c>
      <c r="T218" s="175" t="s">
        <v>107</v>
      </c>
      <c r="U218" s="157">
        <v>0.46600000000000003</v>
      </c>
      <c r="V218" s="157">
        <f>ROUND(E218*U218,2)</f>
        <v>25.47</v>
      </c>
      <c r="W218" s="157"/>
      <c r="X218" s="157" t="s">
        <v>108</v>
      </c>
      <c r="Y218" s="148"/>
      <c r="Z218" s="148"/>
      <c r="AA218" s="148"/>
      <c r="AB218" s="148"/>
      <c r="AC218" s="148"/>
      <c r="AD218" s="148"/>
      <c r="AE218" s="148"/>
      <c r="AF218" s="148"/>
      <c r="AG218" s="148" t="s">
        <v>109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251" t="s">
        <v>325</v>
      </c>
      <c r="D219" s="252"/>
      <c r="E219" s="252"/>
      <c r="F219" s="252"/>
      <c r="G219" s="252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111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257" t="s">
        <v>326</v>
      </c>
      <c r="D220" s="258"/>
      <c r="E220" s="258"/>
      <c r="F220" s="258"/>
      <c r="G220" s="258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111</v>
      </c>
      <c r="AH220" s="148"/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257" t="s">
        <v>327</v>
      </c>
      <c r="D221" s="258"/>
      <c r="E221" s="258"/>
      <c r="F221" s="258"/>
      <c r="G221" s="258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111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187" t="s">
        <v>332</v>
      </c>
      <c r="D222" s="158"/>
      <c r="E222" s="159">
        <v>54.663710000000002</v>
      </c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113</v>
      </c>
      <c r="AH222" s="148">
        <v>5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69">
        <v>36</v>
      </c>
      <c r="B223" s="170" t="s">
        <v>333</v>
      </c>
      <c r="C223" s="186" t="s">
        <v>334</v>
      </c>
      <c r="D223" s="171" t="s">
        <v>335</v>
      </c>
      <c r="E223" s="172">
        <v>1.94414</v>
      </c>
      <c r="F223" s="173"/>
      <c r="G223" s="174">
        <f>ROUND(E223*F223,2)</f>
        <v>0</v>
      </c>
      <c r="H223" s="173"/>
      <c r="I223" s="174">
        <f>ROUND(E223*H223,2)</f>
        <v>0</v>
      </c>
      <c r="J223" s="173"/>
      <c r="K223" s="174">
        <f>ROUND(E223*J223,2)</f>
        <v>0</v>
      </c>
      <c r="L223" s="174">
        <v>21</v>
      </c>
      <c r="M223" s="174">
        <f>G223*(1+L223/100)</f>
        <v>0</v>
      </c>
      <c r="N223" s="174">
        <v>1.02535</v>
      </c>
      <c r="O223" s="174">
        <f>ROUND(E223*N223,2)</f>
        <v>1.99</v>
      </c>
      <c r="P223" s="174">
        <v>0</v>
      </c>
      <c r="Q223" s="174">
        <f>ROUND(E223*P223,2)</f>
        <v>0</v>
      </c>
      <c r="R223" s="174" t="s">
        <v>315</v>
      </c>
      <c r="S223" s="174" t="s">
        <v>107</v>
      </c>
      <c r="T223" s="175" t="s">
        <v>107</v>
      </c>
      <c r="U223" s="157">
        <v>22.07</v>
      </c>
      <c r="V223" s="157">
        <f>ROUND(E223*U223,2)</f>
        <v>42.91</v>
      </c>
      <c r="W223" s="157"/>
      <c r="X223" s="157" t="s">
        <v>108</v>
      </c>
      <c r="Y223" s="148"/>
      <c r="Z223" s="148"/>
      <c r="AA223" s="148"/>
      <c r="AB223" s="148"/>
      <c r="AC223" s="148"/>
      <c r="AD223" s="148"/>
      <c r="AE223" s="148"/>
      <c r="AF223" s="148"/>
      <c r="AG223" s="148" t="s">
        <v>109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ht="22.5" outlineLevel="1" x14ac:dyDescent="0.2">
      <c r="A224" s="155"/>
      <c r="B224" s="156"/>
      <c r="C224" s="251" t="s">
        <v>336</v>
      </c>
      <c r="D224" s="252"/>
      <c r="E224" s="252"/>
      <c r="F224" s="252"/>
      <c r="G224" s="252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111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76" t="str">
        <f>C224</f>
        <v>čistíren odpadních vod (mimo budovy), nádrží, vodojemů, žlabů nebo kanálů , včetně pomocného pracovního lešení o výšce podlahy do 1900 mm a pro zatížení do 1,5 kPa,</v>
      </c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87" t="s">
        <v>337</v>
      </c>
      <c r="D225" s="158"/>
      <c r="E225" s="159"/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113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87" t="s">
        <v>338</v>
      </c>
      <c r="D226" s="158"/>
      <c r="E226" s="159">
        <v>1.94414</v>
      </c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113</v>
      </c>
      <c r="AH226" s="148">
        <v>5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x14ac:dyDescent="0.2">
      <c r="A227" s="163" t="s">
        <v>101</v>
      </c>
      <c r="B227" s="164" t="s">
        <v>60</v>
      </c>
      <c r="C227" s="185" t="s">
        <v>61</v>
      </c>
      <c r="D227" s="165"/>
      <c r="E227" s="166"/>
      <c r="F227" s="167"/>
      <c r="G227" s="167">
        <f>SUMIF(AG228:AG239,"&lt;&gt;NOR",G228:G239)</f>
        <v>0</v>
      </c>
      <c r="H227" s="167"/>
      <c r="I227" s="167">
        <f>SUM(I228:I239)</f>
        <v>0</v>
      </c>
      <c r="J227" s="167"/>
      <c r="K227" s="167">
        <f>SUM(K228:K239)</f>
        <v>0</v>
      </c>
      <c r="L227" s="167"/>
      <c r="M227" s="167">
        <f>SUM(M228:M239)</f>
        <v>0</v>
      </c>
      <c r="N227" s="167"/>
      <c r="O227" s="167">
        <f>SUM(O228:O239)</f>
        <v>12.09</v>
      </c>
      <c r="P227" s="167"/>
      <c r="Q227" s="167">
        <f>SUM(Q228:Q239)</f>
        <v>0</v>
      </c>
      <c r="R227" s="167"/>
      <c r="S227" s="167"/>
      <c r="T227" s="168"/>
      <c r="U227" s="162"/>
      <c r="V227" s="162">
        <f>SUM(V228:V239)</f>
        <v>16.98</v>
      </c>
      <c r="W227" s="162"/>
      <c r="X227" s="162"/>
      <c r="AG227" t="s">
        <v>102</v>
      </c>
    </row>
    <row r="228" spans="1:60" outlineLevel="1" x14ac:dyDescent="0.2">
      <c r="A228" s="169">
        <v>37</v>
      </c>
      <c r="B228" s="170" t="s">
        <v>339</v>
      </c>
      <c r="C228" s="186" t="s">
        <v>340</v>
      </c>
      <c r="D228" s="171" t="s">
        <v>140</v>
      </c>
      <c r="E228" s="172">
        <v>9.6062700000000003</v>
      </c>
      <c r="F228" s="173"/>
      <c r="G228" s="174">
        <f>ROUND(E228*F228,2)</f>
        <v>0</v>
      </c>
      <c r="H228" s="173"/>
      <c r="I228" s="174">
        <f>ROUND(E228*H228,2)</f>
        <v>0</v>
      </c>
      <c r="J228" s="173"/>
      <c r="K228" s="174">
        <f>ROUND(E228*J228,2)</f>
        <v>0</v>
      </c>
      <c r="L228" s="174">
        <v>21</v>
      </c>
      <c r="M228" s="174">
        <f>G228*(1+L228/100)</f>
        <v>0</v>
      </c>
      <c r="N228" s="174">
        <v>1.1322000000000001</v>
      </c>
      <c r="O228" s="174">
        <f>ROUND(E228*N228,2)</f>
        <v>10.88</v>
      </c>
      <c r="P228" s="174">
        <v>0</v>
      </c>
      <c r="Q228" s="174">
        <f>ROUND(E228*P228,2)</f>
        <v>0</v>
      </c>
      <c r="R228" s="174" t="s">
        <v>341</v>
      </c>
      <c r="S228" s="174" t="s">
        <v>107</v>
      </c>
      <c r="T228" s="175" t="s">
        <v>107</v>
      </c>
      <c r="U228" s="157">
        <v>1.6950000000000001</v>
      </c>
      <c r="V228" s="157">
        <f>ROUND(E228*U228,2)</f>
        <v>16.28</v>
      </c>
      <c r="W228" s="157"/>
      <c r="X228" s="157" t="s">
        <v>108</v>
      </c>
      <c r="Y228" s="148"/>
      <c r="Z228" s="148"/>
      <c r="AA228" s="148"/>
      <c r="AB228" s="148"/>
      <c r="AC228" s="148"/>
      <c r="AD228" s="148"/>
      <c r="AE228" s="148"/>
      <c r="AF228" s="148"/>
      <c r="AG228" s="148" t="s">
        <v>109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55"/>
      <c r="B229" s="156"/>
      <c r="C229" s="251" t="s">
        <v>342</v>
      </c>
      <c r="D229" s="252"/>
      <c r="E229" s="252"/>
      <c r="F229" s="252"/>
      <c r="G229" s="252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111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187" t="s">
        <v>343</v>
      </c>
      <c r="D230" s="158"/>
      <c r="E230" s="159">
        <v>0.42899999999999999</v>
      </c>
      <c r="F230" s="157"/>
      <c r="G230" s="157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113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55"/>
      <c r="B231" s="156"/>
      <c r="C231" s="187" t="s">
        <v>344</v>
      </c>
      <c r="D231" s="158"/>
      <c r="E231" s="159">
        <v>1.7</v>
      </c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113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187" t="s">
        <v>345</v>
      </c>
      <c r="D232" s="158"/>
      <c r="E232" s="159">
        <v>3.718</v>
      </c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113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87" t="s">
        <v>346</v>
      </c>
      <c r="D233" s="158"/>
      <c r="E233" s="159">
        <v>1.18</v>
      </c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113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187" t="s">
        <v>347</v>
      </c>
      <c r="D234" s="158"/>
      <c r="E234" s="159">
        <v>6.6000000000000003E-2</v>
      </c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57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113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87" t="s">
        <v>348</v>
      </c>
      <c r="D235" s="158"/>
      <c r="E235" s="159"/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113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87" t="s">
        <v>349</v>
      </c>
      <c r="D236" s="158"/>
      <c r="E236" s="159">
        <v>2.5132699999999999</v>
      </c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113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ht="22.5" outlineLevel="1" x14ac:dyDescent="0.2">
      <c r="A237" s="169">
        <v>38</v>
      </c>
      <c r="B237" s="170" t="s">
        <v>350</v>
      </c>
      <c r="C237" s="186" t="s">
        <v>351</v>
      </c>
      <c r="D237" s="171" t="s">
        <v>140</v>
      </c>
      <c r="E237" s="172">
        <v>0.48399999999999999</v>
      </c>
      <c r="F237" s="173"/>
      <c r="G237" s="174">
        <f>ROUND(E237*F237,2)</f>
        <v>0</v>
      </c>
      <c r="H237" s="173"/>
      <c r="I237" s="174">
        <f>ROUND(E237*H237,2)</f>
        <v>0</v>
      </c>
      <c r="J237" s="173"/>
      <c r="K237" s="174">
        <f>ROUND(E237*J237,2)</f>
        <v>0</v>
      </c>
      <c r="L237" s="174">
        <v>21</v>
      </c>
      <c r="M237" s="174">
        <f>G237*(1+L237/100)</f>
        <v>0</v>
      </c>
      <c r="N237" s="174">
        <v>2.5</v>
      </c>
      <c r="O237" s="174">
        <f>ROUND(E237*N237,2)</f>
        <v>1.21</v>
      </c>
      <c r="P237" s="174">
        <v>0</v>
      </c>
      <c r="Q237" s="174">
        <f>ROUND(E237*P237,2)</f>
        <v>0</v>
      </c>
      <c r="R237" s="174" t="s">
        <v>341</v>
      </c>
      <c r="S237" s="174" t="s">
        <v>107</v>
      </c>
      <c r="T237" s="175" t="s">
        <v>107</v>
      </c>
      <c r="U237" s="157">
        <v>1.4490000000000001</v>
      </c>
      <c r="V237" s="157">
        <f>ROUND(E237*U237,2)</f>
        <v>0.7</v>
      </c>
      <c r="W237" s="157"/>
      <c r="X237" s="157" t="s">
        <v>108</v>
      </c>
      <c r="Y237" s="148"/>
      <c r="Z237" s="148"/>
      <c r="AA237" s="148"/>
      <c r="AB237" s="148"/>
      <c r="AC237" s="148"/>
      <c r="AD237" s="148"/>
      <c r="AE237" s="148"/>
      <c r="AF237" s="148"/>
      <c r="AG237" s="148" t="s">
        <v>109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55"/>
      <c r="B238" s="156"/>
      <c r="C238" s="251" t="s">
        <v>352</v>
      </c>
      <c r="D238" s="252"/>
      <c r="E238" s="252"/>
      <c r="F238" s="252"/>
      <c r="G238" s="252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111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187" t="s">
        <v>353</v>
      </c>
      <c r="D239" s="158"/>
      <c r="E239" s="159">
        <v>0.48399999999999999</v>
      </c>
      <c r="F239" s="157"/>
      <c r="G239" s="157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113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x14ac:dyDescent="0.2">
      <c r="A240" s="163" t="s">
        <v>101</v>
      </c>
      <c r="B240" s="164" t="s">
        <v>62</v>
      </c>
      <c r="C240" s="185" t="s">
        <v>63</v>
      </c>
      <c r="D240" s="165"/>
      <c r="E240" s="166"/>
      <c r="F240" s="167"/>
      <c r="G240" s="167">
        <f>SUMIF(AG241:AG259,"&lt;&gt;NOR",G241:G259)</f>
        <v>0</v>
      </c>
      <c r="H240" s="167"/>
      <c r="I240" s="167">
        <f>SUM(I241:I259)</f>
        <v>0</v>
      </c>
      <c r="J240" s="167"/>
      <c r="K240" s="167">
        <f>SUM(K241:K259)</f>
        <v>0</v>
      </c>
      <c r="L240" s="167"/>
      <c r="M240" s="167">
        <f>SUM(M241:M259)</f>
        <v>0</v>
      </c>
      <c r="N240" s="167"/>
      <c r="O240" s="167">
        <f>SUM(O241:O259)</f>
        <v>26.580000000000002</v>
      </c>
      <c r="P240" s="167"/>
      <c r="Q240" s="167">
        <f>SUM(Q241:Q259)</f>
        <v>0</v>
      </c>
      <c r="R240" s="167"/>
      <c r="S240" s="167"/>
      <c r="T240" s="168"/>
      <c r="U240" s="162"/>
      <c r="V240" s="162">
        <f>SUM(V241:V259)</f>
        <v>27.21</v>
      </c>
      <c r="W240" s="162"/>
      <c r="X240" s="162"/>
      <c r="AG240" t="s">
        <v>102</v>
      </c>
    </row>
    <row r="241" spans="1:60" outlineLevel="1" x14ac:dyDescent="0.2">
      <c r="A241" s="169">
        <v>39</v>
      </c>
      <c r="B241" s="170" t="s">
        <v>354</v>
      </c>
      <c r="C241" s="186" t="s">
        <v>355</v>
      </c>
      <c r="D241" s="171" t="s">
        <v>105</v>
      </c>
      <c r="E241" s="172">
        <v>53.49</v>
      </c>
      <c r="F241" s="173"/>
      <c r="G241" s="174">
        <f>ROUND(E241*F241,2)</f>
        <v>0</v>
      </c>
      <c r="H241" s="173"/>
      <c r="I241" s="174">
        <f>ROUND(E241*H241,2)</f>
        <v>0</v>
      </c>
      <c r="J241" s="173"/>
      <c r="K241" s="174">
        <f>ROUND(E241*J241,2)</f>
        <v>0</v>
      </c>
      <c r="L241" s="174">
        <v>21</v>
      </c>
      <c r="M241" s="174">
        <f>G241*(1+L241/100)</f>
        <v>0</v>
      </c>
      <c r="N241" s="174">
        <v>0.25094</v>
      </c>
      <c r="O241" s="174">
        <f>ROUND(E241*N241,2)</f>
        <v>13.42</v>
      </c>
      <c r="P241" s="174">
        <v>0</v>
      </c>
      <c r="Q241" s="174">
        <f>ROUND(E241*P241,2)</f>
        <v>0</v>
      </c>
      <c r="R241" s="174" t="s">
        <v>116</v>
      </c>
      <c r="S241" s="174" t="s">
        <v>107</v>
      </c>
      <c r="T241" s="175" t="s">
        <v>107</v>
      </c>
      <c r="U241" s="157">
        <v>5.0999999999999997E-2</v>
      </c>
      <c r="V241" s="157">
        <f>ROUND(E241*U241,2)</f>
        <v>2.73</v>
      </c>
      <c r="W241" s="157"/>
      <c r="X241" s="157" t="s">
        <v>108</v>
      </c>
      <c r="Y241" s="148"/>
      <c r="Z241" s="148"/>
      <c r="AA241" s="148"/>
      <c r="AB241" s="148"/>
      <c r="AC241" s="148"/>
      <c r="AD241" s="148"/>
      <c r="AE241" s="148"/>
      <c r="AF241" s="148"/>
      <c r="AG241" s="148" t="s">
        <v>109</v>
      </c>
      <c r="AH241" s="148"/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251" t="s">
        <v>356</v>
      </c>
      <c r="D242" s="252"/>
      <c r="E242" s="252"/>
      <c r="F242" s="252"/>
      <c r="G242" s="252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111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76" t="str">
        <f>C242</f>
        <v>kamenivo hrubé drcené vel. 32 - 63 mm s výplňovým kamenivem (vibrovaný štěrk), s rozprostřením, vlhčením a zhutněním</v>
      </c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55"/>
      <c r="B243" s="156"/>
      <c r="C243" s="187" t="s">
        <v>357</v>
      </c>
      <c r="D243" s="158"/>
      <c r="E243" s="159"/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113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187" t="s">
        <v>358</v>
      </c>
      <c r="D244" s="158"/>
      <c r="E244" s="159">
        <v>25.86</v>
      </c>
      <c r="F244" s="157"/>
      <c r="G244" s="157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113</v>
      </c>
      <c r="AH244" s="148">
        <v>5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87" t="s">
        <v>359</v>
      </c>
      <c r="D245" s="158"/>
      <c r="E245" s="159">
        <v>27.63</v>
      </c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113</v>
      </c>
      <c r="AH245" s="148">
        <v>5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ht="22.5" outlineLevel="1" x14ac:dyDescent="0.2">
      <c r="A246" s="169">
        <v>40</v>
      </c>
      <c r="B246" s="170" t="s">
        <v>360</v>
      </c>
      <c r="C246" s="186" t="s">
        <v>361</v>
      </c>
      <c r="D246" s="171" t="s">
        <v>105</v>
      </c>
      <c r="E246" s="172">
        <v>25.86</v>
      </c>
      <c r="F246" s="173"/>
      <c r="G246" s="174">
        <f>ROUND(E246*F246,2)</f>
        <v>0</v>
      </c>
      <c r="H246" s="173"/>
      <c r="I246" s="174">
        <f>ROUND(E246*H246,2)</f>
        <v>0</v>
      </c>
      <c r="J246" s="173"/>
      <c r="K246" s="174">
        <f>ROUND(E246*J246,2)</f>
        <v>0</v>
      </c>
      <c r="L246" s="174">
        <v>21</v>
      </c>
      <c r="M246" s="174">
        <f>G246*(1+L246/100)</f>
        <v>0</v>
      </c>
      <c r="N246" s="174">
        <v>7.1999999999999995E-2</v>
      </c>
      <c r="O246" s="174">
        <f>ROUND(E246*N246,2)</f>
        <v>1.86</v>
      </c>
      <c r="P246" s="174">
        <v>0</v>
      </c>
      <c r="Q246" s="174">
        <f>ROUND(E246*P246,2)</f>
        <v>0</v>
      </c>
      <c r="R246" s="174" t="s">
        <v>116</v>
      </c>
      <c r="S246" s="174" t="s">
        <v>107</v>
      </c>
      <c r="T246" s="175" t="s">
        <v>107</v>
      </c>
      <c r="U246" s="157">
        <v>0.375</v>
      </c>
      <c r="V246" s="157">
        <f>ROUND(E246*U246,2)</f>
        <v>9.6999999999999993</v>
      </c>
      <c r="W246" s="157"/>
      <c r="X246" s="157" t="s">
        <v>108</v>
      </c>
      <c r="Y246" s="148"/>
      <c r="Z246" s="148"/>
      <c r="AA246" s="148"/>
      <c r="AB246" s="148"/>
      <c r="AC246" s="148"/>
      <c r="AD246" s="148"/>
      <c r="AE246" s="148"/>
      <c r="AF246" s="148"/>
      <c r="AG246" s="148" t="s">
        <v>109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ht="22.5" outlineLevel="1" x14ac:dyDescent="0.2">
      <c r="A247" s="155"/>
      <c r="B247" s="156"/>
      <c r="C247" s="251" t="s">
        <v>362</v>
      </c>
      <c r="D247" s="252"/>
      <c r="E247" s="252"/>
      <c r="F247" s="252"/>
      <c r="G247" s="252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111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76" t="str">
        <f>C247</f>
        <v>komunikací pro pěší do velikosti dlaždic 0,25 m2 s provedením lože do tl. 30 mm, s vyplněním spár a se smetením přebytečného materiálu na vzdálenost do 3 m</v>
      </c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55"/>
      <c r="B248" s="156"/>
      <c r="C248" s="187" t="s">
        <v>118</v>
      </c>
      <c r="D248" s="158"/>
      <c r="E248" s="159">
        <v>5</v>
      </c>
      <c r="F248" s="157"/>
      <c r="G248" s="157"/>
      <c r="H248" s="157"/>
      <c r="I248" s="157"/>
      <c r="J248" s="157"/>
      <c r="K248" s="157"/>
      <c r="L248" s="157"/>
      <c r="M248" s="157"/>
      <c r="N248" s="157"/>
      <c r="O248" s="157"/>
      <c r="P248" s="157"/>
      <c r="Q248" s="157"/>
      <c r="R248" s="157"/>
      <c r="S248" s="157"/>
      <c r="T248" s="157"/>
      <c r="U248" s="157"/>
      <c r="V248" s="157"/>
      <c r="W248" s="157"/>
      <c r="X248" s="157"/>
      <c r="Y248" s="148"/>
      <c r="Z248" s="148"/>
      <c r="AA248" s="148"/>
      <c r="AB248" s="148"/>
      <c r="AC248" s="148"/>
      <c r="AD248" s="148"/>
      <c r="AE248" s="148"/>
      <c r="AF248" s="148"/>
      <c r="AG248" s="148" t="s">
        <v>113</v>
      </c>
      <c r="AH248" s="148">
        <v>0</v>
      </c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187" t="s">
        <v>119</v>
      </c>
      <c r="D249" s="158"/>
      <c r="E249" s="159">
        <v>5</v>
      </c>
      <c r="F249" s="157"/>
      <c r="G249" s="157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113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55"/>
      <c r="B250" s="156"/>
      <c r="C250" s="187" t="s">
        <v>120</v>
      </c>
      <c r="D250" s="158"/>
      <c r="E250" s="159">
        <v>6.875</v>
      </c>
      <c r="F250" s="157"/>
      <c r="G250" s="157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113</v>
      </c>
      <c r="AH250" s="148">
        <v>0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87" t="s">
        <v>121</v>
      </c>
      <c r="D251" s="158"/>
      <c r="E251" s="159">
        <v>8.9849999999999994</v>
      </c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113</v>
      </c>
      <c r="AH251" s="148">
        <v>0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ht="22.5" outlineLevel="1" x14ac:dyDescent="0.2">
      <c r="A252" s="169">
        <v>41</v>
      </c>
      <c r="B252" s="170" t="s">
        <v>363</v>
      </c>
      <c r="C252" s="186" t="s">
        <v>364</v>
      </c>
      <c r="D252" s="171" t="s">
        <v>105</v>
      </c>
      <c r="E252" s="172">
        <v>27.63</v>
      </c>
      <c r="F252" s="173"/>
      <c r="G252" s="174">
        <f>ROUND(E252*F252,2)</f>
        <v>0</v>
      </c>
      <c r="H252" s="173"/>
      <c r="I252" s="174">
        <f>ROUND(E252*H252,2)</f>
        <v>0</v>
      </c>
      <c r="J252" s="173"/>
      <c r="K252" s="174">
        <f>ROUND(E252*J252,2)</f>
        <v>0</v>
      </c>
      <c r="L252" s="174">
        <v>21</v>
      </c>
      <c r="M252" s="174">
        <f>G252*(1+L252/100)</f>
        <v>0</v>
      </c>
      <c r="N252" s="174">
        <v>0.18107999999999999</v>
      </c>
      <c r="O252" s="174">
        <f>ROUND(E252*N252,2)</f>
        <v>5</v>
      </c>
      <c r="P252" s="174">
        <v>0</v>
      </c>
      <c r="Q252" s="174">
        <f>ROUND(E252*P252,2)</f>
        <v>0</v>
      </c>
      <c r="R252" s="174" t="s">
        <v>116</v>
      </c>
      <c r="S252" s="174" t="s">
        <v>107</v>
      </c>
      <c r="T252" s="175" t="s">
        <v>107</v>
      </c>
      <c r="U252" s="157">
        <v>0.375</v>
      </c>
      <c r="V252" s="157">
        <f>ROUND(E252*U252,2)</f>
        <v>10.36</v>
      </c>
      <c r="W252" s="157"/>
      <c r="X252" s="157" t="s">
        <v>108</v>
      </c>
      <c r="Y252" s="148"/>
      <c r="Z252" s="148"/>
      <c r="AA252" s="148"/>
      <c r="AB252" s="148"/>
      <c r="AC252" s="148"/>
      <c r="AD252" s="148"/>
      <c r="AE252" s="148"/>
      <c r="AF252" s="148"/>
      <c r="AG252" s="148" t="s">
        <v>109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ht="22.5" outlineLevel="1" x14ac:dyDescent="0.2">
      <c r="A253" s="155"/>
      <c r="B253" s="156"/>
      <c r="C253" s="251" t="s">
        <v>362</v>
      </c>
      <c r="D253" s="252"/>
      <c r="E253" s="252"/>
      <c r="F253" s="252"/>
      <c r="G253" s="252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111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76" t="str">
        <f>C253</f>
        <v>komunikací pro pěší do velikosti dlaždic 0,25 m2 s provedením lože do tl. 30 mm, s vyplněním spár a se smetením přebytečného materiálu na vzdálenost do 3 m</v>
      </c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87" t="s">
        <v>365</v>
      </c>
      <c r="D254" s="158"/>
      <c r="E254" s="159">
        <v>27.63</v>
      </c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113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ht="22.5" outlineLevel="1" x14ac:dyDescent="0.2">
      <c r="A255" s="169">
        <v>42</v>
      </c>
      <c r="B255" s="170" t="s">
        <v>366</v>
      </c>
      <c r="C255" s="186" t="s">
        <v>367</v>
      </c>
      <c r="D255" s="171" t="s">
        <v>132</v>
      </c>
      <c r="E255" s="172">
        <v>31.6</v>
      </c>
      <c r="F255" s="173"/>
      <c r="G255" s="174">
        <f>ROUND(E255*F255,2)</f>
        <v>0</v>
      </c>
      <c r="H255" s="173"/>
      <c r="I255" s="174">
        <f>ROUND(E255*H255,2)</f>
        <v>0</v>
      </c>
      <c r="J255" s="173"/>
      <c r="K255" s="174">
        <f>ROUND(E255*J255,2)</f>
        <v>0</v>
      </c>
      <c r="L255" s="174">
        <v>21</v>
      </c>
      <c r="M255" s="174">
        <f>G255*(1+L255/100)</f>
        <v>0</v>
      </c>
      <c r="N255" s="174">
        <v>0.12472</v>
      </c>
      <c r="O255" s="174">
        <f>ROUND(E255*N255,2)</f>
        <v>3.94</v>
      </c>
      <c r="P255" s="174">
        <v>0</v>
      </c>
      <c r="Q255" s="174">
        <f>ROUND(E255*P255,2)</f>
        <v>0</v>
      </c>
      <c r="R255" s="174" t="s">
        <v>116</v>
      </c>
      <c r="S255" s="174" t="s">
        <v>107</v>
      </c>
      <c r="T255" s="175" t="s">
        <v>107</v>
      </c>
      <c r="U255" s="157">
        <v>0.14000000000000001</v>
      </c>
      <c r="V255" s="157">
        <f>ROUND(E255*U255,2)</f>
        <v>4.42</v>
      </c>
      <c r="W255" s="157"/>
      <c r="X255" s="157" t="s">
        <v>108</v>
      </c>
      <c r="Y255" s="148"/>
      <c r="Z255" s="148"/>
      <c r="AA255" s="148"/>
      <c r="AB255" s="148"/>
      <c r="AC255" s="148"/>
      <c r="AD255" s="148"/>
      <c r="AE255" s="148"/>
      <c r="AF255" s="148"/>
      <c r="AG255" s="148" t="s">
        <v>109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251" t="s">
        <v>368</v>
      </c>
      <c r="D256" s="252"/>
      <c r="E256" s="252"/>
      <c r="F256" s="252"/>
      <c r="G256" s="252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111</v>
      </c>
      <c r="AH256" s="148"/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187" t="s">
        <v>369</v>
      </c>
      <c r="D257" s="158"/>
      <c r="E257" s="159">
        <v>31.6</v>
      </c>
      <c r="F257" s="157"/>
      <c r="G257" s="157"/>
      <c r="H257" s="157"/>
      <c r="I257" s="157"/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57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113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ht="22.5" outlineLevel="1" x14ac:dyDescent="0.2">
      <c r="A258" s="169">
        <v>43</v>
      </c>
      <c r="B258" s="170" t="s">
        <v>370</v>
      </c>
      <c r="C258" s="186" t="s">
        <v>371</v>
      </c>
      <c r="D258" s="171" t="s">
        <v>105</v>
      </c>
      <c r="E258" s="172">
        <v>27.152999999999999</v>
      </c>
      <c r="F258" s="173"/>
      <c r="G258" s="174">
        <f>ROUND(E258*F258,2)</f>
        <v>0</v>
      </c>
      <c r="H258" s="173"/>
      <c r="I258" s="174">
        <f>ROUND(E258*H258,2)</f>
        <v>0</v>
      </c>
      <c r="J258" s="173"/>
      <c r="K258" s="174">
        <f>ROUND(E258*J258,2)</f>
        <v>0</v>
      </c>
      <c r="L258" s="174">
        <v>21</v>
      </c>
      <c r="M258" s="174">
        <f>G258*(1+L258/100)</f>
        <v>0</v>
      </c>
      <c r="N258" s="174">
        <v>8.6999999999999994E-2</v>
      </c>
      <c r="O258" s="174">
        <f>ROUND(E258*N258,2)</f>
        <v>2.36</v>
      </c>
      <c r="P258" s="174">
        <v>0</v>
      </c>
      <c r="Q258" s="174">
        <f>ROUND(E258*P258,2)</f>
        <v>0</v>
      </c>
      <c r="R258" s="174" t="s">
        <v>372</v>
      </c>
      <c r="S258" s="174" t="s">
        <v>107</v>
      </c>
      <c r="T258" s="175" t="s">
        <v>107</v>
      </c>
      <c r="U258" s="157">
        <v>0</v>
      </c>
      <c r="V258" s="157">
        <f>ROUND(E258*U258,2)</f>
        <v>0</v>
      </c>
      <c r="W258" s="157"/>
      <c r="X258" s="157" t="s">
        <v>373</v>
      </c>
      <c r="Y258" s="148"/>
      <c r="Z258" s="148"/>
      <c r="AA258" s="148"/>
      <c r="AB258" s="148"/>
      <c r="AC258" s="148"/>
      <c r="AD258" s="148"/>
      <c r="AE258" s="148"/>
      <c r="AF258" s="148"/>
      <c r="AG258" s="148" t="s">
        <v>374</v>
      </c>
      <c r="AH258" s="148"/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187" t="s">
        <v>375</v>
      </c>
      <c r="D259" s="158"/>
      <c r="E259" s="159">
        <v>27.152999999999999</v>
      </c>
      <c r="F259" s="157"/>
      <c r="G259" s="157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57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113</v>
      </c>
      <c r="AH259" s="148">
        <v>5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x14ac:dyDescent="0.2">
      <c r="A260" s="163" t="s">
        <v>101</v>
      </c>
      <c r="B260" s="164" t="s">
        <v>64</v>
      </c>
      <c r="C260" s="185" t="s">
        <v>65</v>
      </c>
      <c r="D260" s="165"/>
      <c r="E260" s="166"/>
      <c r="F260" s="167"/>
      <c r="G260" s="167">
        <f>SUMIF(AG261:AG356,"&lt;&gt;NOR",G261:G356)</f>
        <v>0</v>
      </c>
      <c r="H260" s="167"/>
      <c r="I260" s="167">
        <f>SUM(I261:I356)</f>
        <v>0</v>
      </c>
      <c r="J260" s="167"/>
      <c r="K260" s="167">
        <f>SUM(K261:K356)</f>
        <v>0</v>
      </c>
      <c r="L260" s="167"/>
      <c r="M260" s="167">
        <f>SUM(M261:M356)</f>
        <v>0</v>
      </c>
      <c r="N260" s="167"/>
      <c r="O260" s="167">
        <f>SUM(O261:O356)</f>
        <v>2.25</v>
      </c>
      <c r="P260" s="167"/>
      <c r="Q260" s="167">
        <f>SUM(Q261:Q356)</f>
        <v>0</v>
      </c>
      <c r="R260" s="167"/>
      <c r="S260" s="167"/>
      <c r="T260" s="168"/>
      <c r="U260" s="162"/>
      <c r="V260" s="162">
        <f>SUM(V261:V356)</f>
        <v>86.669999999999987</v>
      </c>
      <c r="W260" s="162"/>
      <c r="X260" s="162"/>
      <c r="AG260" t="s">
        <v>102</v>
      </c>
    </row>
    <row r="261" spans="1:60" outlineLevel="1" x14ac:dyDescent="0.2">
      <c r="A261" s="169">
        <v>44</v>
      </c>
      <c r="B261" s="170" t="s">
        <v>376</v>
      </c>
      <c r="C261" s="186" t="s">
        <v>377</v>
      </c>
      <c r="D261" s="171" t="s">
        <v>132</v>
      </c>
      <c r="E261" s="172">
        <v>67.099999999999994</v>
      </c>
      <c r="F261" s="173"/>
      <c r="G261" s="174">
        <f>ROUND(E261*F261,2)</f>
        <v>0</v>
      </c>
      <c r="H261" s="173"/>
      <c r="I261" s="174">
        <f>ROUND(E261*H261,2)</f>
        <v>0</v>
      </c>
      <c r="J261" s="173"/>
      <c r="K261" s="174">
        <f>ROUND(E261*J261,2)</f>
        <v>0</v>
      </c>
      <c r="L261" s="174">
        <v>21</v>
      </c>
      <c r="M261" s="174">
        <f>G261*(1+L261/100)</f>
        <v>0</v>
      </c>
      <c r="N261" s="174">
        <v>0</v>
      </c>
      <c r="O261" s="174">
        <f>ROUND(E261*N261,2)</f>
        <v>0</v>
      </c>
      <c r="P261" s="174">
        <v>0</v>
      </c>
      <c r="Q261" s="174">
        <f>ROUND(E261*P261,2)</f>
        <v>0</v>
      </c>
      <c r="R261" s="174" t="s">
        <v>341</v>
      </c>
      <c r="S261" s="174" t="s">
        <v>107</v>
      </c>
      <c r="T261" s="175" t="s">
        <v>107</v>
      </c>
      <c r="U261" s="157">
        <v>6.6000000000000003E-2</v>
      </c>
      <c r="V261" s="157">
        <f>ROUND(E261*U261,2)</f>
        <v>4.43</v>
      </c>
      <c r="W261" s="157"/>
      <c r="X261" s="157" t="s">
        <v>108</v>
      </c>
      <c r="Y261" s="148"/>
      <c r="Z261" s="148"/>
      <c r="AA261" s="148"/>
      <c r="AB261" s="148"/>
      <c r="AC261" s="148"/>
      <c r="AD261" s="148"/>
      <c r="AE261" s="148"/>
      <c r="AF261" s="148"/>
      <c r="AG261" s="148" t="s">
        <v>109</v>
      </c>
      <c r="AH261" s="148"/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251" t="s">
        <v>378</v>
      </c>
      <c r="D262" s="252"/>
      <c r="E262" s="252"/>
      <c r="F262" s="252"/>
      <c r="G262" s="252"/>
      <c r="H262" s="157"/>
      <c r="I262" s="157"/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57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111</v>
      </c>
      <c r="AH262" s="148"/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187" t="s">
        <v>379</v>
      </c>
      <c r="D263" s="158"/>
      <c r="E263" s="159">
        <v>3.9</v>
      </c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113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187" t="s">
        <v>380</v>
      </c>
      <c r="D264" s="158"/>
      <c r="E264" s="159">
        <v>17</v>
      </c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113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187" t="s">
        <v>381</v>
      </c>
      <c r="D265" s="158"/>
      <c r="E265" s="159">
        <v>33.799999999999997</v>
      </c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113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55"/>
      <c r="B266" s="156"/>
      <c r="C266" s="187" t="s">
        <v>382</v>
      </c>
      <c r="D266" s="158"/>
      <c r="E266" s="159">
        <v>11.8</v>
      </c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113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87" t="s">
        <v>383</v>
      </c>
      <c r="D267" s="158"/>
      <c r="E267" s="159">
        <v>0.6</v>
      </c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113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ht="22.5" outlineLevel="1" x14ac:dyDescent="0.2">
      <c r="A268" s="169">
        <v>45</v>
      </c>
      <c r="B268" s="170" t="s">
        <v>384</v>
      </c>
      <c r="C268" s="186" t="s">
        <v>385</v>
      </c>
      <c r="D268" s="171" t="s">
        <v>262</v>
      </c>
      <c r="E268" s="172">
        <v>2</v>
      </c>
      <c r="F268" s="173"/>
      <c r="G268" s="174">
        <f>ROUND(E268*F268,2)</f>
        <v>0</v>
      </c>
      <c r="H268" s="173"/>
      <c r="I268" s="174">
        <f>ROUND(E268*H268,2)</f>
        <v>0</v>
      </c>
      <c r="J268" s="173"/>
      <c r="K268" s="174">
        <f>ROUND(E268*J268,2)</f>
        <v>0</v>
      </c>
      <c r="L268" s="174">
        <v>21</v>
      </c>
      <c r="M268" s="174">
        <f>G268*(1+L268/100)</f>
        <v>0</v>
      </c>
      <c r="N268" s="174">
        <v>3.0000000000000001E-5</v>
      </c>
      <c r="O268" s="174">
        <f>ROUND(E268*N268,2)</f>
        <v>0</v>
      </c>
      <c r="P268" s="174">
        <v>0</v>
      </c>
      <c r="Q268" s="174">
        <f>ROUND(E268*P268,2)</f>
        <v>0</v>
      </c>
      <c r="R268" s="174" t="s">
        <v>341</v>
      </c>
      <c r="S268" s="174" t="s">
        <v>107</v>
      </c>
      <c r="T268" s="175" t="s">
        <v>107</v>
      </c>
      <c r="U268" s="157">
        <v>0.3</v>
      </c>
      <c r="V268" s="157">
        <f>ROUND(E268*U268,2)</f>
        <v>0.6</v>
      </c>
      <c r="W268" s="157"/>
      <c r="X268" s="157" t="s">
        <v>108</v>
      </c>
      <c r="Y268" s="148"/>
      <c r="Z268" s="148"/>
      <c r="AA268" s="148"/>
      <c r="AB268" s="148"/>
      <c r="AC268" s="148"/>
      <c r="AD268" s="148"/>
      <c r="AE268" s="148"/>
      <c r="AF268" s="148"/>
      <c r="AG268" s="148" t="s">
        <v>109</v>
      </c>
      <c r="AH268" s="148"/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251" t="s">
        <v>342</v>
      </c>
      <c r="D269" s="252"/>
      <c r="E269" s="252"/>
      <c r="F269" s="252"/>
      <c r="G269" s="252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111</v>
      </c>
      <c r="AH269" s="148"/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55"/>
      <c r="B270" s="156"/>
      <c r="C270" s="187" t="s">
        <v>386</v>
      </c>
      <c r="D270" s="158"/>
      <c r="E270" s="159">
        <v>2</v>
      </c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113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ht="22.5" outlineLevel="1" x14ac:dyDescent="0.2">
      <c r="A271" s="169">
        <v>46</v>
      </c>
      <c r="B271" s="170" t="s">
        <v>387</v>
      </c>
      <c r="C271" s="186" t="s">
        <v>388</v>
      </c>
      <c r="D271" s="171" t="s">
        <v>262</v>
      </c>
      <c r="E271" s="172">
        <v>8</v>
      </c>
      <c r="F271" s="173"/>
      <c r="G271" s="174">
        <f>ROUND(E271*F271,2)</f>
        <v>0</v>
      </c>
      <c r="H271" s="173"/>
      <c r="I271" s="174">
        <f>ROUND(E271*H271,2)</f>
        <v>0</v>
      </c>
      <c r="J271" s="173"/>
      <c r="K271" s="174">
        <f>ROUND(E271*J271,2)</f>
        <v>0</v>
      </c>
      <c r="L271" s="174">
        <v>21</v>
      </c>
      <c r="M271" s="174">
        <f>G271*(1+L271/100)</f>
        <v>0</v>
      </c>
      <c r="N271" s="174">
        <v>1.0000000000000001E-5</v>
      </c>
      <c r="O271" s="174">
        <f>ROUND(E271*N271,2)</f>
        <v>0</v>
      </c>
      <c r="P271" s="174">
        <v>0</v>
      </c>
      <c r="Q271" s="174">
        <f>ROUND(E271*P271,2)</f>
        <v>0</v>
      </c>
      <c r="R271" s="174" t="s">
        <v>341</v>
      </c>
      <c r="S271" s="174" t="s">
        <v>107</v>
      </c>
      <c r="T271" s="175" t="s">
        <v>107</v>
      </c>
      <c r="U271" s="157">
        <v>0.17599999999999999</v>
      </c>
      <c r="V271" s="157">
        <f>ROUND(E271*U271,2)</f>
        <v>1.41</v>
      </c>
      <c r="W271" s="157"/>
      <c r="X271" s="157" t="s">
        <v>108</v>
      </c>
      <c r="Y271" s="148"/>
      <c r="Z271" s="148"/>
      <c r="AA271" s="148"/>
      <c r="AB271" s="148"/>
      <c r="AC271" s="148"/>
      <c r="AD271" s="148"/>
      <c r="AE271" s="148"/>
      <c r="AF271" s="148"/>
      <c r="AG271" s="148" t="s">
        <v>109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251" t="s">
        <v>342</v>
      </c>
      <c r="D272" s="252"/>
      <c r="E272" s="252"/>
      <c r="F272" s="252"/>
      <c r="G272" s="252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111</v>
      </c>
      <c r="AH272" s="148"/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55"/>
      <c r="B273" s="156"/>
      <c r="C273" s="187" t="s">
        <v>389</v>
      </c>
      <c r="D273" s="158"/>
      <c r="E273" s="159"/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113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87" t="s">
        <v>390</v>
      </c>
      <c r="D274" s="158"/>
      <c r="E274" s="159">
        <v>2</v>
      </c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113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187" t="s">
        <v>391</v>
      </c>
      <c r="D275" s="158"/>
      <c r="E275" s="159">
        <v>1</v>
      </c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113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55"/>
      <c r="B276" s="156"/>
      <c r="C276" s="187" t="s">
        <v>392</v>
      </c>
      <c r="D276" s="158"/>
      <c r="E276" s="159">
        <v>2</v>
      </c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113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87" t="s">
        <v>393</v>
      </c>
      <c r="D277" s="158"/>
      <c r="E277" s="159"/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113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55"/>
      <c r="B278" s="156"/>
      <c r="C278" s="187" t="s">
        <v>390</v>
      </c>
      <c r="D278" s="158"/>
      <c r="E278" s="159">
        <v>2</v>
      </c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113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87" t="s">
        <v>391</v>
      </c>
      <c r="D279" s="158"/>
      <c r="E279" s="159">
        <v>1</v>
      </c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113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ht="22.5" outlineLevel="1" x14ac:dyDescent="0.2">
      <c r="A280" s="169">
        <v>47</v>
      </c>
      <c r="B280" s="170" t="s">
        <v>394</v>
      </c>
      <c r="C280" s="186" t="s">
        <v>395</v>
      </c>
      <c r="D280" s="171" t="s">
        <v>262</v>
      </c>
      <c r="E280" s="172">
        <v>1</v>
      </c>
      <c r="F280" s="173"/>
      <c r="G280" s="174">
        <f>ROUND(E280*F280,2)</f>
        <v>0</v>
      </c>
      <c r="H280" s="173"/>
      <c r="I280" s="174">
        <f>ROUND(E280*H280,2)</f>
        <v>0</v>
      </c>
      <c r="J280" s="173"/>
      <c r="K280" s="174">
        <f>ROUND(E280*J280,2)</f>
        <v>0</v>
      </c>
      <c r="L280" s="174">
        <v>21</v>
      </c>
      <c r="M280" s="174">
        <f>G280*(1+L280/100)</f>
        <v>0</v>
      </c>
      <c r="N280" s="174">
        <v>1.435E-2</v>
      </c>
      <c r="O280" s="174">
        <f>ROUND(E280*N280,2)</f>
        <v>0.01</v>
      </c>
      <c r="P280" s="174">
        <v>0</v>
      </c>
      <c r="Q280" s="174">
        <f>ROUND(E280*P280,2)</f>
        <v>0</v>
      </c>
      <c r="R280" s="174" t="s">
        <v>341</v>
      </c>
      <c r="S280" s="174" t="s">
        <v>107</v>
      </c>
      <c r="T280" s="175" t="s">
        <v>107</v>
      </c>
      <c r="U280" s="157">
        <v>1.337</v>
      </c>
      <c r="V280" s="157">
        <f>ROUND(E280*U280,2)</f>
        <v>1.34</v>
      </c>
      <c r="W280" s="157"/>
      <c r="X280" s="157" t="s">
        <v>108</v>
      </c>
      <c r="Y280" s="148"/>
      <c r="Z280" s="148"/>
      <c r="AA280" s="148"/>
      <c r="AB280" s="148"/>
      <c r="AC280" s="148"/>
      <c r="AD280" s="148"/>
      <c r="AE280" s="148"/>
      <c r="AF280" s="148"/>
      <c r="AG280" s="148" t="s">
        <v>109</v>
      </c>
      <c r="AH280" s="148"/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251" t="s">
        <v>396</v>
      </c>
      <c r="D281" s="252"/>
      <c r="E281" s="252"/>
      <c r="F281" s="252"/>
      <c r="G281" s="252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111</v>
      </c>
      <c r="AH281" s="148"/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7" t="s">
        <v>397</v>
      </c>
      <c r="D282" s="158"/>
      <c r="E282" s="159">
        <v>1</v>
      </c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113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ht="22.5" outlineLevel="1" x14ac:dyDescent="0.2">
      <c r="A283" s="169">
        <v>48</v>
      </c>
      <c r="B283" s="170" t="s">
        <v>398</v>
      </c>
      <c r="C283" s="186" t="s">
        <v>399</v>
      </c>
      <c r="D283" s="171" t="s">
        <v>132</v>
      </c>
      <c r="E283" s="172">
        <v>92.1</v>
      </c>
      <c r="F283" s="173"/>
      <c r="G283" s="174">
        <f>ROUND(E283*F283,2)</f>
        <v>0</v>
      </c>
      <c r="H283" s="173"/>
      <c r="I283" s="174">
        <f>ROUND(E283*H283,2)</f>
        <v>0</v>
      </c>
      <c r="J283" s="173"/>
      <c r="K283" s="174">
        <f>ROUND(E283*J283,2)</f>
        <v>0</v>
      </c>
      <c r="L283" s="174">
        <v>21</v>
      </c>
      <c r="M283" s="174">
        <f>G283*(1+L283/100)</f>
        <v>0</v>
      </c>
      <c r="N283" s="174">
        <v>0</v>
      </c>
      <c r="O283" s="174">
        <f>ROUND(E283*N283,2)</f>
        <v>0</v>
      </c>
      <c r="P283" s="174">
        <v>0</v>
      </c>
      <c r="Q283" s="174">
        <f>ROUND(E283*P283,2)</f>
        <v>0</v>
      </c>
      <c r="R283" s="174" t="s">
        <v>341</v>
      </c>
      <c r="S283" s="174" t="s">
        <v>107</v>
      </c>
      <c r="T283" s="175" t="s">
        <v>107</v>
      </c>
      <c r="U283" s="157">
        <v>5.8999999999999997E-2</v>
      </c>
      <c r="V283" s="157">
        <f>ROUND(E283*U283,2)</f>
        <v>5.43</v>
      </c>
      <c r="W283" s="157"/>
      <c r="X283" s="157" t="s">
        <v>108</v>
      </c>
      <c r="Y283" s="148"/>
      <c r="Z283" s="148"/>
      <c r="AA283" s="148"/>
      <c r="AB283" s="148"/>
      <c r="AC283" s="148"/>
      <c r="AD283" s="148"/>
      <c r="AE283" s="148"/>
      <c r="AF283" s="148"/>
      <c r="AG283" s="148" t="s">
        <v>109</v>
      </c>
      <c r="AH283" s="148"/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251" t="s">
        <v>400</v>
      </c>
      <c r="D284" s="252"/>
      <c r="E284" s="252"/>
      <c r="F284" s="252"/>
      <c r="G284" s="252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111</v>
      </c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187" t="s">
        <v>379</v>
      </c>
      <c r="D285" s="158"/>
      <c r="E285" s="159">
        <v>3.9</v>
      </c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113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55"/>
      <c r="B286" s="156"/>
      <c r="C286" s="187" t="s">
        <v>380</v>
      </c>
      <c r="D286" s="158"/>
      <c r="E286" s="159">
        <v>17</v>
      </c>
      <c r="F286" s="157"/>
      <c r="G286" s="157"/>
      <c r="H286" s="157"/>
      <c r="I286" s="157"/>
      <c r="J286" s="157"/>
      <c r="K286" s="157"/>
      <c r="L286" s="157"/>
      <c r="M286" s="157"/>
      <c r="N286" s="157"/>
      <c r="O286" s="157"/>
      <c r="P286" s="157"/>
      <c r="Q286" s="157"/>
      <c r="R286" s="157"/>
      <c r="S286" s="157"/>
      <c r="T286" s="157"/>
      <c r="U286" s="157"/>
      <c r="V286" s="157"/>
      <c r="W286" s="157"/>
      <c r="X286" s="157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113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55"/>
      <c r="B287" s="156"/>
      <c r="C287" s="187" t="s">
        <v>381</v>
      </c>
      <c r="D287" s="158"/>
      <c r="E287" s="159">
        <v>33.799999999999997</v>
      </c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113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7" t="s">
        <v>382</v>
      </c>
      <c r="D288" s="158"/>
      <c r="E288" s="159">
        <v>11.8</v>
      </c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113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187" t="s">
        <v>383</v>
      </c>
      <c r="D289" s="158"/>
      <c r="E289" s="159">
        <v>0.6</v>
      </c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113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187" t="s">
        <v>401</v>
      </c>
      <c r="D290" s="158"/>
      <c r="E290" s="159">
        <v>25</v>
      </c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113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ht="33.75" outlineLevel="1" x14ac:dyDescent="0.2">
      <c r="A291" s="169">
        <v>49</v>
      </c>
      <c r="B291" s="170" t="s">
        <v>402</v>
      </c>
      <c r="C291" s="186" t="s">
        <v>403</v>
      </c>
      <c r="D291" s="171" t="s">
        <v>404</v>
      </c>
      <c r="E291" s="172">
        <v>9</v>
      </c>
      <c r="F291" s="173"/>
      <c r="G291" s="174">
        <f>ROUND(E291*F291,2)</f>
        <v>0</v>
      </c>
      <c r="H291" s="173"/>
      <c r="I291" s="174">
        <f>ROUND(E291*H291,2)</f>
        <v>0</v>
      </c>
      <c r="J291" s="173"/>
      <c r="K291" s="174">
        <f>ROUND(E291*J291,2)</f>
        <v>0</v>
      </c>
      <c r="L291" s="174">
        <v>21</v>
      </c>
      <c r="M291" s="174">
        <f>G291*(1+L291/100)</f>
        <v>0</v>
      </c>
      <c r="N291" s="174">
        <v>1.2999999999999999E-4</v>
      </c>
      <c r="O291" s="174">
        <f>ROUND(E291*N291,2)</f>
        <v>0</v>
      </c>
      <c r="P291" s="174">
        <v>0</v>
      </c>
      <c r="Q291" s="174">
        <f>ROUND(E291*P291,2)</f>
        <v>0</v>
      </c>
      <c r="R291" s="174" t="s">
        <v>341</v>
      </c>
      <c r="S291" s="174" t="s">
        <v>107</v>
      </c>
      <c r="T291" s="175" t="s">
        <v>107</v>
      </c>
      <c r="U291" s="157">
        <v>6.2</v>
      </c>
      <c r="V291" s="157">
        <f>ROUND(E291*U291,2)</f>
        <v>55.8</v>
      </c>
      <c r="W291" s="157"/>
      <c r="X291" s="157" t="s">
        <v>108</v>
      </c>
      <c r="Y291" s="148"/>
      <c r="Z291" s="148"/>
      <c r="AA291" s="148"/>
      <c r="AB291" s="148"/>
      <c r="AC291" s="148"/>
      <c r="AD291" s="148"/>
      <c r="AE291" s="148"/>
      <c r="AF291" s="148"/>
      <c r="AG291" s="148" t="s">
        <v>109</v>
      </c>
      <c r="AH291" s="148"/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251" t="s">
        <v>400</v>
      </c>
      <c r="D292" s="252"/>
      <c r="E292" s="252"/>
      <c r="F292" s="252"/>
      <c r="G292" s="252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57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111</v>
      </c>
      <c r="AH292" s="148"/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55"/>
      <c r="B293" s="156"/>
      <c r="C293" s="187" t="s">
        <v>405</v>
      </c>
      <c r="D293" s="158"/>
      <c r="E293" s="159">
        <v>4</v>
      </c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113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55"/>
      <c r="B294" s="156"/>
      <c r="C294" s="187" t="s">
        <v>406</v>
      </c>
      <c r="D294" s="158"/>
      <c r="E294" s="159">
        <v>4</v>
      </c>
      <c r="F294" s="157"/>
      <c r="G294" s="157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113</v>
      </c>
      <c r="AH294" s="148">
        <v>0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187" t="s">
        <v>407</v>
      </c>
      <c r="D295" s="158"/>
      <c r="E295" s="159">
        <v>1</v>
      </c>
      <c r="F295" s="157"/>
      <c r="G295" s="157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113</v>
      </c>
      <c r="AH295" s="148">
        <v>0</v>
      </c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69">
        <v>50</v>
      </c>
      <c r="B296" s="170" t="s">
        <v>408</v>
      </c>
      <c r="C296" s="186" t="s">
        <v>409</v>
      </c>
      <c r="D296" s="171" t="s">
        <v>132</v>
      </c>
      <c r="E296" s="172">
        <v>98.7</v>
      </c>
      <c r="F296" s="173"/>
      <c r="G296" s="174">
        <f>ROUND(E296*F296,2)</f>
        <v>0</v>
      </c>
      <c r="H296" s="173"/>
      <c r="I296" s="174">
        <f>ROUND(E296*H296,2)</f>
        <v>0</v>
      </c>
      <c r="J296" s="173"/>
      <c r="K296" s="174">
        <f>ROUND(E296*J296,2)</f>
        <v>0</v>
      </c>
      <c r="L296" s="174">
        <v>21</v>
      </c>
      <c r="M296" s="174">
        <f>G296*(1+L296/100)</f>
        <v>0</v>
      </c>
      <c r="N296" s="174">
        <v>0</v>
      </c>
      <c r="O296" s="174">
        <f>ROUND(E296*N296,2)</f>
        <v>0</v>
      </c>
      <c r="P296" s="174">
        <v>0</v>
      </c>
      <c r="Q296" s="174">
        <f>ROUND(E296*P296,2)</f>
        <v>0</v>
      </c>
      <c r="R296" s="174" t="s">
        <v>341</v>
      </c>
      <c r="S296" s="174" t="s">
        <v>107</v>
      </c>
      <c r="T296" s="175" t="s">
        <v>107</v>
      </c>
      <c r="U296" s="157">
        <v>0.06</v>
      </c>
      <c r="V296" s="157">
        <f>ROUND(E296*U296,2)</f>
        <v>5.92</v>
      </c>
      <c r="W296" s="157"/>
      <c r="X296" s="157" t="s">
        <v>108</v>
      </c>
      <c r="Y296" s="148"/>
      <c r="Z296" s="148"/>
      <c r="AA296" s="148"/>
      <c r="AB296" s="148"/>
      <c r="AC296" s="148"/>
      <c r="AD296" s="148"/>
      <c r="AE296" s="148"/>
      <c r="AF296" s="148"/>
      <c r="AG296" s="148" t="s">
        <v>109</v>
      </c>
      <c r="AH296" s="148"/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187" t="s">
        <v>410</v>
      </c>
      <c r="D297" s="158"/>
      <c r="E297" s="159">
        <v>31.6</v>
      </c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113</v>
      </c>
      <c r="AH297" s="148">
        <v>0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55"/>
      <c r="B298" s="156"/>
      <c r="C298" s="187" t="s">
        <v>411</v>
      </c>
      <c r="D298" s="158"/>
      <c r="E298" s="159"/>
      <c r="F298" s="157"/>
      <c r="G298" s="157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113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55"/>
      <c r="B299" s="156"/>
      <c r="C299" s="187" t="s">
        <v>379</v>
      </c>
      <c r="D299" s="158"/>
      <c r="E299" s="159">
        <v>3.9</v>
      </c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113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87" t="s">
        <v>380</v>
      </c>
      <c r="D300" s="158"/>
      <c r="E300" s="159">
        <v>17</v>
      </c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113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87" t="s">
        <v>381</v>
      </c>
      <c r="D301" s="158"/>
      <c r="E301" s="159">
        <v>33.799999999999997</v>
      </c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113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87" t="s">
        <v>382</v>
      </c>
      <c r="D302" s="158"/>
      <c r="E302" s="159">
        <v>11.8</v>
      </c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113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55"/>
      <c r="B303" s="156"/>
      <c r="C303" s="187" t="s">
        <v>383</v>
      </c>
      <c r="D303" s="158"/>
      <c r="E303" s="159">
        <v>0.6</v>
      </c>
      <c r="F303" s="157"/>
      <c r="G303" s="157"/>
      <c r="H303" s="157"/>
      <c r="I303" s="157"/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57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113</v>
      </c>
      <c r="AH303" s="148">
        <v>0</v>
      </c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69">
        <v>51</v>
      </c>
      <c r="B304" s="170" t="s">
        <v>412</v>
      </c>
      <c r="C304" s="186" t="s">
        <v>413</v>
      </c>
      <c r="D304" s="171" t="s">
        <v>262</v>
      </c>
      <c r="E304" s="172">
        <v>3</v>
      </c>
      <c r="F304" s="173"/>
      <c r="G304" s="174">
        <f>ROUND(E304*F304,2)</f>
        <v>0</v>
      </c>
      <c r="H304" s="173"/>
      <c r="I304" s="174">
        <f>ROUND(E304*H304,2)</f>
        <v>0</v>
      </c>
      <c r="J304" s="173"/>
      <c r="K304" s="174">
        <f>ROUND(E304*J304,2)</f>
        <v>0</v>
      </c>
      <c r="L304" s="174">
        <v>21</v>
      </c>
      <c r="M304" s="174">
        <f>G304*(1+L304/100)</f>
        <v>0</v>
      </c>
      <c r="N304" s="174">
        <v>0</v>
      </c>
      <c r="O304" s="174">
        <f>ROUND(E304*N304,2)</f>
        <v>0</v>
      </c>
      <c r="P304" s="174">
        <v>0</v>
      </c>
      <c r="Q304" s="174">
        <f>ROUND(E304*P304,2)</f>
        <v>0</v>
      </c>
      <c r="R304" s="174" t="s">
        <v>341</v>
      </c>
      <c r="S304" s="174" t="s">
        <v>107</v>
      </c>
      <c r="T304" s="175" t="s">
        <v>107</v>
      </c>
      <c r="U304" s="157">
        <v>0.79</v>
      </c>
      <c r="V304" s="157">
        <f>ROUND(E304*U304,2)</f>
        <v>2.37</v>
      </c>
      <c r="W304" s="157"/>
      <c r="X304" s="157" t="s">
        <v>108</v>
      </c>
      <c r="Y304" s="148"/>
      <c r="Z304" s="148"/>
      <c r="AA304" s="148"/>
      <c r="AB304" s="148"/>
      <c r="AC304" s="148"/>
      <c r="AD304" s="148"/>
      <c r="AE304" s="148"/>
      <c r="AF304" s="148"/>
      <c r="AG304" s="148" t="s">
        <v>133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251" t="s">
        <v>414</v>
      </c>
      <c r="D305" s="252"/>
      <c r="E305" s="252"/>
      <c r="F305" s="252"/>
      <c r="G305" s="252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111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/>
      <c r="B306" s="156"/>
      <c r="C306" s="187" t="s">
        <v>415</v>
      </c>
      <c r="D306" s="158"/>
      <c r="E306" s="159">
        <v>2</v>
      </c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113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55"/>
      <c r="B307" s="156"/>
      <c r="C307" s="187" t="s">
        <v>416</v>
      </c>
      <c r="D307" s="158"/>
      <c r="E307" s="159">
        <v>1</v>
      </c>
      <c r="F307" s="157"/>
      <c r="G307" s="157"/>
      <c r="H307" s="157"/>
      <c r="I307" s="157"/>
      <c r="J307" s="157"/>
      <c r="K307" s="157"/>
      <c r="L307" s="157"/>
      <c r="M307" s="157"/>
      <c r="N307" s="157"/>
      <c r="O307" s="157"/>
      <c r="P307" s="157"/>
      <c r="Q307" s="157"/>
      <c r="R307" s="157"/>
      <c r="S307" s="157"/>
      <c r="T307" s="157"/>
      <c r="U307" s="157"/>
      <c r="V307" s="157"/>
      <c r="W307" s="157"/>
      <c r="X307" s="157"/>
      <c r="Y307" s="148"/>
      <c r="Z307" s="148"/>
      <c r="AA307" s="148"/>
      <c r="AB307" s="148"/>
      <c r="AC307" s="148"/>
      <c r="AD307" s="148"/>
      <c r="AE307" s="148"/>
      <c r="AF307" s="148"/>
      <c r="AG307" s="148" t="s">
        <v>113</v>
      </c>
      <c r="AH307" s="148">
        <v>0</v>
      </c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ht="22.5" outlineLevel="1" x14ac:dyDescent="0.2">
      <c r="A308" s="169">
        <v>52</v>
      </c>
      <c r="B308" s="170" t="s">
        <v>417</v>
      </c>
      <c r="C308" s="186" t="s">
        <v>418</v>
      </c>
      <c r="D308" s="171" t="s">
        <v>262</v>
      </c>
      <c r="E308" s="172">
        <v>2</v>
      </c>
      <c r="F308" s="173"/>
      <c r="G308" s="174">
        <f>ROUND(E308*F308,2)</f>
        <v>0</v>
      </c>
      <c r="H308" s="173"/>
      <c r="I308" s="174">
        <f>ROUND(E308*H308,2)</f>
        <v>0</v>
      </c>
      <c r="J308" s="173"/>
      <c r="K308" s="174">
        <f>ROUND(E308*J308,2)</f>
        <v>0</v>
      </c>
      <c r="L308" s="174">
        <v>21</v>
      </c>
      <c r="M308" s="174">
        <f>G308*(1+L308/100)</f>
        <v>0</v>
      </c>
      <c r="N308" s="174">
        <v>0</v>
      </c>
      <c r="O308" s="174">
        <f>ROUND(E308*N308,2)</f>
        <v>0</v>
      </c>
      <c r="P308" s="174">
        <v>0</v>
      </c>
      <c r="Q308" s="174">
        <f>ROUND(E308*P308,2)</f>
        <v>0</v>
      </c>
      <c r="R308" s="174" t="s">
        <v>341</v>
      </c>
      <c r="S308" s="174" t="s">
        <v>107</v>
      </c>
      <c r="T308" s="175" t="s">
        <v>107</v>
      </c>
      <c r="U308" s="157">
        <v>0.9</v>
      </c>
      <c r="V308" s="157">
        <f>ROUND(E308*U308,2)</f>
        <v>1.8</v>
      </c>
      <c r="W308" s="157"/>
      <c r="X308" s="157" t="s">
        <v>108</v>
      </c>
      <c r="Y308" s="148"/>
      <c r="Z308" s="148"/>
      <c r="AA308" s="148"/>
      <c r="AB308" s="148"/>
      <c r="AC308" s="148"/>
      <c r="AD308" s="148"/>
      <c r="AE308" s="148"/>
      <c r="AF308" s="148"/>
      <c r="AG308" s="148" t="s">
        <v>109</v>
      </c>
      <c r="AH308" s="148"/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55"/>
      <c r="B309" s="156"/>
      <c r="C309" s="251" t="s">
        <v>414</v>
      </c>
      <c r="D309" s="252"/>
      <c r="E309" s="252"/>
      <c r="F309" s="252"/>
      <c r="G309" s="252"/>
      <c r="H309" s="157"/>
      <c r="I309" s="157"/>
      <c r="J309" s="157"/>
      <c r="K309" s="157"/>
      <c r="L309" s="157"/>
      <c r="M309" s="157"/>
      <c r="N309" s="157"/>
      <c r="O309" s="157"/>
      <c r="P309" s="157"/>
      <c r="Q309" s="157"/>
      <c r="R309" s="157"/>
      <c r="S309" s="157"/>
      <c r="T309" s="157"/>
      <c r="U309" s="157"/>
      <c r="V309" s="157"/>
      <c r="W309" s="157"/>
      <c r="X309" s="157"/>
      <c r="Y309" s="148"/>
      <c r="Z309" s="148"/>
      <c r="AA309" s="148"/>
      <c r="AB309" s="148"/>
      <c r="AC309" s="148"/>
      <c r="AD309" s="148"/>
      <c r="AE309" s="148"/>
      <c r="AF309" s="148"/>
      <c r="AG309" s="148" t="s">
        <v>111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187" t="s">
        <v>419</v>
      </c>
      <c r="D310" s="158"/>
      <c r="E310" s="159">
        <v>1</v>
      </c>
      <c r="F310" s="157"/>
      <c r="G310" s="157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113</v>
      </c>
      <c r="AH310" s="148">
        <v>0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187" t="s">
        <v>416</v>
      </c>
      <c r="D311" s="158"/>
      <c r="E311" s="159">
        <v>1</v>
      </c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113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69">
        <v>53</v>
      </c>
      <c r="B312" s="170" t="s">
        <v>420</v>
      </c>
      <c r="C312" s="186" t="s">
        <v>421</v>
      </c>
      <c r="D312" s="171" t="s">
        <v>262</v>
      </c>
      <c r="E312" s="172">
        <v>2</v>
      </c>
      <c r="F312" s="173"/>
      <c r="G312" s="174">
        <f>ROUND(E312*F312,2)</f>
        <v>0</v>
      </c>
      <c r="H312" s="173"/>
      <c r="I312" s="174">
        <f>ROUND(E312*H312,2)</f>
        <v>0</v>
      </c>
      <c r="J312" s="173"/>
      <c r="K312" s="174">
        <f>ROUND(E312*J312,2)</f>
        <v>0</v>
      </c>
      <c r="L312" s="174">
        <v>21</v>
      </c>
      <c r="M312" s="174">
        <f>G312*(1+L312/100)</f>
        <v>0</v>
      </c>
      <c r="N312" s="174">
        <v>7.0200000000000002E-3</v>
      </c>
      <c r="O312" s="174">
        <f>ROUND(E312*N312,2)</f>
        <v>0.01</v>
      </c>
      <c r="P312" s="174">
        <v>0</v>
      </c>
      <c r="Q312" s="174">
        <f>ROUND(E312*P312,2)</f>
        <v>0</v>
      </c>
      <c r="R312" s="174" t="s">
        <v>341</v>
      </c>
      <c r="S312" s="174" t="s">
        <v>107</v>
      </c>
      <c r="T312" s="175" t="s">
        <v>107</v>
      </c>
      <c r="U312" s="157">
        <v>1.0940000000000001</v>
      </c>
      <c r="V312" s="157">
        <f>ROUND(E312*U312,2)</f>
        <v>2.19</v>
      </c>
      <c r="W312" s="157"/>
      <c r="X312" s="157" t="s">
        <v>108</v>
      </c>
      <c r="Y312" s="148"/>
      <c r="Z312" s="148"/>
      <c r="AA312" s="148"/>
      <c r="AB312" s="148"/>
      <c r="AC312" s="148"/>
      <c r="AD312" s="148"/>
      <c r="AE312" s="148"/>
      <c r="AF312" s="148"/>
      <c r="AG312" s="148" t="s">
        <v>133</v>
      </c>
      <c r="AH312" s="148"/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">
      <c r="A313" s="155"/>
      <c r="B313" s="156"/>
      <c r="C313" s="187" t="s">
        <v>419</v>
      </c>
      <c r="D313" s="158"/>
      <c r="E313" s="159">
        <v>1</v>
      </c>
      <c r="F313" s="157"/>
      <c r="G313" s="157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113</v>
      </c>
      <c r="AH313" s="148">
        <v>0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55"/>
      <c r="B314" s="156"/>
      <c r="C314" s="187" t="s">
        <v>416</v>
      </c>
      <c r="D314" s="158"/>
      <c r="E314" s="159">
        <v>1</v>
      </c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113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ht="22.5" outlineLevel="1" x14ac:dyDescent="0.2">
      <c r="A315" s="169">
        <v>54</v>
      </c>
      <c r="B315" s="170" t="s">
        <v>422</v>
      </c>
      <c r="C315" s="186" t="s">
        <v>423</v>
      </c>
      <c r="D315" s="171" t="s">
        <v>424</v>
      </c>
      <c r="E315" s="172">
        <v>2</v>
      </c>
      <c r="F315" s="173"/>
      <c r="G315" s="174">
        <f>ROUND(E315*F315,2)</f>
        <v>0</v>
      </c>
      <c r="H315" s="173"/>
      <c r="I315" s="174">
        <f>ROUND(E315*H315,2)</f>
        <v>0</v>
      </c>
      <c r="J315" s="173"/>
      <c r="K315" s="174">
        <f>ROUND(E315*J315,2)</f>
        <v>0</v>
      </c>
      <c r="L315" s="174">
        <v>21</v>
      </c>
      <c r="M315" s="174">
        <f>G315*(1+L315/100)</f>
        <v>0</v>
      </c>
      <c r="N315" s="174">
        <v>0</v>
      </c>
      <c r="O315" s="174">
        <f>ROUND(E315*N315,2)</f>
        <v>0</v>
      </c>
      <c r="P315" s="174">
        <v>0</v>
      </c>
      <c r="Q315" s="174">
        <f>ROUND(E315*P315,2)</f>
        <v>0</v>
      </c>
      <c r="R315" s="174"/>
      <c r="S315" s="174" t="s">
        <v>302</v>
      </c>
      <c r="T315" s="175" t="s">
        <v>303</v>
      </c>
      <c r="U315" s="157">
        <v>0</v>
      </c>
      <c r="V315" s="157">
        <f>ROUND(E315*U315,2)</f>
        <v>0</v>
      </c>
      <c r="W315" s="157"/>
      <c r="X315" s="157" t="s">
        <v>108</v>
      </c>
      <c r="Y315" s="148"/>
      <c r="Z315" s="148"/>
      <c r="AA315" s="148"/>
      <c r="AB315" s="148"/>
      <c r="AC315" s="148"/>
      <c r="AD315" s="148"/>
      <c r="AE315" s="148"/>
      <c r="AF315" s="148"/>
      <c r="AG315" s="148" t="s">
        <v>109</v>
      </c>
      <c r="AH315" s="148"/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187" t="s">
        <v>425</v>
      </c>
      <c r="D316" s="158"/>
      <c r="E316" s="159">
        <v>1</v>
      </c>
      <c r="F316" s="157"/>
      <c r="G316" s="157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113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187" t="s">
        <v>426</v>
      </c>
      <c r="D317" s="158"/>
      <c r="E317" s="159">
        <v>1</v>
      </c>
      <c r="F317" s="157"/>
      <c r="G317" s="157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113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ht="22.5" outlineLevel="1" x14ac:dyDescent="0.2">
      <c r="A318" s="169">
        <v>55</v>
      </c>
      <c r="B318" s="170" t="s">
        <v>427</v>
      </c>
      <c r="C318" s="186" t="s">
        <v>428</v>
      </c>
      <c r="D318" s="171" t="s">
        <v>262</v>
      </c>
      <c r="E318" s="172">
        <v>1</v>
      </c>
      <c r="F318" s="173"/>
      <c r="G318" s="174">
        <f>ROUND(E318*F318,2)</f>
        <v>0</v>
      </c>
      <c r="H318" s="173"/>
      <c r="I318" s="174">
        <f>ROUND(E318*H318,2)</f>
        <v>0</v>
      </c>
      <c r="J318" s="173"/>
      <c r="K318" s="174">
        <f>ROUND(E318*J318,2)</f>
        <v>0</v>
      </c>
      <c r="L318" s="174">
        <v>21</v>
      </c>
      <c r="M318" s="174">
        <f>G318*(1+L318/100)</f>
        <v>0</v>
      </c>
      <c r="N318" s="174">
        <v>6.0130000000000003E-2</v>
      </c>
      <c r="O318" s="174">
        <f>ROUND(E318*N318,2)</f>
        <v>0.06</v>
      </c>
      <c r="P318" s="174">
        <v>0</v>
      </c>
      <c r="Q318" s="174">
        <f>ROUND(E318*P318,2)</f>
        <v>0</v>
      </c>
      <c r="R318" s="174" t="s">
        <v>307</v>
      </c>
      <c r="S318" s="174" t="s">
        <v>107</v>
      </c>
      <c r="T318" s="175" t="s">
        <v>107</v>
      </c>
      <c r="U318" s="157">
        <v>1.3427100000000001</v>
      </c>
      <c r="V318" s="157">
        <f>ROUND(E318*U318,2)</f>
        <v>1.34</v>
      </c>
      <c r="W318" s="157"/>
      <c r="X318" s="157" t="s">
        <v>308</v>
      </c>
      <c r="Y318" s="148"/>
      <c r="Z318" s="148"/>
      <c r="AA318" s="148"/>
      <c r="AB318" s="148"/>
      <c r="AC318" s="148"/>
      <c r="AD318" s="148"/>
      <c r="AE318" s="148"/>
      <c r="AF318" s="148"/>
      <c r="AG318" s="148" t="s">
        <v>309</v>
      </c>
      <c r="AH318" s="148"/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253" t="s">
        <v>429</v>
      </c>
      <c r="D319" s="254"/>
      <c r="E319" s="254"/>
      <c r="F319" s="254"/>
      <c r="G319" s="254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48"/>
      <c r="Z319" s="148"/>
      <c r="AA319" s="148"/>
      <c r="AB319" s="148"/>
      <c r="AC319" s="148"/>
      <c r="AD319" s="148"/>
      <c r="AE319" s="148"/>
      <c r="AF319" s="148"/>
      <c r="AG319" s="148" t="s">
        <v>273</v>
      </c>
      <c r="AH319" s="148"/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76" t="str">
        <f>C319</f>
        <v>Plastové dno, šachta z korugované trouby, těsnění, šachtová roura teleskopická, rám do teleskopické trouby, poklop litinový.</v>
      </c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87" t="s">
        <v>430</v>
      </c>
      <c r="D320" s="158"/>
      <c r="E320" s="159">
        <v>1</v>
      </c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113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ht="22.5" outlineLevel="1" x14ac:dyDescent="0.2">
      <c r="A321" s="169">
        <v>56</v>
      </c>
      <c r="B321" s="170" t="s">
        <v>431</v>
      </c>
      <c r="C321" s="186" t="s">
        <v>432</v>
      </c>
      <c r="D321" s="171" t="s">
        <v>262</v>
      </c>
      <c r="E321" s="172">
        <v>1</v>
      </c>
      <c r="F321" s="173"/>
      <c r="G321" s="174">
        <f>ROUND(E321*F321,2)</f>
        <v>0</v>
      </c>
      <c r="H321" s="173"/>
      <c r="I321" s="174">
        <f>ROUND(E321*H321,2)</f>
        <v>0</v>
      </c>
      <c r="J321" s="173"/>
      <c r="K321" s="174">
        <f>ROUND(E321*J321,2)</f>
        <v>0</v>
      </c>
      <c r="L321" s="174">
        <v>21</v>
      </c>
      <c r="M321" s="174">
        <f>G321*(1+L321/100)</f>
        <v>0</v>
      </c>
      <c r="N321" s="174">
        <v>6.4920000000000005E-2</v>
      </c>
      <c r="O321" s="174">
        <f>ROUND(E321*N321,2)</f>
        <v>0.06</v>
      </c>
      <c r="P321" s="174">
        <v>0</v>
      </c>
      <c r="Q321" s="174">
        <f>ROUND(E321*P321,2)</f>
        <v>0</v>
      </c>
      <c r="R321" s="174" t="s">
        <v>307</v>
      </c>
      <c r="S321" s="174" t="s">
        <v>107</v>
      </c>
      <c r="T321" s="175" t="s">
        <v>107</v>
      </c>
      <c r="U321" s="157">
        <v>1.34372</v>
      </c>
      <c r="V321" s="157">
        <f>ROUND(E321*U321,2)</f>
        <v>1.34</v>
      </c>
      <c r="W321" s="157"/>
      <c r="X321" s="157" t="s">
        <v>308</v>
      </c>
      <c r="Y321" s="148"/>
      <c r="Z321" s="148"/>
      <c r="AA321" s="148"/>
      <c r="AB321" s="148"/>
      <c r="AC321" s="148"/>
      <c r="AD321" s="148"/>
      <c r="AE321" s="148"/>
      <c r="AF321" s="148"/>
      <c r="AG321" s="148" t="s">
        <v>309</v>
      </c>
      <c r="AH321" s="148"/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55"/>
      <c r="B322" s="156"/>
      <c r="C322" s="253" t="s">
        <v>429</v>
      </c>
      <c r="D322" s="254"/>
      <c r="E322" s="254"/>
      <c r="F322" s="254"/>
      <c r="G322" s="254"/>
      <c r="H322" s="157"/>
      <c r="I322" s="157"/>
      <c r="J322" s="157"/>
      <c r="K322" s="157"/>
      <c r="L322" s="157"/>
      <c r="M322" s="157"/>
      <c r="N322" s="157"/>
      <c r="O322" s="157"/>
      <c r="P322" s="157"/>
      <c r="Q322" s="157"/>
      <c r="R322" s="157"/>
      <c r="S322" s="157"/>
      <c r="T322" s="157"/>
      <c r="U322" s="157"/>
      <c r="V322" s="157"/>
      <c r="W322" s="157"/>
      <c r="X322" s="157"/>
      <c r="Y322" s="148"/>
      <c r="Z322" s="148"/>
      <c r="AA322" s="148"/>
      <c r="AB322" s="148"/>
      <c r="AC322" s="148"/>
      <c r="AD322" s="148"/>
      <c r="AE322" s="148"/>
      <c r="AF322" s="148"/>
      <c r="AG322" s="148" t="s">
        <v>273</v>
      </c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76" t="str">
        <f>C322</f>
        <v>Plastové dno, šachta z korugované trouby, těsnění, šachtová roura teleskopická, rám do teleskopické trouby, poklop litinový.</v>
      </c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87" t="s">
        <v>433</v>
      </c>
      <c r="D323" s="158"/>
      <c r="E323" s="159">
        <v>1</v>
      </c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113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ht="22.5" outlineLevel="1" x14ac:dyDescent="0.2">
      <c r="A324" s="169">
        <v>57</v>
      </c>
      <c r="B324" s="170" t="s">
        <v>434</v>
      </c>
      <c r="C324" s="186" t="s">
        <v>435</v>
      </c>
      <c r="D324" s="171" t="s">
        <v>262</v>
      </c>
      <c r="E324" s="172">
        <v>1</v>
      </c>
      <c r="F324" s="173"/>
      <c r="G324" s="174">
        <f>ROUND(E324*F324,2)</f>
        <v>0</v>
      </c>
      <c r="H324" s="173"/>
      <c r="I324" s="174">
        <f>ROUND(E324*H324,2)</f>
        <v>0</v>
      </c>
      <c r="J324" s="173"/>
      <c r="K324" s="174">
        <f>ROUND(E324*J324,2)</f>
        <v>0</v>
      </c>
      <c r="L324" s="174">
        <v>21</v>
      </c>
      <c r="M324" s="174">
        <f>G324*(1+L324/100)</f>
        <v>0</v>
      </c>
      <c r="N324" s="174">
        <v>7.213E-2</v>
      </c>
      <c r="O324" s="174">
        <f>ROUND(E324*N324,2)</f>
        <v>7.0000000000000007E-2</v>
      </c>
      <c r="P324" s="174">
        <v>0</v>
      </c>
      <c r="Q324" s="174">
        <f>ROUND(E324*P324,2)</f>
        <v>0</v>
      </c>
      <c r="R324" s="174" t="s">
        <v>307</v>
      </c>
      <c r="S324" s="174" t="s">
        <v>107</v>
      </c>
      <c r="T324" s="175" t="s">
        <v>107</v>
      </c>
      <c r="U324" s="157">
        <v>1.3452599999999999</v>
      </c>
      <c r="V324" s="157">
        <f>ROUND(E324*U324,2)</f>
        <v>1.35</v>
      </c>
      <c r="W324" s="157"/>
      <c r="X324" s="157" t="s">
        <v>308</v>
      </c>
      <c r="Y324" s="148"/>
      <c r="Z324" s="148"/>
      <c r="AA324" s="148"/>
      <c r="AB324" s="148"/>
      <c r="AC324" s="148"/>
      <c r="AD324" s="148"/>
      <c r="AE324" s="148"/>
      <c r="AF324" s="148"/>
      <c r="AG324" s="148" t="s">
        <v>309</v>
      </c>
      <c r="AH324" s="148"/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55"/>
      <c r="B325" s="156"/>
      <c r="C325" s="253" t="s">
        <v>429</v>
      </c>
      <c r="D325" s="254"/>
      <c r="E325" s="254"/>
      <c r="F325" s="254"/>
      <c r="G325" s="254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57"/>
      <c r="Y325" s="148"/>
      <c r="Z325" s="148"/>
      <c r="AA325" s="148"/>
      <c r="AB325" s="148"/>
      <c r="AC325" s="148"/>
      <c r="AD325" s="148"/>
      <c r="AE325" s="148"/>
      <c r="AF325" s="148"/>
      <c r="AG325" s="148" t="s">
        <v>273</v>
      </c>
      <c r="AH325" s="148"/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76" t="str">
        <f>C325</f>
        <v>Plastové dno, šachta z korugované trouby, těsnění, šachtová roura teleskopická, rám do teleskopické trouby, poklop litinový.</v>
      </c>
      <c r="BB325" s="148"/>
      <c r="BC325" s="148"/>
      <c r="BD325" s="148"/>
      <c r="BE325" s="148"/>
      <c r="BF325" s="148"/>
      <c r="BG325" s="148"/>
      <c r="BH325" s="148"/>
    </row>
    <row r="326" spans="1:60" outlineLevel="1" x14ac:dyDescent="0.2">
      <c r="A326" s="155"/>
      <c r="B326" s="156"/>
      <c r="C326" s="187" t="s">
        <v>436</v>
      </c>
      <c r="D326" s="158"/>
      <c r="E326" s="159">
        <v>1</v>
      </c>
      <c r="F326" s="157"/>
      <c r="G326" s="157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57"/>
      <c r="Y326" s="148"/>
      <c r="Z326" s="148"/>
      <c r="AA326" s="148"/>
      <c r="AB326" s="148"/>
      <c r="AC326" s="148"/>
      <c r="AD326" s="148"/>
      <c r="AE326" s="148"/>
      <c r="AF326" s="148"/>
      <c r="AG326" s="148" t="s">
        <v>113</v>
      </c>
      <c r="AH326" s="148">
        <v>0</v>
      </c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ht="22.5" outlineLevel="1" x14ac:dyDescent="0.2">
      <c r="A327" s="169">
        <v>58</v>
      </c>
      <c r="B327" s="170" t="s">
        <v>437</v>
      </c>
      <c r="C327" s="186" t="s">
        <v>438</v>
      </c>
      <c r="D327" s="171" t="s">
        <v>262</v>
      </c>
      <c r="E327" s="172">
        <v>1</v>
      </c>
      <c r="F327" s="173"/>
      <c r="G327" s="174">
        <f>ROUND(E327*F327,2)</f>
        <v>0</v>
      </c>
      <c r="H327" s="173"/>
      <c r="I327" s="174">
        <f>ROUND(E327*H327,2)</f>
        <v>0</v>
      </c>
      <c r="J327" s="173"/>
      <c r="K327" s="174">
        <f>ROUND(E327*J327,2)</f>
        <v>0</v>
      </c>
      <c r="L327" s="174">
        <v>21</v>
      </c>
      <c r="M327" s="174">
        <f>G327*(1+L327/100)</f>
        <v>0</v>
      </c>
      <c r="N327" s="174">
        <v>7.3130000000000001E-2</v>
      </c>
      <c r="O327" s="174">
        <f>ROUND(E327*N327,2)</f>
        <v>7.0000000000000007E-2</v>
      </c>
      <c r="P327" s="174">
        <v>0</v>
      </c>
      <c r="Q327" s="174">
        <f>ROUND(E327*P327,2)</f>
        <v>0</v>
      </c>
      <c r="R327" s="174" t="s">
        <v>307</v>
      </c>
      <c r="S327" s="174" t="s">
        <v>107</v>
      </c>
      <c r="T327" s="175" t="s">
        <v>107</v>
      </c>
      <c r="U327" s="157">
        <v>1.3454600000000001</v>
      </c>
      <c r="V327" s="157">
        <f>ROUND(E327*U327,2)</f>
        <v>1.35</v>
      </c>
      <c r="W327" s="157"/>
      <c r="X327" s="157" t="s">
        <v>308</v>
      </c>
      <c r="Y327" s="148"/>
      <c r="Z327" s="148"/>
      <c r="AA327" s="148"/>
      <c r="AB327" s="148"/>
      <c r="AC327" s="148"/>
      <c r="AD327" s="148"/>
      <c r="AE327" s="148"/>
      <c r="AF327" s="148"/>
      <c r="AG327" s="148" t="s">
        <v>309</v>
      </c>
      <c r="AH327" s="148"/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55"/>
      <c r="B328" s="156"/>
      <c r="C328" s="253" t="s">
        <v>429</v>
      </c>
      <c r="D328" s="254"/>
      <c r="E328" s="254"/>
      <c r="F328" s="254"/>
      <c r="G328" s="254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8"/>
      <c r="Z328" s="148"/>
      <c r="AA328" s="148"/>
      <c r="AB328" s="148"/>
      <c r="AC328" s="148"/>
      <c r="AD328" s="148"/>
      <c r="AE328" s="148"/>
      <c r="AF328" s="148"/>
      <c r="AG328" s="148" t="s">
        <v>273</v>
      </c>
      <c r="AH328" s="148"/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76" t="str">
        <f>C328</f>
        <v>Plastové dno, šachta z korugované trouby, těsnění, šachtová roura teleskopická, rám do teleskopické trouby, poklop litinový.</v>
      </c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187" t="s">
        <v>439</v>
      </c>
      <c r="D329" s="158"/>
      <c r="E329" s="159">
        <v>1</v>
      </c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113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ht="22.5" outlineLevel="1" x14ac:dyDescent="0.2">
      <c r="A330" s="169">
        <v>59</v>
      </c>
      <c r="B330" s="170" t="s">
        <v>440</v>
      </c>
      <c r="C330" s="186" t="s">
        <v>441</v>
      </c>
      <c r="D330" s="171" t="s">
        <v>262</v>
      </c>
      <c r="E330" s="172">
        <v>29.664000000000001</v>
      </c>
      <c r="F330" s="173"/>
      <c r="G330" s="174">
        <f>ROUND(E330*F330,2)</f>
        <v>0</v>
      </c>
      <c r="H330" s="173"/>
      <c r="I330" s="174">
        <f>ROUND(E330*H330,2)</f>
        <v>0</v>
      </c>
      <c r="J330" s="173"/>
      <c r="K330" s="174">
        <f>ROUND(E330*J330,2)</f>
        <v>0</v>
      </c>
      <c r="L330" s="174">
        <v>21</v>
      </c>
      <c r="M330" s="174">
        <f>G330*(1+L330/100)</f>
        <v>0</v>
      </c>
      <c r="N330" s="174">
        <v>1.6999999999999999E-3</v>
      </c>
      <c r="O330" s="174">
        <f>ROUND(E330*N330,2)</f>
        <v>0.05</v>
      </c>
      <c r="P330" s="174">
        <v>0</v>
      </c>
      <c r="Q330" s="174">
        <f>ROUND(E330*P330,2)</f>
        <v>0</v>
      </c>
      <c r="R330" s="174" t="s">
        <v>372</v>
      </c>
      <c r="S330" s="174" t="s">
        <v>107</v>
      </c>
      <c r="T330" s="175" t="s">
        <v>107</v>
      </c>
      <c r="U330" s="157">
        <v>0</v>
      </c>
      <c r="V330" s="157">
        <f>ROUND(E330*U330,2)</f>
        <v>0</v>
      </c>
      <c r="W330" s="157"/>
      <c r="X330" s="157" t="s">
        <v>373</v>
      </c>
      <c r="Y330" s="148"/>
      <c r="Z330" s="148"/>
      <c r="AA330" s="148"/>
      <c r="AB330" s="148"/>
      <c r="AC330" s="148"/>
      <c r="AD330" s="148"/>
      <c r="AE330" s="148"/>
      <c r="AF330" s="148"/>
      <c r="AG330" s="148" t="s">
        <v>374</v>
      </c>
      <c r="AH330" s="148"/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87" t="s">
        <v>442</v>
      </c>
      <c r="D331" s="158"/>
      <c r="E331" s="159">
        <v>17.510000000000002</v>
      </c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113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 x14ac:dyDescent="0.2">
      <c r="A332" s="155"/>
      <c r="B332" s="156"/>
      <c r="C332" s="187" t="s">
        <v>443</v>
      </c>
      <c r="D332" s="158"/>
      <c r="E332" s="159">
        <v>12.154</v>
      </c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57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113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ht="22.5" outlineLevel="1" x14ac:dyDescent="0.2">
      <c r="A333" s="169">
        <v>60</v>
      </c>
      <c r="B333" s="170" t="s">
        <v>444</v>
      </c>
      <c r="C333" s="186" t="s">
        <v>445</v>
      </c>
      <c r="D333" s="171" t="s">
        <v>262</v>
      </c>
      <c r="E333" s="172">
        <v>39.448999999999998</v>
      </c>
      <c r="F333" s="173"/>
      <c r="G333" s="174">
        <f>ROUND(E333*F333,2)</f>
        <v>0</v>
      </c>
      <c r="H333" s="173"/>
      <c r="I333" s="174">
        <f>ROUND(E333*H333,2)</f>
        <v>0</v>
      </c>
      <c r="J333" s="173"/>
      <c r="K333" s="174">
        <f>ROUND(E333*J333,2)</f>
        <v>0</v>
      </c>
      <c r="L333" s="174">
        <v>21</v>
      </c>
      <c r="M333" s="174">
        <f>G333*(1+L333/100)</f>
        <v>0</v>
      </c>
      <c r="N333" s="174">
        <v>2.5999999999999999E-3</v>
      </c>
      <c r="O333" s="174">
        <f>ROUND(E333*N333,2)</f>
        <v>0.1</v>
      </c>
      <c r="P333" s="174">
        <v>0</v>
      </c>
      <c r="Q333" s="174">
        <f>ROUND(E333*P333,2)</f>
        <v>0</v>
      </c>
      <c r="R333" s="174" t="s">
        <v>372</v>
      </c>
      <c r="S333" s="174" t="s">
        <v>107</v>
      </c>
      <c r="T333" s="175" t="s">
        <v>107</v>
      </c>
      <c r="U333" s="157">
        <v>0</v>
      </c>
      <c r="V333" s="157">
        <f>ROUND(E333*U333,2)</f>
        <v>0</v>
      </c>
      <c r="W333" s="157"/>
      <c r="X333" s="157" t="s">
        <v>373</v>
      </c>
      <c r="Y333" s="148"/>
      <c r="Z333" s="148"/>
      <c r="AA333" s="148"/>
      <c r="AB333" s="148"/>
      <c r="AC333" s="148"/>
      <c r="AD333" s="148"/>
      <c r="AE333" s="148"/>
      <c r="AF333" s="148"/>
      <c r="AG333" s="148" t="s">
        <v>374</v>
      </c>
      <c r="AH333" s="148"/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55"/>
      <c r="B334" s="156"/>
      <c r="C334" s="187" t="s">
        <v>446</v>
      </c>
      <c r="D334" s="158"/>
      <c r="E334" s="159">
        <v>4.0170000000000003</v>
      </c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113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187" t="s">
        <v>447</v>
      </c>
      <c r="D335" s="158"/>
      <c r="E335" s="159">
        <v>34.814</v>
      </c>
      <c r="F335" s="157"/>
      <c r="G335" s="157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57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113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55"/>
      <c r="B336" s="156"/>
      <c r="C336" s="187" t="s">
        <v>448</v>
      </c>
      <c r="D336" s="158"/>
      <c r="E336" s="159">
        <v>0.61799999999999999</v>
      </c>
      <c r="F336" s="157"/>
      <c r="G336" s="157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57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113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69">
        <v>61</v>
      </c>
      <c r="B337" s="170" t="s">
        <v>449</v>
      </c>
      <c r="C337" s="186" t="s">
        <v>450</v>
      </c>
      <c r="D337" s="171" t="s">
        <v>262</v>
      </c>
      <c r="E337" s="172">
        <v>4.04</v>
      </c>
      <c r="F337" s="173"/>
      <c r="G337" s="174">
        <f>ROUND(E337*F337,2)</f>
        <v>0</v>
      </c>
      <c r="H337" s="173"/>
      <c r="I337" s="174">
        <f>ROUND(E337*H337,2)</f>
        <v>0</v>
      </c>
      <c r="J337" s="173"/>
      <c r="K337" s="174">
        <f>ROUND(E337*J337,2)</f>
        <v>0</v>
      </c>
      <c r="L337" s="174">
        <v>21</v>
      </c>
      <c r="M337" s="174">
        <f>G337*(1+L337/100)</f>
        <v>0</v>
      </c>
      <c r="N337" s="174">
        <v>3.8000000000000002E-4</v>
      </c>
      <c r="O337" s="174">
        <f>ROUND(E337*N337,2)</f>
        <v>0</v>
      </c>
      <c r="P337" s="174">
        <v>0</v>
      </c>
      <c r="Q337" s="174">
        <f>ROUND(E337*P337,2)</f>
        <v>0</v>
      </c>
      <c r="R337" s="174" t="s">
        <v>372</v>
      </c>
      <c r="S337" s="174" t="s">
        <v>107</v>
      </c>
      <c r="T337" s="175" t="s">
        <v>107</v>
      </c>
      <c r="U337" s="157">
        <v>0</v>
      </c>
      <c r="V337" s="157">
        <f>ROUND(E337*U337,2)</f>
        <v>0</v>
      </c>
      <c r="W337" s="157"/>
      <c r="X337" s="157" t="s">
        <v>373</v>
      </c>
      <c r="Y337" s="148"/>
      <c r="Z337" s="148"/>
      <c r="AA337" s="148"/>
      <c r="AB337" s="148"/>
      <c r="AC337" s="148"/>
      <c r="AD337" s="148"/>
      <c r="AE337" s="148"/>
      <c r="AF337" s="148"/>
      <c r="AG337" s="148" t="s">
        <v>374</v>
      </c>
      <c r="AH337" s="148"/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55"/>
      <c r="B338" s="156"/>
      <c r="C338" s="187" t="s">
        <v>451</v>
      </c>
      <c r="D338" s="158"/>
      <c r="E338" s="159">
        <v>2.02</v>
      </c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57"/>
      <c r="Y338" s="148"/>
      <c r="Z338" s="148"/>
      <c r="AA338" s="148"/>
      <c r="AB338" s="148"/>
      <c r="AC338" s="148"/>
      <c r="AD338" s="148"/>
      <c r="AE338" s="148"/>
      <c r="AF338" s="148"/>
      <c r="AG338" s="148" t="s">
        <v>113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55"/>
      <c r="B339" s="156"/>
      <c r="C339" s="187" t="s">
        <v>451</v>
      </c>
      <c r="D339" s="158"/>
      <c r="E339" s="159">
        <v>2.02</v>
      </c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113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69">
        <v>62</v>
      </c>
      <c r="B340" s="170" t="s">
        <v>452</v>
      </c>
      <c r="C340" s="186" t="s">
        <v>453</v>
      </c>
      <c r="D340" s="171" t="s">
        <v>262</v>
      </c>
      <c r="E340" s="172">
        <v>2.02</v>
      </c>
      <c r="F340" s="173"/>
      <c r="G340" s="174">
        <f>ROUND(E340*F340,2)</f>
        <v>0</v>
      </c>
      <c r="H340" s="173"/>
      <c r="I340" s="174">
        <f>ROUND(E340*H340,2)</f>
        <v>0</v>
      </c>
      <c r="J340" s="173"/>
      <c r="K340" s="174">
        <f>ROUND(E340*J340,2)</f>
        <v>0</v>
      </c>
      <c r="L340" s="174">
        <v>21</v>
      </c>
      <c r="M340" s="174">
        <f>G340*(1+L340/100)</f>
        <v>0</v>
      </c>
      <c r="N340" s="174">
        <v>6.6E-4</v>
      </c>
      <c r="O340" s="174">
        <f>ROUND(E340*N340,2)</f>
        <v>0</v>
      </c>
      <c r="P340" s="174">
        <v>0</v>
      </c>
      <c r="Q340" s="174">
        <f>ROUND(E340*P340,2)</f>
        <v>0</v>
      </c>
      <c r="R340" s="174" t="s">
        <v>372</v>
      </c>
      <c r="S340" s="174" t="s">
        <v>107</v>
      </c>
      <c r="T340" s="175" t="s">
        <v>107</v>
      </c>
      <c r="U340" s="157">
        <v>0</v>
      </c>
      <c r="V340" s="157">
        <f>ROUND(E340*U340,2)</f>
        <v>0</v>
      </c>
      <c r="W340" s="157"/>
      <c r="X340" s="157" t="s">
        <v>373</v>
      </c>
      <c r="Y340" s="148"/>
      <c r="Z340" s="148"/>
      <c r="AA340" s="148"/>
      <c r="AB340" s="148"/>
      <c r="AC340" s="148"/>
      <c r="AD340" s="148"/>
      <c r="AE340" s="148"/>
      <c r="AF340" s="148"/>
      <c r="AG340" s="148" t="s">
        <v>374</v>
      </c>
      <c r="AH340" s="148"/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55"/>
      <c r="B341" s="156"/>
      <c r="C341" s="187" t="s">
        <v>454</v>
      </c>
      <c r="D341" s="158"/>
      <c r="E341" s="159">
        <v>2.02</v>
      </c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113</v>
      </c>
      <c r="AH341" s="148">
        <v>0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69">
        <v>63</v>
      </c>
      <c r="B342" s="170" t="s">
        <v>455</v>
      </c>
      <c r="C342" s="186" t="s">
        <v>456</v>
      </c>
      <c r="D342" s="171" t="s">
        <v>262</v>
      </c>
      <c r="E342" s="172">
        <v>2.02</v>
      </c>
      <c r="F342" s="173"/>
      <c r="G342" s="174">
        <f>ROUND(E342*F342,2)</f>
        <v>0</v>
      </c>
      <c r="H342" s="173"/>
      <c r="I342" s="174">
        <f>ROUND(E342*H342,2)</f>
        <v>0</v>
      </c>
      <c r="J342" s="173"/>
      <c r="K342" s="174">
        <f>ROUND(E342*J342,2)</f>
        <v>0</v>
      </c>
      <c r="L342" s="174">
        <v>21</v>
      </c>
      <c r="M342" s="174">
        <f>G342*(1+L342/100)</f>
        <v>0</v>
      </c>
      <c r="N342" s="174">
        <v>4.2999999999999999E-4</v>
      </c>
      <c r="O342" s="174">
        <f>ROUND(E342*N342,2)</f>
        <v>0</v>
      </c>
      <c r="P342" s="174">
        <v>0</v>
      </c>
      <c r="Q342" s="174">
        <f>ROUND(E342*P342,2)</f>
        <v>0</v>
      </c>
      <c r="R342" s="174" t="s">
        <v>372</v>
      </c>
      <c r="S342" s="174" t="s">
        <v>107</v>
      </c>
      <c r="T342" s="175" t="s">
        <v>107</v>
      </c>
      <c r="U342" s="157">
        <v>0</v>
      </c>
      <c r="V342" s="157">
        <f>ROUND(E342*U342,2)</f>
        <v>0</v>
      </c>
      <c r="W342" s="157"/>
      <c r="X342" s="157" t="s">
        <v>373</v>
      </c>
      <c r="Y342" s="148"/>
      <c r="Z342" s="148"/>
      <c r="AA342" s="148"/>
      <c r="AB342" s="148"/>
      <c r="AC342" s="148"/>
      <c r="AD342" s="148"/>
      <c r="AE342" s="148"/>
      <c r="AF342" s="148"/>
      <c r="AG342" s="148" t="s">
        <v>374</v>
      </c>
      <c r="AH342" s="148"/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55"/>
      <c r="B343" s="156"/>
      <c r="C343" s="187" t="s">
        <v>457</v>
      </c>
      <c r="D343" s="158"/>
      <c r="E343" s="159">
        <v>1.01</v>
      </c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113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55"/>
      <c r="B344" s="156"/>
      <c r="C344" s="187" t="s">
        <v>457</v>
      </c>
      <c r="D344" s="158"/>
      <c r="E344" s="159">
        <v>1.01</v>
      </c>
      <c r="F344" s="157"/>
      <c r="G344" s="157"/>
      <c r="H344" s="157"/>
      <c r="I344" s="157"/>
      <c r="J344" s="157"/>
      <c r="K344" s="157"/>
      <c r="L344" s="157"/>
      <c r="M344" s="157"/>
      <c r="N344" s="157"/>
      <c r="O344" s="157"/>
      <c r="P344" s="157"/>
      <c r="Q344" s="157"/>
      <c r="R344" s="157"/>
      <c r="S344" s="157"/>
      <c r="T344" s="157"/>
      <c r="U344" s="157"/>
      <c r="V344" s="157"/>
      <c r="W344" s="157"/>
      <c r="X344" s="157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113</v>
      </c>
      <c r="AH344" s="148">
        <v>0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69">
        <v>64</v>
      </c>
      <c r="B345" s="170" t="s">
        <v>458</v>
      </c>
      <c r="C345" s="186" t="s">
        <v>459</v>
      </c>
      <c r="D345" s="171" t="s">
        <v>262</v>
      </c>
      <c r="E345" s="172">
        <v>2.02</v>
      </c>
      <c r="F345" s="173"/>
      <c r="G345" s="174">
        <f>ROUND(E345*F345,2)</f>
        <v>0</v>
      </c>
      <c r="H345" s="173"/>
      <c r="I345" s="174">
        <f>ROUND(E345*H345,2)</f>
        <v>0</v>
      </c>
      <c r="J345" s="173"/>
      <c r="K345" s="174">
        <f>ROUND(E345*J345,2)</f>
        <v>0</v>
      </c>
      <c r="L345" s="174">
        <v>21</v>
      </c>
      <c r="M345" s="174">
        <f>G345*(1+L345/100)</f>
        <v>0</v>
      </c>
      <c r="N345" s="174">
        <v>7.2999999999999996E-4</v>
      </c>
      <c r="O345" s="174">
        <f>ROUND(E345*N345,2)</f>
        <v>0</v>
      </c>
      <c r="P345" s="174">
        <v>0</v>
      </c>
      <c r="Q345" s="174">
        <f>ROUND(E345*P345,2)</f>
        <v>0</v>
      </c>
      <c r="R345" s="174" t="s">
        <v>372</v>
      </c>
      <c r="S345" s="174" t="s">
        <v>107</v>
      </c>
      <c r="T345" s="175" t="s">
        <v>107</v>
      </c>
      <c r="U345" s="157">
        <v>0</v>
      </c>
      <c r="V345" s="157">
        <f>ROUND(E345*U345,2)</f>
        <v>0</v>
      </c>
      <c r="W345" s="157"/>
      <c r="X345" s="157" t="s">
        <v>373</v>
      </c>
      <c r="Y345" s="148"/>
      <c r="Z345" s="148"/>
      <c r="AA345" s="148"/>
      <c r="AB345" s="148"/>
      <c r="AC345" s="148"/>
      <c r="AD345" s="148"/>
      <c r="AE345" s="148"/>
      <c r="AF345" s="148"/>
      <c r="AG345" s="148" t="s">
        <v>374</v>
      </c>
      <c r="AH345" s="148"/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 x14ac:dyDescent="0.2">
      <c r="A346" s="155"/>
      <c r="B346" s="156"/>
      <c r="C346" s="187" t="s">
        <v>460</v>
      </c>
      <c r="D346" s="158"/>
      <c r="E346" s="159">
        <v>2.02</v>
      </c>
      <c r="F346" s="157"/>
      <c r="G346" s="157"/>
      <c r="H346" s="157"/>
      <c r="I346" s="157"/>
      <c r="J346" s="157"/>
      <c r="K346" s="157"/>
      <c r="L346" s="157"/>
      <c r="M346" s="157"/>
      <c r="N346" s="157"/>
      <c r="O346" s="157"/>
      <c r="P346" s="157"/>
      <c r="Q346" s="157"/>
      <c r="R346" s="157"/>
      <c r="S346" s="157"/>
      <c r="T346" s="157"/>
      <c r="U346" s="157"/>
      <c r="V346" s="157"/>
      <c r="W346" s="157"/>
      <c r="X346" s="157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113</v>
      </c>
      <c r="AH346" s="148">
        <v>0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ht="22.5" outlineLevel="1" x14ac:dyDescent="0.2">
      <c r="A347" s="169">
        <v>65</v>
      </c>
      <c r="B347" s="170" t="s">
        <v>461</v>
      </c>
      <c r="C347" s="186" t="s">
        <v>462</v>
      </c>
      <c r="D347" s="171" t="s">
        <v>262</v>
      </c>
      <c r="E347" s="172">
        <v>2.02</v>
      </c>
      <c r="F347" s="173"/>
      <c r="G347" s="174">
        <f>ROUND(E347*F347,2)</f>
        <v>0</v>
      </c>
      <c r="H347" s="173"/>
      <c r="I347" s="174">
        <f>ROUND(E347*H347,2)</f>
        <v>0</v>
      </c>
      <c r="J347" s="173"/>
      <c r="K347" s="174">
        <f>ROUND(E347*J347,2)</f>
        <v>0</v>
      </c>
      <c r="L347" s="174">
        <v>21</v>
      </c>
      <c r="M347" s="174">
        <f>G347*(1+L347/100)</f>
        <v>0</v>
      </c>
      <c r="N347" s="174">
        <v>9.7000000000000003E-2</v>
      </c>
      <c r="O347" s="174">
        <f>ROUND(E347*N347,2)</f>
        <v>0.2</v>
      </c>
      <c r="P347" s="174">
        <v>0</v>
      </c>
      <c r="Q347" s="174">
        <f>ROUND(E347*P347,2)</f>
        <v>0</v>
      </c>
      <c r="R347" s="174" t="s">
        <v>372</v>
      </c>
      <c r="S347" s="174" t="s">
        <v>107</v>
      </c>
      <c r="T347" s="175" t="s">
        <v>107</v>
      </c>
      <c r="U347" s="157">
        <v>0</v>
      </c>
      <c r="V347" s="157">
        <f>ROUND(E347*U347,2)</f>
        <v>0</v>
      </c>
      <c r="W347" s="157"/>
      <c r="X347" s="157" t="s">
        <v>373</v>
      </c>
      <c r="Y347" s="148"/>
      <c r="Z347" s="148"/>
      <c r="AA347" s="148"/>
      <c r="AB347" s="148"/>
      <c r="AC347" s="148"/>
      <c r="AD347" s="148"/>
      <c r="AE347" s="148"/>
      <c r="AF347" s="148"/>
      <c r="AG347" s="148" t="s">
        <v>463</v>
      </c>
      <c r="AH347" s="148"/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55"/>
      <c r="B348" s="156"/>
      <c r="C348" s="187" t="s">
        <v>464</v>
      </c>
      <c r="D348" s="158"/>
      <c r="E348" s="159">
        <v>1.01</v>
      </c>
      <c r="F348" s="157"/>
      <c r="G348" s="157"/>
      <c r="H348" s="157"/>
      <c r="I348" s="157"/>
      <c r="J348" s="157"/>
      <c r="K348" s="157"/>
      <c r="L348" s="157"/>
      <c r="M348" s="157"/>
      <c r="N348" s="157"/>
      <c r="O348" s="157"/>
      <c r="P348" s="157"/>
      <c r="Q348" s="157"/>
      <c r="R348" s="157"/>
      <c r="S348" s="157"/>
      <c r="T348" s="157"/>
      <c r="U348" s="157"/>
      <c r="V348" s="157"/>
      <c r="W348" s="157"/>
      <c r="X348" s="157"/>
      <c r="Y348" s="148"/>
      <c r="Z348" s="148"/>
      <c r="AA348" s="148"/>
      <c r="AB348" s="148"/>
      <c r="AC348" s="148"/>
      <c r="AD348" s="148"/>
      <c r="AE348" s="148"/>
      <c r="AF348" s="148"/>
      <c r="AG348" s="148" t="s">
        <v>113</v>
      </c>
      <c r="AH348" s="148">
        <v>0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55"/>
      <c r="B349" s="156"/>
      <c r="C349" s="187" t="s">
        <v>465</v>
      </c>
      <c r="D349" s="158"/>
      <c r="E349" s="159">
        <v>1.01</v>
      </c>
      <c r="F349" s="157"/>
      <c r="G349" s="157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113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69">
        <v>66</v>
      </c>
      <c r="B350" s="170" t="s">
        <v>466</v>
      </c>
      <c r="C350" s="186" t="s">
        <v>467</v>
      </c>
      <c r="D350" s="171" t="s">
        <v>262</v>
      </c>
      <c r="E350" s="172">
        <v>2.02</v>
      </c>
      <c r="F350" s="173"/>
      <c r="G350" s="174">
        <f>ROUND(E350*F350,2)</f>
        <v>0</v>
      </c>
      <c r="H350" s="173"/>
      <c r="I350" s="174">
        <f>ROUND(E350*H350,2)</f>
        <v>0</v>
      </c>
      <c r="J350" s="173"/>
      <c r="K350" s="174">
        <f>ROUND(E350*J350,2)</f>
        <v>0</v>
      </c>
      <c r="L350" s="174">
        <v>21</v>
      </c>
      <c r="M350" s="174">
        <f>G350*(1+L350/100)</f>
        <v>0</v>
      </c>
      <c r="N350" s="174">
        <v>0.185</v>
      </c>
      <c r="O350" s="174">
        <f>ROUND(E350*N350,2)</f>
        <v>0.37</v>
      </c>
      <c r="P350" s="174">
        <v>0</v>
      </c>
      <c r="Q350" s="174">
        <f>ROUND(E350*P350,2)</f>
        <v>0</v>
      </c>
      <c r="R350" s="174" t="s">
        <v>372</v>
      </c>
      <c r="S350" s="174" t="s">
        <v>107</v>
      </c>
      <c r="T350" s="175" t="s">
        <v>107</v>
      </c>
      <c r="U350" s="157">
        <v>0</v>
      </c>
      <c r="V350" s="157">
        <f>ROUND(E350*U350,2)</f>
        <v>0</v>
      </c>
      <c r="W350" s="157"/>
      <c r="X350" s="157" t="s">
        <v>373</v>
      </c>
      <c r="Y350" s="148"/>
      <c r="Z350" s="148"/>
      <c r="AA350" s="148"/>
      <c r="AB350" s="148"/>
      <c r="AC350" s="148"/>
      <c r="AD350" s="148"/>
      <c r="AE350" s="148"/>
      <c r="AF350" s="148"/>
      <c r="AG350" s="148" t="s">
        <v>374</v>
      </c>
      <c r="AH350" s="148"/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55"/>
      <c r="B351" s="156"/>
      <c r="C351" s="187" t="s">
        <v>468</v>
      </c>
      <c r="D351" s="158"/>
      <c r="E351" s="159">
        <v>2.02</v>
      </c>
      <c r="F351" s="157"/>
      <c r="G351" s="157"/>
      <c r="H351" s="157"/>
      <c r="I351" s="157"/>
      <c r="J351" s="157"/>
      <c r="K351" s="157"/>
      <c r="L351" s="157"/>
      <c r="M351" s="157"/>
      <c r="N351" s="157"/>
      <c r="O351" s="157"/>
      <c r="P351" s="157"/>
      <c r="Q351" s="157"/>
      <c r="R351" s="157"/>
      <c r="S351" s="157"/>
      <c r="T351" s="157"/>
      <c r="U351" s="157"/>
      <c r="V351" s="157"/>
      <c r="W351" s="157"/>
      <c r="X351" s="157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113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69">
        <v>67</v>
      </c>
      <c r="B352" s="170" t="s">
        <v>469</v>
      </c>
      <c r="C352" s="186" t="s">
        <v>470</v>
      </c>
      <c r="D352" s="171" t="s">
        <v>262</v>
      </c>
      <c r="E352" s="172">
        <v>1.01</v>
      </c>
      <c r="F352" s="173"/>
      <c r="G352" s="174">
        <f>ROUND(E352*F352,2)</f>
        <v>0</v>
      </c>
      <c r="H352" s="173"/>
      <c r="I352" s="174">
        <f>ROUND(E352*H352,2)</f>
        <v>0</v>
      </c>
      <c r="J352" s="173"/>
      <c r="K352" s="174">
        <f>ROUND(E352*J352,2)</f>
        <v>0</v>
      </c>
      <c r="L352" s="174">
        <v>21</v>
      </c>
      <c r="M352" s="174">
        <f>G352*(1+L352/100)</f>
        <v>0</v>
      </c>
      <c r="N352" s="174">
        <v>0.37</v>
      </c>
      <c r="O352" s="174">
        <f>ROUND(E352*N352,2)</f>
        <v>0.37</v>
      </c>
      <c r="P352" s="174">
        <v>0</v>
      </c>
      <c r="Q352" s="174">
        <f>ROUND(E352*P352,2)</f>
        <v>0</v>
      </c>
      <c r="R352" s="174" t="s">
        <v>372</v>
      </c>
      <c r="S352" s="174" t="s">
        <v>107</v>
      </c>
      <c r="T352" s="175" t="s">
        <v>107</v>
      </c>
      <c r="U352" s="157">
        <v>0</v>
      </c>
      <c r="V352" s="157">
        <f>ROUND(E352*U352,2)</f>
        <v>0</v>
      </c>
      <c r="W352" s="157"/>
      <c r="X352" s="157" t="s">
        <v>373</v>
      </c>
      <c r="Y352" s="148"/>
      <c r="Z352" s="148"/>
      <c r="AA352" s="148"/>
      <c r="AB352" s="148"/>
      <c r="AC352" s="148"/>
      <c r="AD352" s="148"/>
      <c r="AE352" s="148"/>
      <c r="AF352" s="148"/>
      <c r="AG352" s="148" t="s">
        <v>374</v>
      </c>
      <c r="AH352" s="148"/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187" t="s">
        <v>471</v>
      </c>
      <c r="D353" s="158"/>
      <c r="E353" s="159">
        <v>1.01</v>
      </c>
      <c r="F353" s="157"/>
      <c r="G353" s="157"/>
      <c r="H353" s="157"/>
      <c r="I353" s="157"/>
      <c r="J353" s="157"/>
      <c r="K353" s="157"/>
      <c r="L353" s="157"/>
      <c r="M353" s="157"/>
      <c r="N353" s="157"/>
      <c r="O353" s="157"/>
      <c r="P353" s="157"/>
      <c r="Q353" s="157"/>
      <c r="R353" s="157"/>
      <c r="S353" s="157"/>
      <c r="T353" s="157"/>
      <c r="U353" s="157"/>
      <c r="V353" s="157"/>
      <c r="W353" s="157"/>
      <c r="X353" s="157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113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ht="22.5" outlineLevel="1" x14ac:dyDescent="0.2">
      <c r="A354" s="169">
        <v>68</v>
      </c>
      <c r="B354" s="170" t="s">
        <v>472</v>
      </c>
      <c r="C354" s="186" t="s">
        <v>473</v>
      </c>
      <c r="D354" s="171" t="s">
        <v>262</v>
      </c>
      <c r="E354" s="172">
        <v>2.02</v>
      </c>
      <c r="F354" s="173"/>
      <c r="G354" s="174">
        <f>ROUND(E354*F354,2)</f>
        <v>0</v>
      </c>
      <c r="H354" s="173"/>
      <c r="I354" s="174">
        <f>ROUND(E354*H354,2)</f>
        <v>0</v>
      </c>
      <c r="J354" s="173"/>
      <c r="K354" s="174">
        <f>ROUND(E354*J354,2)</f>
        <v>0</v>
      </c>
      <c r="L354" s="174">
        <v>21</v>
      </c>
      <c r="M354" s="174">
        <f>G354*(1+L354/100)</f>
        <v>0</v>
      </c>
      <c r="N354" s="174">
        <v>0.432</v>
      </c>
      <c r="O354" s="174">
        <f>ROUND(E354*N354,2)</f>
        <v>0.87</v>
      </c>
      <c r="P354" s="174">
        <v>0</v>
      </c>
      <c r="Q354" s="174">
        <f>ROUND(E354*P354,2)</f>
        <v>0</v>
      </c>
      <c r="R354" s="174" t="s">
        <v>372</v>
      </c>
      <c r="S354" s="174" t="s">
        <v>107</v>
      </c>
      <c r="T354" s="175" t="s">
        <v>107</v>
      </c>
      <c r="U354" s="157">
        <v>0</v>
      </c>
      <c r="V354" s="157">
        <f>ROUND(E354*U354,2)</f>
        <v>0</v>
      </c>
      <c r="W354" s="157"/>
      <c r="X354" s="157" t="s">
        <v>373</v>
      </c>
      <c r="Y354" s="148"/>
      <c r="Z354" s="148"/>
      <c r="AA354" s="148"/>
      <c r="AB354" s="148"/>
      <c r="AC354" s="148"/>
      <c r="AD354" s="148"/>
      <c r="AE354" s="148"/>
      <c r="AF354" s="148"/>
      <c r="AG354" s="148" t="s">
        <v>374</v>
      </c>
      <c r="AH354" s="148"/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55"/>
      <c r="B355" s="156"/>
      <c r="C355" s="187" t="s">
        <v>474</v>
      </c>
      <c r="D355" s="158"/>
      <c r="E355" s="159">
        <v>2.02</v>
      </c>
      <c r="F355" s="157"/>
      <c r="G355" s="157"/>
      <c r="H355" s="157"/>
      <c r="I355" s="157"/>
      <c r="J355" s="157"/>
      <c r="K355" s="157"/>
      <c r="L355" s="157"/>
      <c r="M355" s="157"/>
      <c r="N355" s="157"/>
      <c r="O355" s="157"/>
      <c r="P355" s="157"/>
      <c r="Q355" s="157"/>
      <c r="R355" s="157"/>
      <c r="S355" s="157"/>
      <c r="T355" s="157"/>
      <c r="U355" s="157"/>
      <c r="V355" s="157"/>
      <c r="W355" s="157"/>
      <c r="X355" s="157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113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ht="22.5" outlineLevel="1" x14ac:dyDescent="0.2">
      <c r="A356" s="177">
        <v>69</v>
      </c>
      <c r="B356" s="178" t="s">
        <v>475</v>
      </c>
      <c r="C356" s="190" t="s">
        <v>476</v>
      </c>
      <c r="D356" s="179" t="s">
        <v>262</v>
      </c>
      <c r="E356" s="180">
        <v>3.03</v>
      </c>
      <c r="F356" s="181"/>
      <c r="G356" s="182">
        <f>ROUND(E356*F356,2)</f>
        <v>0</v>
      </c>
      <c r="H356" s="181"/>
      <c r="I356" s="182">
        <f>ROUND(E356*H356,2)</f>
        <v>0</v>
      </c>
      <c r="J356" s="181"/>
      <c r="K356" s="182">
        <f>ROUND(E356*J356,2)</f>
        <v>0</v>
      </c>
      <c r="L356" s="182">
        <v>21</v>
      </c>
      <c r="M356" s="182">
        <f>G356*(1+L356/100)</f>
        <v>0</v>
      </c>
      <c r="N356" s="182">
        <v>2E-3</v>
      </c>
      <c r="O356" s="182">
        <f>ROUND(E356*N356,2)</f>
        <v>0.01</v>
      </c>
      <c r="P356" s="182">
        <v>0</v>
      </c>
      <c r="Q356" s="182">
        <f>ROUND(E356*P356,2)</f>
        <v>0</v>
      </c>
      <c r="R356" s="182" t="s">
        <v>372</v>
      </c>
      <c r="S356" s="182" t="s">
        <v>107</v>
      </c>
      <c r="T356" s="183" t="s">
        <v>107</v>
      </c>
      <c r="U356" s="157">
        <v>0</v>
      </c>
      <c r="V356" s="157">
        <f>ROUND(E356*U356,2)</f>
        <v>0</v>
      </c>
      <c r="W356" s="157"/>
      <c r="X356" s="157" t="s">
        <v>373</v>
      </c>
      <c r="Y356" s="148"/>
      <c r="Z356" s="148"/>
      <c r="AA356" s="148"/>
      <c r="AB356" s="148"/>
      <c r="AC356" s="148"/>
      <c r="AD356" s="148"/>
      <c r="AE356" s="148"/>
      <c r="AF356" s="148"/>
      <c r="AG356" s="148" t="s">
        <v>463</v>
      </c>
      <c r="AH356" s="148"/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x14ac:dyDescent="0.2">
      <c r="A357" s="163" t="s">
        <v>101</v>
      </c>
      <c r="B357" s="164" t="s">
        <v>66</v>
      </c>
      <c r="C357" s="185" t="s">
        <v>67</v>
      </c>
      <c r="D357" s="165"/>
      <c r="E357" s="166"/>
      <c r="F357" s="167"/>
      <c r="G357" s="167">
        <f>SUMIF(AG358:AG360,"&lt;&gt;NOR",G358:G360)</f>
        <v>0</v>
      </c>
      <c r="H357" s="167"/>
      <c r="I357" s="167">
        <f>SUM(I358:I360)</f>
        <v>0</v>
      </c>
      <c r="J357" s="167"/>
      <c r="K357" s="167">
        <f>SUM(K358:K360)</f>
        <v>0</v>
      </c>
      <c r="L357" s="167"/>
      <c r="M357" s="167">
        <f>SUM(M358:M360)</f>
        <v>0</v>
      </c>
      <c r="N357" s="167"/>
      <c r="O357" s="167">
        <f>SUM(O358:O360)</f>
        <v>0</v>
      </c>
      <c r="P357" s="167"/>
      <c r="Q357" s="167">
        <f>SUM(Q358:Q360)</f>
        <v>0</v>
      </c>
      <c r="R357" s="167"/>
      <c r="S357" s="167"/>
      <c r="T357" s="168"/>
      <c r="U357" s="162"/>
      <c r="V357" s="162">
        <f>SUM(V358:V360)</f>
        <v>28.65</v>
      </c>
      <c r="W357" s="162"/>
      <c r="X357" s="162"/>
      <c r="AG357" t="s">
        <v>102</v>
      </c>
    </row>
    <row r="358" spans="1:60" ht="22.5" outlineLevel="1" x14ac:dyDescent="0.2">
      <c r="A358" s="169">
        <v>70</v>
      </c>
      <c r="B358" s="170" t="s">
        <v>477</v>
      </c>
      <c r="C358" s="186" t="s">
        <v>478</v>
      </c>
      <c r="D358" s="171" t="s">
        <v>335</v>
      </c>
      <c r="E358" s="172">
        <v>135.45926</v>
      </c>
      <c r="F358" s="173"/>
      <c r="G358" s="174">
        <f>ROUND(E358*F358,2)</f>
        <v>0</v>
      </c>
      <c r="H358" s="173"/>
      <c r="I358" s="174">
        <f>ROUND(E358*H358,2)</f>
        <v>0</v>
      </c>
      <c r="J358" s="173"/>
      <c r="K358" s="174">
        <f>ROUND(E358*J358,2)</f>
        <v>0</v>
      </c>
      <c r="L358" s="174">
        <v>21</v>
      </c>
      <c r="M358" s="174">
        <f>G358*(1+L358/100)</f>
        <v>0</v>
      </c>
      <c r="N358" s="174">
        <v>0</v>
      </c>
      <c r="O358" s="174">
        <f>ROUND(E358*N358,2)</f>
        <v>0</v>
      </c>
      <c r="P358" s="174">
        <v>0</v>
      </c>
      <c r="Q358" s="174">
        <f>ROUND(E358*P358,2)</f>
        <v>0</v>
      </c>
      <c r="R358" s="174" t="s">
        <v>341</v>
      </c>
      <c r="S358" s="174" t="s">
        <v>107</v>
      </c>
      <c r="T358" s="175" t="s">
        <v>107</v>
      </c>
      <c r="U358" s="157">
        <v>0.21149999999999999</v>
      </c>
      <c r="V358" s="157">
        <f>ROUND(E358*U358,2)</f>
        <v>28.65</v>
      </c>
      <c r="W358" s="157"/>
      <c r="X358" s="157" t="s">
        <v>479</v>
      </c>
      <c r="Y358" s="148"/>
      <c r="Z358" s="148"/>
      <c r="AA358" s="148"/>
      <c r="AB358" s="148"/>
      <c r="AC358" s="148"/>
      <c r="AD358" s="148"/>
      <c r="AE358" s="148"/>
      <c r="AF358" s="148"/>
      <c r="AG358" s="148" t="s">
        <v>480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55"/>
      <c r="B359" s="156"/>
      <c r="C359" s="251" t="s">
        <v>481</v>
      </c>
      <c r="D359" s="252"/>
      <c r="E359" s="252"/>
      <c r="F359" s="252"/>
      <c r="G359" s="252"/>
      <c r="H359" s="157"/>
      <c r="I359" s="157"/>
      <c r="J359" s="157"/>
      <c r="K359" s="157"/>
      <c r="L359" s="157"/>
      <c r="M359" s="157"/>
      <c r="N359" s="157"/>
      <c r="O359" s="157"/>
      <c r="P359" s="157"/>
      <c r="Q359" s="157"/>
      <c r="R359" s="157"/>
      <c r="S359" s="157"/>
      <c r="T359" s="157"/>
      <c r="U359" s="157"/>
      <c r="V359" s="157"/>
      <c r="W359" s="157"/>
      <c r="X359" s="157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111</v>
      </c>
      <c r="AH359" s="148"/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55"/>
      <c r="B360" s="156"/>
      <c r="C360" s="255" t="s">
        <v>482</v>
      </c>
      <c r="D360" s="256"/>
      <c r="E360" s="256"/>
      <c r="F360" s="256"/>
      <c r="G360" s="256"/>
      <c r="H360" s="157"/>
      <c r="I360" s="157"/>
      <c r="J360" s="157"/>
      <c r="K360" s="157"/>
      <c r="L360" s="157"/>
      <c r="M360" s="157"/>
      <c r="N360" s="157"/>
      <c r="O360" s="157"/>
      <c r="P360" s="157"/>
      <c r="Q360" s="157"/>
      <c r="R360" s="157"/>
      <c r="S360" s="157"/>
      <c r="T360" s="157"/>
      <c r="U360" s="157"/>
      <c r="V360" s="157"/>
      <c r="W360" s="157"/>
      <c r="X360" s="157"/>
      <c r="Y360" s="148"/>
      <c r="Z360" s="148"/>
      <c r="AA360" s="148"/>
      <c r="AB360" s="148"/>
      <c r="AC360" s="148"/>
      <c r="AD360" s="148"/>
      <c r="AE360" s="148"/>
      <c r="AF360" s="148"/>
      <c r="AG360" s="148" t="s">
        <v>273</v>
      </c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x14ac:dyDescent="0.2">
      <c r="A361" s="163" t="s">
        <v>101</v>
      </c>
      <c r="B361" s="164" t="s">
        <v>68</v>
      </c>
      <c r="C361" s="185" t="s">
        <v>69</v>
      </c>
      <c r="D361" s="165"/>
      <c r="E361" s="166"/>
      <c r="F361" s="167"/>
      <c r="G361" s="167">
        <f>SUMIF(AG362:AG366,"&lt;&gt;NOR",G362:G366)</f>
        <v>0</v>
      </c>
      <c r="H361" s="167"/>
      <c r="I361" s="167">
        <f>SUM(I362:I366)</f>
        <v>0</v>
      </c>
      <c r="J361" s="167"/>
      <c r="K361" s="167">
        <f>SUM(K362:K366)</f>
        <v>0</v>
      </c>
      <c r="L361" s="167"/>
      <c r="M361" s="167">
        <f>SUM(M362:M366)</f>
        <v>0</v>
      </c>
      <c r="N361" s="167"/>
      <c r="O361" s="167">
        <f>SUM(O362:O366)</f>
        <v>0.19</v>
      </c>
      <c r="P361" s="167"/>
      <c r="Q361" s="167">
        <f>SUM(Q362:Q366)</f>
        <v>0</v>
      </c>
      <c r="R361" s="167"/>
      <c r="S361" s="167"/>
      <c r="T361" s="168"/>
      <c r="U361" s="162"/>
      <c r="V361" s="162">
        <f>SUM(V362:V366)</f>
        <v>1.9400000000000002</v>
      </c>
      <c r="W361" s="162"/>
      <c r="X361" s="162"/>
      <c r="AG361" t="s">
        <v>102</v>
      </c>
    </row>
    <row r="362" spans="1:60" ht="33.75" outlineLevel="1" x14ac:dyDescent="0.2">
      <c r="A362" s="169">
        <v>71</v>
      </c>
      <c r="B362" s="170" t="s">
        <v>483</v>
      </c>
      <c r="C362" s="186" t="s">
        <v>484</v>
      </c>
      <c r="D362" s="171" t="s">
        <v>262</v>
      </c>
      <c r="E362" s="172">
        <v>2</v>
      </c>
      <c r="F362" s="173"/>
      <c r="G362" s="174">
        <f>ROUND(E362*F362,2)</f>
        <v>0</v>
      </c>
      <c r="H362" s="173"/>
      <c r="I362" s="174">
        <f>ROUND(E362*H362,2)</f>
        <v>0</v>
      </c>
      <c r="J362" s="173"/>
      <c r="K362" s="174">
        <f>ROUND(E362*J362,2)</f>
        <v>0</v>
      </c>
      <c r="L362" s="174">
        <v>21</v>
      </c>
      <c r="M362" s="174">
        <f>G362*(1+L362/100)</f>
        <v>0</v>
      </c>
      <c r="N362" s="174">
        <v>8.3799999999999999E-2</v>
      </c>
      <c r="O362" s="174">
        <f>ROUND(E362*N362,2)</f>
        <v>0.17</v>
      </c>
      <c r="P362" s="174">
        <v>0</v>
      </c>
      <c r="Q362" s="174">
        <f>ROUND(E362*P362,2)</f>
        <v>0</v>
      </c>
      <c r="R362" s="174" t="s">
        <v>485</v>
      </c>
      <c r="S362" s="174" t="s">
        <v>107</v>
      </c>
      <c r="T362" s="175" t="s">
        <v>107</v>
      </c>
      <c r="U362" s="157">
        <v>0.5</v>
      </c>
      <c r="V362" s="157">
        <f>ROUND(E362*U362,2)</f>
        <v>1</v>
      </c>
      <c r="W362" s="157"/>
      <c r="X362" s="157" t="s">
        <v>108</v>
      </c>
      <c r="Y362" s="148"/>
      <c r="Z362" s="148"/>
      <c r="AA362" s="148"/>
      <c r="AB362" s="148"/>
      <c r="AC362" s="148"/>
      <c r="AD362" s="148"/>
      <c r="AE362" s="148"/>
      <c r="AF362" s="148"/>
      <c r="AG362" s="148" t="s">
        <v>109</v>
      </c>
      <c r="AH362" s="148"/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55"/>
      <c r="B363" s="156"/>
      <c r="C363" s="187" t="s">
        <v>486</v>
      </c>
      <c r="D363" s="158"/>
      <c r="E363" s="159">
        <v>2</v>
      </c>
      <c r="F363" s="157"/>
      <c r="G363" s="157"/>
      <c r="H363" s="157"/>
      <c r="I363" s="157"/>
      <c r="J363" s="157"/>
      <c r="K363" s="157"/>
      <c r="L363" s="157"/>
      <c r="M363" s="157"/>
      <c r="N363" s="157"/>
      <c r="O363" s="157"/>
      <c r="P363" s="157"/>
      <c r="Q363" s="157"/>
      <c r="R363" s="157"/>
      <c r="S363" s="157"/>
      <c r="T363" s="157"/>
      <c r="U363" s="157"/>
      <c r="V363" s="157"/>
      <c r="W363" s="157"/>
      <c r="X363" s="157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113</v>
      </c>
      <c r="AH363" s="148">
        <v>0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77">
        <v>72</v>
      </c>
      <c r="B364" s="178" t="s">
        <v>487</v>
      </c>
      <c r="C364" s="190" t="s">
        <v>488</v>
      </c>
      <c r="D364" s="179" t="s">
        <v>262</v>
      </c>
      <c r="E364" s="180">
        <v>1</v>
      </c>
      <c r="F364" s="181"/>
      <c r="G364" s="182">
        <f>ROUND(E364*F364,2)</f>
        <v>0</v>
      </c>
      <c r="H364" s="181"/>
      <c r="I364" s="182">
        <f>ROUND(E364*H364,2)</f>
        <v>0</v>
      </c>
      <c r="J364" s="181"/>
      <c r="K364" s="182">
        <f>ROUND(E364*J364,2)</f>
        <v>0</v>
      </c>
      <c r="L364" s="182">
        <v>21</v>
      </c>
      <c r="M364" s="182">
        <f>G364*(1+L364/100)</f>
        <v>0</v>
      </c>
      <c r="N364" s="182">
        <v>2.0199999999999999E-2</v>
      </c>
      <c r="O364" s="182">
        <f>ROUND(E364*N364,2)</f>
        <v>0.02</v>
      </c>
      <c r="P364" s="182">
        <v>0</v>
      </c>
      <c r="Q364" s="182">
        <f>ROUND(E364*P364,2)</f>
        <v>0</v>
      </c>
      <c r="R364" s="182"/>
      <c r="S364" s="182" t="s">
        <v>302</v>
      </c>
      <c r="T364" s="183" t="s">
        <v>107</v>
      </c>
      <c r="U364" s="157">
        <v>0.66</v>
      </c>
      <c r="V364" s="157">
        <f>ROUND(E364*U364,2)</f>
        <v>0.66</v>
      </c>
      <c r="W364" s="157"/>
      <c r="X364" s="157" t="s">
        <v>108</v>
      </c>
      <c r="Y364" s="148"/>
      <c r="Z364" s="148"/>
      <c r="AA364" s="148"/>
      <c r="AB364" s="148"/>
      <c r="AC364" s="148"/>
      <c r="AD364" s="148"/>
      <c r="AE364" s="148"/>
      <c r="AF364" s="148"/>
      <c r="AG364" s="148" t="s">
        <v>109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69">
        <v>73</v>
      </c>
      <c r="B365" s="170" t="s">
        <v>489</v>
      </c>
      <c r="C365" s="186" t="s">
        <v>490</v>
      </c>
      <c r="D365" s="171" t="s">
        <v>335</v>
      </c>
      <c r="E365" s="172">
        <v>0.18779999999999999</v>
      </c>
      <c r="F365" s="173"/>
      <c r="G365" s="174">
        <f>ROUND(E365*F365,2)</f>
        <v>0</v>
      </c>
      <c r="H365" s="173"/>
      <c r="I365" s="174">
        <f>ROUND(E365*H365,2)</f>
        <v>0</v>
      </c>
      <c r="J365" s="173"/>
      <c r="K365" s="174">
        <f>ROUND(E365*J365,2)</f>
        <v>0</v>
      </c>
      <c r="L365" s="174">
        <v>21</v>
      </c>
      <c r="M365" s="174">
        <f>G365*(1+L365/100)</f>
        <v>0</v>
      </c>
      <c r="N365" s="174">
        <v>0</v>
      </c>
      <c r="O365" s="174">
        <f>ROUND(E365*N365,2)</f>
        <v>0</v>
      </c>
      <c r="P365" s="174">
        <v>0</v>
      </c>
      <c r="Q365" s="174">
        <f>ROUND(E365*P365,2)</f>
        <v>0</v>
      </c>
      <c r="R365" s="174" t="s">
        <v>485</v>
      </c>
      <c r="S365" s="174" t="s">
        <v>107</v>
      </c>
      <c r="T365" s="175" t="s">
        <v>107</v>
      </c>
      <c r="U365" s="157">
        <v>1.47</v>
      </c>
      <c r="V365" s="157">
        <f>ROUND(E365*U365,2)</f>
        <v>0.28000000000000003</v>
      </c>
      <c r="W365" s="157"/>
      <c r="X365" s="157" t="s">
        <v>479</v>
      </c>
      <c r="Y365" s="148"/>
      <c r="Z365" s="148"/>
      <c r="AA365" s="148"/>
      <c r="AB365" s="148"/>
      <c r="AC365" s="148"/>
      <c r="AD365" s="148"/>
      <c r="AE365" s="148"/>
      <c r="AF365" s="148"/>
      <c r="AG365" s="148" t="s">
        <v>480</v>
      </c>
      <c r="AH365" s="148"/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55"/>
      <c r="B366" s="156"/>
      <c r="C366" s="251" t="s">
        <v>491</v>
      </c>
      <c r="D366" s="252"/>
      <c r="E366" s="252"/>
      <c r="F366" s="252"/>
      <c r="G366" s="252"/>
      <c r="H366" s="157"/>
      <c r="I366" s="157"/>
      <c r="J366" s="157"/>
      <c r="K366" s="157"/>
      <c r="L366" s="157"/>
      <c r="M366" s="157"/>
      <c r="N366" s="157"/>
      <c r="O366" s="157"/>
      <c r="P366" s="157"/>
      <c r="Q366" s="157"/>
      <c r="R366" s="157"/>
      <c r="S366" s="157"/>
      <c r="T366" s="157"/>
      <c r="U366" s="157"/>
      <c r="V366" s="157"/>
      <c r="W366" s="157"/>
      <c r="X366" s="157"/>
      <c r="Y366" s="148"/>
      <c r="Z366" s="148"/>
      <c r="AA366" s="148"/>
      <c r="AB366" s="148"/>
      <c r="AC366" s="148"/>
      <c r="AD366" s="148"/>
      <c r="AE366" s="148"/>
      <c r="AF366" s="148"/>
      <c r="AG366" s="148" t="s">
        <v>111</v>
      </c>
      <c r="AH366" s="148"/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x14ac:dyDescent="0.2">
      <c r="A367" s="163" t="s">
        <v>101</v>
      </c>
      <c r="B367" s="164" t="s">
        <v>70</v>
      </c>
      <c r="C367" s="185" t="s">
        <v>71</v>
      </c>
      <c r="D367" s="165"/>
      <c r="E367" s="166"/>
      <c r="F367" s="167"/>
      <c r="G367" s="167">
        <f>SUMIF(AG368:AG372,"&lt;&gt;NOR",G368:G372)</f>
        <v>0</v>
      </c>
      <c r="H367" s="167"/>
      <c r="I367" s="167">
        <f>SUM(I368:I372)</f>
        <v>0</v>
      </c>
      <c r="J367" s="167"/>
      <c r="K367" s="167">
        <f>SUM(K368:K372)</f>
        <v>0</v>
      </c>
      <c r="L367" s="167"/>
      <c r="M367" s="167">
        <f>SUM(M368:M372)</f>
        <v>0</v>
      </c>
      <c r="N367" s="167"/>
      <c r="O367" s="167">
        <f>SUM(O368:O372)</f>
        <v>0</v>
      </c>
      <c r="P367" s="167"/>
      <c r="Q367" s="167">
        <f>SUM(Q368:Q372)</f>
        <v>0</v>
      </c>
      <c r="R367" s="167"/>
      <c r="S367" s="167"/>
      <c r="T367" s="168"/>
      <c r="U367" s="162"/>
      <c r="V367" s="162">
        <f>SUM(V368:V372)</f>
        <v>2.39</v>
      </c>
      <c r="W367" s="162"/>
      <c r="X367" s="162"/>
      <c r="AG367" t="s">
        <v>102</v>
      </c>
    </row>
    <row r="368" spans="1:60" ht="22.5" outlineLevel="1" x14ac:dyDescent="0.2">
      <c r="A368" s="177">
        <v>74</v>
      </c>
      <c r="B368" s="178" t="s">
        <v>492</v>
      </c>
      <c r="C368" s="190" t="s">
        <v>493</v>
      </c>
      <c r="D368" s="179" t="s">
        <v>335</v>
      </c>
      <c r="E368" s="180">
        <v>21.967680000000001</v>
      </c>
      <c r="F368" s="181"/>
      <c r="G368" s="182">
        <f>ROUND(E368*F368,2)</f>
        <v>0</v>
      </c>
      <c r="H368" s="181"/>
      <c r="I368" s="182">
        <f>ROUND(E368*H368,2)</f>
        <v>0</v>
      </c>
      <c r="J368" s="181"/>
      <c r="K368" s="182">
        <f>ROUND(E368*J368,2)</f>
        <v>0</v>
      </c>
      <c r="L368" s="182">
        <v>21</v>
      </c>
      <c r="M368" s="182">
        <f>G368*(1+L368/100)</f>
        <v>0</v>
      </c>
      <c r="N368" s="182">
        <v>0</v>
      </c>
      <c r="O368" s="182">
        <f>ROUND(E368*N368,2)</f>
        <v>0</v>
      </c>
      <c r="P368" s="182">
        <v>0</v>
      </c>
      <c r="Q368" s="182">
        <f>ROUND(E368*P368,2)</f>
        <v>0</v>
      </c>
      <c r="R368" s="182" t="s">
        <v>116</v>
      </c>
      <c r="S368" s="182" t="s">
        <v>107</v>
      </c>
      <c r="T368" s="183" t="s">
        <v>107</v>
      </c>
      <c r="U368" s="157">
        <v>0.01</v>
      </c>
      <c r="V368" s="157">
        <f>ROUND(E368*U368,2)</f>
        <v>0.22</v>
      </c>
      <c r="W368" s="157"/>
      <c r="X368" s="157" t="s">
        <v>494</v>
      </c>
      <c r="Y368" s="148"/>
      <c r="Z368" s="148"/>
      <c r="AA368" s="148"/>
      <c r="AB368" s="148"/>
      <c r="AC368" s="148"/>
      <c r="AD368" s="148"/>
      <c r="AE368" s="148"/>
      <c r="AF368" s="148"/>
      <c r="AG368" s="148" t="s">
        <v>495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ht="22.5" outlineLevel="1" x14ac:dyDescent="0.2">
      <c r="A369" s="177">
        <v>75</v>
      </c>
      <c r="B369" s="178" t="s">
        <v>496</v>
      </c>
      <c r="C369" s="190" t="s">
        <v>497</v>
      </c>
      <c r="D369" s="179" t="s">
        <v>335</v>
      </c>
      <c r="E369" s="180">
        <v>417.38592</v>
      </c>
      <c r="F369" s="181"/>
      <c r="G369" s="182">
        <f>ROUND(E369*F369,2)</f>
        <v>0</v>
      </c>
      <c r="H369" s="181"/>
      <c r="I369" s="182">
        <f>ROUND(E369*H369,2)</f>
        <v>0</v>
      </c>
      <c r="J369" s="181"/>
      <c r="K369" s="182">
        <f>ROUND(E369*J369,2)</f>
        <v>0</v>
      </c>
      <c r="L369" s="182">
        <v>21</v>
      </c>
      <c r="M369" s="182">
        <f>G369*(1+L369/100)</f>
        <v>0</v>
      </c>
      <c r="N369" s="182">
        <v>0</v>
      </c>
      <c r="O369" s="182">
        <f>ROUND(E369*N369,2)</f>
        <v>0</v>
      </c>
      <c r="P369" s="182">
        <v>0</v>
      </c>
      <c r="Q369" s="182">
        <f>ROUND(E369*P369,2)</f>
        <v>0</v>
      </c>
      <c r="R369" s="182" t="s">
        <v>116</v>
      </c>
      <c r="S369" s="182" t="s">
        <v>107</v>
      </c>
      <c r="T369" s="183" t="s">
        <v>107</v>
      </c>
      <c r="U369" s="157">
        <v>0</v>
      </c>
      <c r="V369" s="157">
        <f>ROUND(E369*U369,2)</f>
        <v>0</v>
      </c>
      <c r="W369" s="157"/>
      <c r="X369" s="157" t="s">
        <v>494</v>
      </c>
      <c r="Y369" s="148"/>
      <c r="Z369" s="148"/>
      <c r="AA369" s="148"/>
      <c r="AB369" s="148"/>
      <c r="AC369" s="148"/>
      <c r="AD369" s="148"/>
      <c r="AE369" s="148"/>
      <c r="AF369" s="148"/>
      <c r="AG369" s="148" t="s">
        <v>495</v>
      </c>
      <c r="AH369" s="148"/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69">
        <v>76</v>
      </c>
      <c r="B370" s="170" t="s">
        <v>498</v>
      </c>
      <c r="C370" s="186" t="s">
        <v>499</v>
      </c>
      <c r="D370" s="171" t="s">
        <v>335</v>
      </c>
      <c r="E370" s="172">
        <v>21.967680000000001</v>
      </c>
      <c r="F370" s="173"/>
      <c r="G370" s="174">
        <f>ROUND(E370*F370,2)</f>
        <v>0</v>
      </c>
      <c r="H370" s="173"/>
      <c r="I370" s="174">
        <f>ROUND(E370*H370,2)</f>
        <v>0</v>
      </c>
      <c r="J370" s="173"/>
      <c r="K370" s="174">
        <f>ROUND(E370*J370,2)</f>
        <v>0</v>
      </c>
      <c r="L370" s="174">
        <v>21</v>
      </c>
      <c r="M370" s="174">
        <f>G370*(1+L370/100)</f>
        <v>0</v>
      </c>
      <c r="N370" s="174">
        <v>0</v>
      </c>
      <c r="O370" s="174">
        <f>ROUND(E370*N370,2)</f>
        <v>0</v>
      </c>
      <c r="P370" s="174">
        <v>0</v>
      </c>
      <c r="Q370" s="174">
        <f>ROUND(E370*P370,2)</f>
        <v>0</v>
      </c>
      <c r="R370" s="174" t="s">
        <v>116</v>
      </c>
      <c r="S370" s="174" t="s">
        <v>107</v>
      </c>
      <c r="T370" s="175" t="s">
        <v>107</v>
      </c>
      <c r="U370" s="157">
        <v>9.9000000000000005E-2</v>
      </c>
      <c r="V370" s="157">
        <f>ROUND(E370*U370,2)</f>
        <v>2.17</v>
      </c>
      <c r="W370" s="157"/>
      <c r="X370" s="157" t="s">
        <v>494</v>
      </c>
      <c r="Y370" s="148"/>
      <c r="Z370" s="148"/>
      <c r="AA370" s="148"/>
      <c r="AB370" s="148"/>
      <c r="AC370" s="148"/>
      <c r="AD370" s="148"/>
      <c r="AE370" s="148"/>
      <c r="AF370" s="148"/>
      <c r="AG370" s="148" t="s">
        <v>495</v>
      </c>
      <c r="AH370" s="148"/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55"/>
      <c r="B371" s="156"/>
      <c r="C371" s="251" t="s">
        <v>500</v>
      </c>
      <c r="D371" s="252"/>
      <c r="E371" s="252"/>
      <c r="F371" s="252"/>
      <c r="G371" s="252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  <c r="S371" s="157"/>
      <c r="T371" s="157"/>
      <c r="U371" s="157"/>
      <c r="V371" s="157"/>
      <c r="W371" s="157"/>
      <c r="X371" s="157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111</v>
      </c>
      <c r="AH371" s="148"/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 x14ac:dyDescent="0.2">
      <c r="A372" s="177">
        <v>77</v>
      </c>
      <c r="B372" s="178" t="s">
        <v>501</v>
      </c>
      <c r="C372" s="190" t="s">
        <v>502</v>
      </c>
      <c r="D372" s="179" t="s">
        <v>335</v>
      </c>
      <c r="E372" s="180">
        <v>21.967680000000001</v>
      </c>
      <c r="F372" s="181"/>
      <c r="G372" s="182">
        <f>ROUND(E372*F372,2)</f>
        <v>0</v>
      </c>
      <c r="H372" s="181"/>
      <c r="I372" s="182">
        <f>ROUND(E372*H372,2)</f>
        <v>0</v>
      </c>
      <c r="J372" s="181"/>
      <c r="K372" s="182">
        <f>ROUND(E372*J372,2)</f>
        <v>0</v>
      </c>
      <c r="L372" s="182">
        <v>21</v>
      </c>
      <c r="M372" s="182">
        <f>G372*(1+L372/100)</f>
        <v>0</v>
      </c>
      <c r="N372" s="182">
        <v>0</v>
      </c>
      <c r="O372" s="182">
        <f>ROUND(E372*N372,2)</f>
        <v>0</v>
      </c>
      <c r="P372" s="182">
        <v>0</v>
      </c>
      <c r="Q372" s="182">
        <f>ROUND(E372*P372,2)</f>
        <v>0</v>
      </c>
      <c r="R372" s="182" t="s">
        <v>503</v>
      </c>
      <c r="S372" s="182" t="s">
        <v>107</v>
      </c>
      <c r="T372" s="183" t="s">
        <v>107</v>
      </c>
      <c r="U372" s="157">
        <v>0</v>
      </c>
      <c r="V372" s="157">
        <f>ROUND(E372*U372,2)</f>
        <v>0</v>
      </c>
      <c r="W372" s="157"/>
      <c r="X372" s="157" t="s">
        <v>494</v>
      </c>
      <c r="Y372" s="148"/>
      <c r="Z372" s="148"/>
      <c r="AA372" s="148"/>
      <c r="AB372" s="148"/>
      <c r="AC372" s="148"/>
      <c r="AD372" s="148"/>
      <c r="AE372" s="148"/>
      <c r="AF372" s="148"/>
      <c r="AG372" s="148" t="s">
        <v>495</v>
      </c>
      <c r="AH372" s="148"/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x14ac:dyDescent="0.2">
      <c r="A373" s="163" t="s">
        <v>101</v>
      </c>
      <c r="B373" s="164" t="s">
        <v>73</v>
      </c>
      <c r="C373" s="185" t="s">
        <v>27</v>
      </c>
      <c r="D373" s="165"/>
      <c r="E373" s="166"/>
      <c r="F373" s="167"/>
      <c r="G373" s="167">
        <f>SUMIF(AG374:AG381,"&lt;&gt;NOR",G374:G381)</f>
        <v>0</v>
      </c>
      <c r="H373" s="167"/>
      <c r="I373" s="167">
        <f>SUM(I374:I381)</f>
        <v>0</v>
      </c>
      <c r="J373" s="167"/>
      <c r="K373" s="167">
        <f>SUM(K374:K381)</f>
        <v>0</v>
      </c>
      <c r="L373" s="167"/>
      <c r="M373" s="167">
        <f>SUM(M374:M381)</f>
        <v>0</v>
      </c>
      <c r="N373" s="167"/>
      <c r="O373" s="167">
        <f>SUM(O374:O381)</f>
        <v>0</v>
      </c>
      <c r="P373" s="167"/>
      <c r="Q373" s="167">
        <f>SUM(Q374:Q381)</f>
        <v>0</v>
      </c>
      <c r="R373" s="167"/>
      <c r="S373" s="167"/>
      <c r="T373" s="168"/>
      <c r="U373" s="162"/>
      <c r="V373" s="162">
        <f>SUM(V374:V381)</f>
        <v>0</v>
      </c>
      <c r="W373" s="162"/>
      <c r="X373" s="162"/>
      <c r="AG373" t="s">
        <v>102</v>
      </c>
    </row>
    <row r="374" spans="1:60" outlineLevel="1" x14ac:dyDescent="0.2">
      <c r="A374" s="169">
        <v>78</v>
      </c>
      <c r="B374" s="170" t="s">
        <v>504</v>
      </c>
      <c r="C374" s="186" t="s">
        <v>505</v>
      </c>
      <c r="D374" s="171" t="s">
        <v>506</v>
      </c>
      <c r="E374" s="172">
        <v>1</v>
      </c>
      <c r="F374" s="173"/>
      <c r="G374" s="174">
        <f>ROUND(E374*F374,2)</f>
        <v>0</v>
      </c>
      <c r="H374" s="173"/>
      <c r="I374" s="174">
        <f>ROUND(E374*H374,2)</f>
        <v>0</v>
      </c>
      <c r="J374" s="173"/>
      <c r="K374" s="174">
        <f>ROUND(E374*J374,2)</f>
        <v>0</v>
      </c>
      <c r="L374" s="174">
        <v>21</v>
      </c>
      <c r="M374" s="174">
        <f>G374*(1+L374/100)</f>
        <v>0</v>
      </c>
      <c r="N374" s="174">
        <v>0</v>
      </c>
      <c r="O374" s="174">
        <f>ROUND(E374*N374,2)</f>
        <v>0</v>
      </c>
      <c r="P374" s="174">
        <v>0</v>
      </c>
      <c r="Q374" s="174">
        <f>ROUND(E374*P374,2)</f>
        <v>0</v>
      </c>
      <c r="R374" s="174"/>
      <c r="S374" s="174" t="s">
        <v>107</v>
      </c>
      <c r="T374" s="175" t="s">
        <v>303</v>
      </c>
      <c r="U374" s="157">
        <v>0</v>
      </c>
      <c r="V374" s="157">
        <f>ROUND(E374*U374,2)</f>
        <v>0</v>
      </c>
      <c r="W374" s="157"/>
      <c r="X374" s="157" t="s">
        <v>507</v>
      </c>
      <c r="Y374" s="148"/>
      <c r="Z374" s="148"/>
      <c r="AA374" s="148"/>
      <c r="AB374" s="148"/>
      <c r="AC374" s="148"/>
      <c r="AD374" s="148"/>
      <c r="AE374" s="148"/>
      <c r="AF374" s="148"/>
      <c r="AG374" s="148" t="s">
        <v>508</v>
      </c>
      <c r="AH374" s="148"/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55"/>
      <c r="B375" s="156"/>
      <c r="C375" s="187" t="s">
        <v>509</v>
      </c>
      <c r="D375" s="158"/>
      <c r="E375" s="159">
        <v>1</v>
      </c>
      <c r="F375" s="157"/>
      <c r="G375" s="157"/>
      <c r="H375" s="157"/>
      <c r="I375" s="157"/>
      <c r="J375" s="157"/>
      <c r="K375" s="157"/>
      <c r="L375" s="157"/>
      <c r="M375" s="157"/>
      <c r="N375" s="157"/>
      <c r="O375" s="157"/>
      <c r="P375" s="157"/>
      <c r="Q375" s="157"/>
      <c r="R375" s="157"/>
      <c r="S375" s="157"/>
      <c r="T375" s="157"/>
      <c r="U375" s="157"/>
      <c r="V375" s="157"/>
      <c r="W375" s="157"/>
      <c r="X375" s="157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113</v>
      </c>
      <c r="AH375" s="148">
        <v>0</v>
      </c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 x14ac:dyDescent="0.2">
      <c r="A376" s="169">
        <v>79</v>
      </c>
      <c r="B376" s="170" t="s">
        <v>510</v>
      </c>
      <c r="C376" s="186" t="s">
        <v>511</v>
      </c>
      <c r="D376" s="171" t="s">
        <v>506</v>
      </c>
      <c r="E376" s="172">
        <v>1</v>
      </c>
      <c r="F376" s="173"/>
      <c r="G376" s="174">
        <f>ROUND(E376*F376,2)</f>
        <v>0</v>
      </c>
      <c r="H376" s="173"/>
      <c r="I376" s="174">
        <f>ROUND(E376*H376,2)</f>
        <v>0</v>
      </c>
      <c r="J376" s="173"/>
      <c r="K376" s="174">
        <f>ROUND(E376*J376,2)</f>
        <v>0</v>
      </c>
      <c r="L376" s="174">
        <v>21</v>
      </c>
      <c r="M376" s="174">
        <f>G376*(1+L376/100)</f>
        <v>0</v>
      </c>
      <c r="N376" s="174">
        <v>0</v>
      </c>
      <c r="O376" s="174">
        <f>ROUND(E376*N376,2)</f>
        <v>0</v>
      </c>
      <c r="P376" s="174">
        <v>0</v>
      </c>
      <c r="Q376" s="174">
        <f>ROUND(E376*P376,2)</f>
        <v>0</v>
      </c>
      <c r="R376" s="174"/>
      <c r="S376" s="174" t="s">
        <v>107</v>
      </c>
      <c r="T376" s="175" t="s">
        <v>303</v>
      </c>
      <c r="U376" s="157">
        <v>0</v>
      </c>
      <c r="V376" s="157">
        <f>ROUND(E376*U376,2)</f>
        <v>0</v>
      </c>
      <c r="W376" s="157"/>
      <c r="X376" s="157" t="s">
        <v>507</v>
      </c>
      <c r="Y376" s="148"/>
      <c r="Z376" s="148"/>
      <c r="AA376" s="148"/>
      <c r="AB376" s="148"/>
      <c r="AC376" s="148"/>
      <c r="AD376" s="148"/>
      <c r="AE376" s="148"/>
      <c r="AF376" s="148"/>
      <c r="AG376" s="148" t="s">
        <v>512</v>
      </c>
      <c r="AH376" s="148"/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1" x14ac:dyDescent="0.2">
      <c r="A377" s="155"/>
      <c r="B377" s="156"/>
      <c r="C377" s="253" t="s">
        <v>513</v>
      </c>
      <c r="D377" s="254"/>
      <c r="E377" s="254"/>
      <c r="F377" s="254"/>
      <c r="G377" s="254"/>
      <c r="H377" s="157"/>
      <c r="I377" s="157"/>
      <c r="J377" s="157"/>
      <c r="K377" s="157"/>
      <c r="L377" s="157"/>
      <c r="M377" s="157"/>
      <c r="N377" s="157"/>
      <c r="O377" s="157"/>
      <c r="P377" s="157"/>
      <c r="Q377" s="157"/>
      <c r="R377" s="157"/>
      <c r="S377" s="157"/>
      <c r="T377" s="157"/>
      <c r="U377" s="157"/>
      <c r="V377" s="157"/>
      <c r="W377" s="157"/>
      <c r="X377" s="157"/>
      <c r="Y377" s="148"/>
      <c r="Z377" s="148"/>
      <c r="AA377" s="148"/>
      <c r="AB377" s="148"/>
      <c r="AC377" s="148"/>
      <c r="AD377" s="148"/>
      <c r="AE377" s="148"/>
      <c r="AF377" s="148"/>
      <c r="AG377" s="148" t="s">
        <v>273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69">
        <v>80</v>
      </c>
      <c r="B378" s="170" t="s">
        <v>514</v>
      </c>
      <c r="C378" s="186" t="s">
        <v>515</v>
      </c>
      <c r="D378" s="171" t="s">
        <v>506</v>
      </c>
      <c r="E378" s="172">
        <v>1</v>
      </c>
      <c r="F378" s="173"/>
      <c r="G378" s="174">
        <f>ROUND(E378*F378,2)</f>
        <v>0</v>
      </c>
      <c r="H378" s="173"/>
      <c r="I378" s="174">
        <f>ROUND(E378*H378,2)</f>
        <v>0</v>
      </c>
      <c r="J378" s="173"/>
      <c r="K378" s="174">
        <f>ROUND(E378*J378,2)</f>
        <v>0</v>
      </c>
      <c r="L378" s="174">
        <v>21</v>
      </c>
      <c r="M378" s="174">
        <f>G378*(1+L378/100)</f>
        <v>0</v>
      </c>
      <c r="N378" s="174">
        <v>0</v>
      </c>
      <c r="O378" s="174">
        <f>ROUND(E378*N378,2)</f>
        <v>0</v>
      </c>
      <c r="P378" s="174">
        <v>0</v>
      </c>
      <c r="Q378" s="174">
        <f>ROUND(E378*P378,2)</f>
        <v>0</v>
      </c>
      <c r="R378" s="174"/>
      <c r="S378" s="174" t="s">
        <v>107</v>
      </c>
      <c r="T378" s="175" t="s">
        <v>303</v>
      </c>
      <c r="U378" s="157">
        <v>0</v>
      </c>
      <c r="V378" s="157">
        <f>ROUND(E378*U378,2)</f>
        <v>0</v>
      </c>
      <c r="W378" s="157"/>
      <c r="X378" s="157" t="s">
        <v>507</v>
      </c>
      <c r="Y378" s="148"/>
      <c r="Z378" s="148"/>
      <c r="AA378" s="148"/>
      <c r="AB378" s="148"/>
      <c r="AC378" s="148"/>
      <c r="AD378" s="148"/>
      <c r="AE378" s="148"/>
      <c r="AF378" s="148"/>
      <c r="AG378" s="148" t="s">
        <v>516</v>
      </c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ht="33.75" outlineLevel="1" x14ac:dyDescent="0.2">
      <c r="A379" s="155"/>
      <c r="B379" s="156"/>
      <c r="C379" s="253" t="s">
        <v>517</v>
      </c>
      <c r="D379" s="254"/>
      <c r="E379" s="254"/>
      <c r="F379" s="254"/>
      <c r="G379" s="254"/>
      <c r="H379" s="157"/>
      <c r="I379" s="157"/>
      <c r="J379" s="157"/>
      <c r="K379" s="157"/>
      <c r="L379" s="157"/>
      <c r="M379" s="157"/>
      <c r="N379" s="157"/>
      <c r="O379" s="157"/>
      <c r="P379" s="157"/>
      <c r="Q379" s="157"/>
      <c r="R379" s="157"/>
      <c r="S379" s="157"/>
      <c r="T379" s="157"/>
      <c r="U379" s="157"/>
      <c r="V379" s="157"/>
      <c r="W379" s="157"/>
      <c r="X379" s="157"/>
      <c r="Y379" s="148"/>
      <c r="Z379" s="148"/>
      <c r="AA379" s="148"/>
      <c r="AB379" s="148"/>
      <c r="AC379" s="148"/>
      <c r="AD379" s="148"/>
      <c r="AE379" s="148"/>
      <c r="AF379" s="148"/>
      <c r="AG379" s="148" t="s">
        <v>273</v>
      </c>
      <c r="AH379" s="148"/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76" t="str">
        <f>C379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69">
        <v>81</v>
      </c>
      <c r="B380" s="170" t="s">
        <v>518</v>
      </c>
      <c r="C380" s="186" t="s">
        <v>519</v>
      </c>
      <c r="D380" s="171" t="s">
        <v>506</v>
      </c>
      <c r="E380" s="172">
        <v>1</v>
      </c>
      <c r="F380" s="173"/>
      <c r="G380" s="174">
        <f>ROUND(E380*F380,2)</f>
        <v>0</v>
      </c>
      <c r="H380" s="173"/>
      <c r="I380" s="174">
        <f>ROUND(E380*H380,2)</f>
        <v>0</v>
      </c>
      <c r="J380" s="173"/>
      <c r="K380" s="174">
        <f>ROUND(E380*J380,2)</f>
        <v>0</v>
      </c>
      <c r="L380" s="174">
        <v>21</v>
      </c>
      <c r="M380" s="174">
        <f>G380*(1+L380/100)</f>
        <v>0</v>
      </c>
      <c r="N380" s="174">
        <v>0</v>
      </c>
      <c r="O380" s="174">
        <f>ROUND(E380*N380,2)</f>
        <v>0</v>
      </c>
      <c r="P380" s="174">
        <v>0</v>
      </c>
      <c r="Q380" s="174">
        <f>ROUND(E380*P380,2)</f>
        <v>0</v>
      </c>
      <c r="R380" s="174"/>
      <c r="S380" s="174" t="s">
        <v>107</v>
      </c>
      <c r="T380" s="175" t="s">
        <v>303</v>
      </c>
      <c r="U380" s="157">
        <v>0</v>
      </c>
      <c r="V380" s="157">
        <f>ROUND(E380*U380,2)</f>
        <v>0</v>
      </c>
      <c r="W380" s="157"/>
      <c r="X380" s="157" t="s">
        <v>507</v>
      </c>
      <c r="Y380" s="148"/>
      <c r="Z380" s="148"/>
      <c r="AA380" s="148"/>
      <c r="AB380" s="148"/>
      <c r="AC380" s="148"/>
      <c r="AD380" s="148"/>
      <c r="AE380" s="148"/>
      <c r="AF380" s="148"/>
      <c r="AG380" s="148" t="s">
        <v>512</v>
      </c>
      <c r="AH380" s="148"/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55"/>
      <c r="B381" s="156"/>
      <c r="C381" s="253" t="s">
        <v>520</v>
      </c>
      <c r="D381" s="254"/>
      <c r="E381" s="254"/>
      <c r="F381" s="254"/>
      <c r="G381" s="254"/>
      <c r="H381" s="157"/>
      <c r="I381" s="157"/>
      <c r="J381" s="157"/>
      <c r="K381" s="157"/>
      <c r="L381" s="157"/>
      <c r="M381" s="157"/>
      <c r="N381" s="157"/>
      <c r="O381" s="157"/>
      <c r="P381" s="157"/>
      <c r="Q381" s="157"/>
      <c r="R381" s="157"/>
      <c r="S381" s="157"/>
      <c r="T381" s="157"/>
      <c r="U381" s="157"/>
      <c r="V381" s="157"/>
      <c r="W381" s="157"/>
      <c r="X381" s="157"/>
      <c r="Y381" s="148"/>
      <c r="Z381" s="148"/>
      <c r="AA381" s="148"/>
      <c r="AB381" s="148"/>
      <c r="AC381" s="148"/>
      <c r="AD381" s="148"/>
      <c r="AE381" s="148"/>
      <c r="AF381" s="148"/>
      <c r="AG381" s="148" t="s">
        <v>273</v>
      </c>
      <c r="AH381" s="148"/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x14ac:dyDescent="0.2">
      <c r="A382" s="3"/>
      <c r="B382" s="4"/>
      <c r="C382" s="191"/>
      <c r="D382" s="6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AE382">
        <v>15</v>
      </c>
      <c r="AF382">
        <v>21</v>
      </c>
      <c r="AG382" t="s">
        <v>88</v>
      </c>
    </row>
    <row r="383" spans="1:60" x14ac:dyDescent="0.2">
      <c r="A383" s="151"/>
      <c r="B383" s="152" t="s">
        <v>29</v>
      </c>
      <c r="C383" s="192"/>
      <c r="D383" s="153"/>
      <c r="E383" s="154"/>
      <c r="F383" s="154"/>
      <c r="G383" s="184">
        <f>G8+G197+G227+G240+G260+G357+G361+G367+G373</f>
        <v>0</v>
      </c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AE383">
        <f>SUMIF(L7:L381,AE382,G7:G381)</f>
        <v>0</v>
      </c>
      <c r="AF383">
        <f>SUMIF(L7:L381,AF382,G7:G381)</f>
        <v>0</v>
      </c>
      <c r="AG383" t="s">
        <v>521</v>
      </c>
    </row>
    <row r="384" spans="1:60" x14ac:dyDescent="0.2">
      <c r="C384" s="193"/>
      <c r="D384" s="10"/>
      <c r="AG384" t="s">
        <v>522</v>
      </c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65F" sheet="1"/>
  <mergeCells count="65">
    <mergeCell ref="C53:G53"/>
    <mergeCell ref="A1:G1"/>
    <mergeCell ref="C2:G2"/>
    <mergeCell ref="C3:G3"/>
    <mergeCell ref="C4:G4"/>
    <mergeCell ref="C10:G10"/>
    <mergeCell ref="C13:G13"/>
    <mergeCell ref="C25:G25"/>
    <mergeCell ref="C30:G30"/>
    <mergeCell ref="C40:G40"/>
    <mergeCell ref="C45:G45"/>
    <mergeCell ref="C49:G49"/>
    <mergeCell ref="C139:G139"/>
    <mergeCell ref="C82:G82"/>
    <mergeCell ref="C86:G86"/>
    <mergeCell ref="C92:G92"/>
    <mergeCell ref="C97:G97"/>
    <mergeCell ref="C100:G100"/>
    <mergeCell ref="C106:G106"/>
    <mergeCell ref="C109:G109"/>
    <mergeCell ref="C112:G112"/>
    <mergeCell ref="C115:G115"/>
    <mergeCell ref="C124:G124"/>
    <mergeCell ref="C132:G132"/>
    <mergeCell ref="C212:G212"/>
    <mergeCell ref="C146:G146"/>
    <mergeCell ref="C149:G149"/>
    <mergeCell ref="C151:G151"/>
    <mergeCell ref="C155:G155"/>
    <mergeCell ref="C156:G156"/>
    <mergeCell ref="C179:G179"/>
    <mergeCell ref="C194:G194"/>
    <mergeCell ref="C195:G195"/>
    <mergeCell ref="C199:G199"/>
    <mergeCell ref="C210:G210"/>
    <mergeCell ref="C211:G211"/>
    <mergeCell ref="C269:G269"/>
    <mergeCell ref="C219:G219"/>
    <mergeCell ref="C220:G220"/>
    <mergeCell ref="C221:G221"/>
    <mergeCell ref="C224:G224"/>
    <mergeCell ref="C229:G229"/>
    <mergeCell ref="C238:G238"/>
    <mergeCell ref="C242:G242"/>
    <mergeCell ref="C247:G247"/>
    <mergeCell ref="C253:G253"/>
    <mergeCell ref="C256:G256"/>
    <mergeCell ref="C262:G262"/>
    <mergeCell ref="C360:G360"/>
    <mergeCell ref="C272:G272"/>
    <mergeCell ref="C281:G281"/>
    <mergeCell ref="C284:G284"/>
    <mergeCell ref="C292:G292"/>
    <mergeCell ref="C305:G305"/>
    <mergeCell ref="C309:G309"/>
    <mergeCell ref="C319:G319"/>
    <mergeCell ref="C322:G322"/>
    <mergeCell ref="C325:G325"/>
    <mergeCell ref="C328:G328"/>
    <mergeCell ref="C359:G359"/>
    <mergeCell ref="C366:G366"/>
    <mergeCell ref="C371:G371"/>
    <mergeCell ref="C377:G377"/>
    <mergeCell ref="C379:G379"/>
    <mergeCell ref="C381:G38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21006001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21006001 Pol'!Názvy_tisku</vt:lpstr>
      <vt:lpstr>oadresa</vt:lpstr>
      <vt:lpstr>Stavba!Objednatel</vt:lpstr>
      <vt:lpstr>Stavba!Objekt</vt:lpstr>
      <vt:lpstr>'001 21006001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Jeřábek Petr</dc:creator>
  <cp:lastModifiedBy>Petr Jeřábek</cp:lastModifiedBy>
  <cp:lastPrinted>2019-03-19T12:27:02Z</cp:lastPrinted>
  <dcterms:created xsi:type="dcterms:W3CDTF">2009-04-08T07:15:50Z</dcterms:created>
  <dcterms:modified xsi:type="dcterms:W3CDTF">2021-03-01T07:57:59Z</dcterms:modified>
</cp:coreProperties>
</file>