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N - Kuchyně 2022-úprava-rozpočet, PD\! CD DPS FINAL 1-2023\EDIT\D.1.S Soupis prací\"/>
    </mc:Choice>
  </mc:AlternateContent>
  <xr:revisionPtr revIDLastSave="0" documentId="13_ncr:1_{00E96477-4C08-4C99-9057-4983A249FA55}" xr6:coauthVersionLast="47" xr6:coauthVersionMax="47" xr10:uidLastSave="{00000000-0000-0000-0000-000000000000}"/>
  <bookViews>
    <workbookView xWindow="1140" yWindow="1395" windowWidth="21480" windowHeight="1845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Pol'!$A$1:$U$218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08" i="12" l="1"/>
  <c r="F39" i="1" s="1"/>
  <c r="AD208" i="12"/>
  <c r="G39" i="1" s="1"/>
  <c r="G40" i="1" s="1"/>
  <c r="G25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 s="1"/>
  <c r="I11" i="12"/>
  <c r="I10" i="12" s="1"/>
  <c r="K11" i="12"/>
  <c r="K10" i="12" s="1"/>
  <c r="O11" i="12"/>
  <c r="O10" i="12" s="1"/>
  <c r="Q11" i="12"/>
  <c r="Q10" i="12" s="1"/>
  <c r="U11" i="12"/>
  <c r="U10" i="12" s="1"/>
  <c r="F13" i="12"/>
  <c r="G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I42" i="12"/>
  <c r="F43" i="12"/>
  <c r="G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7" i="12"/>
  <c r="G47" i="12" s="1"/>
  <c r="I47" i="12"/>
  <c r="K47" i="12"/>
  <c r="K46" i="12" s="1"/>
  <c r="O47" i="12"/>
  <c r="Q47" i="12"/>
  <c r="Q46" i="12" s="1"/>
  <c r="U47" i="12"/>
  <c r="F48" i="12"/>
  <c r="G48" i="12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O50" i="12" s="1"/>
  <c r="Q52" i="12"/>
  <c r="U52" i="12"/>
  <c r="F53" i="12"/>
  <c r="G53" i="12" s="1"/>
  <c r="M53" i="12" s="1"/>
  <c r="I53" i="12"/>
  <c r="K53" i="12"/>
  <c r="O53" i="12"/>
  <c r="Q53" i="12"/>
  <c r="U53" i="12"/>
  <c r="F55" i="12"/>
  <c r="G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8" i="12"/>
  <c r="G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7" i="12"/>
  <c r="G147" i="12" s="1"/>
  <c r="M147" i="12" s="1"/>
  <c r="I147" i="12"/>
  <c r="K147" i="12"/>
  <c r="O147" i="12"/>
  <c r="Q147" i="12"/>
  <c r="U147" i="12"/>
  <c r="F148" i="12"/>
  <c r="G148" i="12" s="1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1" i="12"/>
  <c r="G151" i="12" s="1"/>
  <c r="M151" i="12" s="1"/>
  <c r="I151" i="12"/>
  <c r="K151" i="12"/>
  <c r="O151" i="12"/>
  <c r="Q151" i="12"/>
  <c r="U151" i="12"/>
  <c r="F152" i="12"/>
  <c r="G152" i="12" s="1"/>
  <c r="M152" i="12" s="1"/>
  <c r="I152" i="12"/>
  <c r="K152" i="12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59" i="12"/>
  <c r="G159" i="12" s="1"/>
  <c r="M159" i="12" s="1"/>
  <c r="I159" i="12"/>
  <c r="K159" i="12"/>
  <c r="O159" i="12"/>
  <c r="Q159" i="12"/>
  <c r="U159" i="12"/>
  <c r="F161" i="12"/>
  <c r="G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F164" i="12"/>
  <c r="G164" i="12"/>
  <c r="I164" i="12"/>
  <c r="K164" i="12"/>
  <c r="M164" i="12"/>
  <c r="O164" i="12"/>
  <c r="Q164" i="12"/>
  <c r="U164" i="12"/>
  <c r="F165" i="12"/>
  <c r="G165" i="12" s="1"/>
  <c r="M165" i="12" s="1"/>
  <c r="I165" i="12"/>
  <c r="K165" i="12"/>
  <c r="O165" i="12"/>
  <c r="Q165" i="12"/>
  <c r="U165" i="12"/>
  <c r="F166" i="12"/>
  <c r="G166" i="12"/>
  <c r="M166" i="12" s="1"/>
  <c r="I166" i="12"/>
  <c r="K166" i="12"/>
  <c r="O166" i="12"/>
  <c r="Q166" i="12"/>
  <c r="U166" i="12"/>
  <c r="F167" i="12"/>
  <c r="G167" i="12" s="1"/>
  <c r="M167" i="12" s="1"/>
  <c r="I167" i="12"/>
  <c r="K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0" i="12"/>
  <c r="G170" i="12"/>
  <c r="I170" i="12"/>
  <c r="K170" i="12"/>
  <c r="M170" i="12"/>
  <c r="O170" i="12"/>
  <c r="Q170" i="12"/>
  <c r="U170" i="12"/>
  <c r="F171" i="12"/>
  <c r="G171" i="12" s="1"/>
  <c r="M171" i="12" s="1"/>
  <c r="I171" i="12"/>
  <c r="K171" i="12"/>
  <c r="O171" i="12"/>
  <c r="Q171" i="12"/>
  <c r="U171" i="12"/>
  <c r="F172" i="12"/>
  <c r="G172" i="12"/>
  <c r="M172" i="12" s="1"/>
  <c r="I172" i="12"/>
  <c r="K172" i="12"/>
  <c r="O172" i="12"/>
  <c r="Q172" i="12"/>
  <c r="U172" i="12"/>
  <c r="F173" i="12"/>
  <c r="G173" i="12" s="1"/>
  <c r="M173" i="12" s="1"/>
  <c r="I173" i="12"/>
  <c r="K173" i="12"/>
  <c r="O173" i="12"/>
  <c r="Q173" i="12"/>
  <c r="U173" i="12"/>
  <c r="F174" i="12"/>
  <c r="G174" i="12" s="1"/>
  <c r="M174" i="12" s="1"/>
  <c r="I174" i="12"/>
  <c r="K174" i="12"/>
  <c r="O174" i="12"/>
  <c r="Q174" i="12"/>
  <c r="U174" i="12"/>
  <c r="F175" i="12"/>
  <c r="G175" i="12" s="1"/>
  <c r="M175" i="12" s="1"/>
  <c r="I175" i="12"/>
  <c r="K175" i="12"/>
  <c r="O175" i="12"/>
  <c r="Q175" i="12"/>
  <c r="U175" i="12"/>
  <c r="F176" i="12"/>
  <c r="G176" i="12"/>
  <c r="I176" i="12"/>
  <c r="K176" i="12"/>
  <c r="M176" i="12"/>
  <c r="O176" i="12"/>
  <c r="Q176" i="12"/>
  <c r="U176" i="12"/>
  <c r="F177" i="12"/>
  <c r="G177" i="12" s="1"/>
  <c r="M177" i="12" s="1"/>
  <c r="I177" i="12"/>
  <c r="K177" i="12"/>
  <c r="O177" i="12"/>
  <c r="Q177" i="12"/>
  <c r="U177" i="12"/>
  <c r="F178" i="12"/>
  <c r="G178" i="12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2" i="12"/>
  <c r="G182" i="12"/>
  <c r="I182" i="12"/>
  <c r="K182" i="12"/>
  <c r="M182" i="12"/>
  <c r="O182" i="12"/>
  <c r="Q182" i="12"/>
  <c r="U182" i="12"/>
  <c r="F183" i="12"/>
  <c r="G183" i="12" s="1"/>
  <c r="I183" i="12"/>
  <c r="K183" i="12"/>
  <c r="O183" i="12"/>
  <c r="Q183" i="12"/>
  <c r="U183" i="12"/>
  <c r="F184" i="12"/>
  <c r="G184" i="12"/>
  <c r="M184" i="12" s="1"/>
  <c r="I184" i="12"/>
  <c r="K184" i="12"/>
  <c r="O184" i="12"/>
  <c r="Q184" i="12"/>
  <c r="U184" i="12"/>
  <c r="F185" i="12"/>
  <c r="G185" i="12" s="1"/>
  <c r="M185" i="12" s="1"/>
  <c r="I185" i="12"/>
  <c r="K185" i="12"/>
  <c r="O185" i="12"/>
  <c r="Q185" i="12"/>
  <c r="U185" i="12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Q186" i="12" s="1"/>
  <c r="U188" i="12"/>
  <c r="F189" i="12"/>
  <c r="G189" i="12"/>
  <c r="M189" i="12" s="1"/>
  <c r="I189" i="12"/>
  <c r="K189" i="12"/>
  <c r="O189" i="12"/>
  <c r="Q189" i="12"/>
  <c r="U189" i="12"/>
  <c r="F190" i="12"/>
  <c r="G190" i="12" s="1"/>
  <c r="M190" i="12" s="1"/>
  <c r="I190" i="12"/>
  <c r="K190" i="12"/>
  <c r="O190" i="12"/>
  <c r="Q190" i="12"/>
  <c r="U190" i="12"/>
  <c r="F191" i="12"/>
  <c r="G191" i="12"/>
  <c r="M191" i="12" s="1"/>
  <c r="I191" i="12"/>
  <c r="K191" i="12"/>
  <c r="O191" i="12"/>
  <c r="Q191" i="12"/>
  <c r="U191" i="12"/>
  <c r="F193" i="12"/>
  <c r="G193" i="12"/>
  <c r="M193" i="12" s="1"/>
  <c r="I193" i="12"/>
  <c r="K193" i="12"/>
  <c r="O193" i="12"/>
  <c r="Q193" i="12"/>
  <c r="U193" i="12"/>
  <c r="F194" i="12"/>
  <c r="G194" i="12" s="1"/>
  <c r="M194" i="12" s="1"/>
  <c r="I194" i="12"/>
  <c r="K194" i="12"/>
  <c r="O194" i="12"/>
  <c r="Q194" i="12"/>
  <c r="U194" i="12"/>
  <c r="F195" i="12"/>
  <c r="G195" i="12"/>
  <c r="M195" i="12" s="1"/>
  <c r="I195" i="12"/>
  <c r="K195" i="12"/>
  <c r="O195" i="12"/>
  <c r="Q195" i="12"/>
  <c r="U195" i="12"/>
  <c r="F196" i="12"/>
  <c r="G196" i="12" s="1"/>
  <c r="M196" i="12" s="1"/>
  <c r="I196" i="12"/>
  <c r="K196" i="12"/>
  <c r="O196" i="12"/>
  <c r="Q196" i="12"/>
  <c r="U196" i="12"/>
  <c r="F197" i="12"/>
  <c r="G197" i="12"/>
  <c r="M197" i="12" s="1"/>
  <c r="I197" i="12"/>
  <c r="K197" i="12"/>
  <c r="O197" i="12"/>
  <c r="Q197" i="12"/>
  <c r="U197" i="12"/>
  <c r="F198" i="12"/>
  <c r="G198" i="12" s="1"/>
  <c r="M198" i="12" s="1"/>
  <c r="I198" i="12"/>
  <c r="K198" i="12"/>
  <c r="O198" i="12"/>
  <c r="Q198" i="12"/>
  <c r="U198" i="12"/>
  <c r="F199" i="12"/>
  <c r="G199" i="12"/>
  <c r="M199" i="12" s="1"/>
  <c r="I199" i="12"/>
  <c r="K199" i="12"/>
  <c r="O199" i="12"/>
  <c r="Q199" i="12"/>
  <c r="U199" i="12"/>
  <c r="F200" i="12"/>
  <c r="G200" i="12" s="1"/>
  <c r="M200" i="12" s="1"/>
  <c r="I200" i="12"/>
  <c r="K200" i="12"/>
  <c r="O200" i="12"/>
  <c r="Q200" i="12"/>
  <c r="U200" i="12"/>
  <c r="F201" i="12"/>
  <c r="G201" i="12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3" i="12"/>
  <c r="G203" i="12"/>
  <c r="M203" i="12" s="1"/>
  <c r="I203" i="12"/>
  <c r="K203" i="12"/>
  <c r="O203" i="12"/>
  <c r="Q203" i="12"/>
  <c r="U203" i="12"/>
  <c r="F204" i="12"/>
  <c r="G204" i="12" s="1"/>
  <c r="M204" i="12" s="1"/>
  <c r="I204" i="12"/>
  <c r="K204" i="12"/>
  <c r="O204" i="12"/>
  <c r="Q204" i="12"/>
  <c r="U204" i="12"/>
  <c r="F205" i="12"/>
  <c r="G205" i="12"/>
  <c r="M205" i="12" s="1"/>
  <c r="I205" i="12"/>
  <c r="K205" i="12"/>
  <c r="O205" i="12"/>
  <c r="Q205" i="12"/>
  <c r="U205" i="12"/>
  <c r="F206" i="12"/>
  <c r="G206" i="12" s="1"/>
  <c r="M206" i="12" s="1"/>
  <c r="I206" i="12"/>
  <c r="K206" i="12"/>
  <c r="O206" i="12"/>
  <c r="Q206" i="12"/>
  <c r="U206" i="12"/>
  <c r="I20" i="1"/>
  <c r="I19" i="1"/>
  <c r="I18" i="1"/>
  <c r="AZ47" i="1"/>
  <c r="AZ46" i="1"/>
  <c r="AZ45" i="1"/>
  <c r="AZ44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M55" i="12" l="1"/>
  <c r="G54" i="12"/>
  <c r="I59" i="1" s="1"/>
  <c r="M11" i="12"/>
  <c r="M10" i="12" s="1"/>
  <c r="G10" i="12"/>
  <c r="I54" i="1" s="1"/>
  <c r="I16" i="1" s="1"/>
  <c r="F40" i="1"/>
  <c r="I39" i="1"/>
  <c r="I40" i="1" s="1"/>
  <c r="J39" i="1" s="1"/>
  <c r="J40" i="1" s="1"/>
  <c r="O192" i="12"/>
  <c r="O186" i="12"/>
  <c r="K181" i="12"/>
  <c r="K160" i="12"/>
  <c r="O160" i="12"/>
  <c r="U87" i="12"/>
  <c r="K50" i="12"/>
  <c r="O46" i="12"/>
  <c r="U42" i="12"/>
  <c r="I12" i="12"/>
  <c r="K12" i="12"/>
  <c r="Q160" i="12"/>
  <c r="K186" i="12"/>
  <c r="I181" i="12"/>
  <c r="Q87" i="12"/>
  <c r="Q54" i="12"/>
  <c r="U54" i="12"/>
  <c r="I50" i="12"/>
  <c r="I46" i="12"/>
  <c r="Q42" i="12"/>
  <c r="Q192" i="12"/>
  <c r="U181" i="12"/>
  <c r="O87" i="12"/>
  <c r="O54" i="12"/>
  <c r="K42" i="12"/>
  <c r="O42" i="12"/>
  <c r="O12" i="12"/>
  <c r="K192" i="12"/>
  <c r="I186" i="12"/>
  <c r="Q181" i="12"/>
  <c r="I160" i="12"/>
  <c r="K87" i="12"/>
  <c r="K54" i="12"/>
  <c r="U50" i="12"/>
  <c r="U12" i="12"/>
  <c r="U192" i="12"/>
  <c r="I192" i="12"/>
  <c r="U186" i="12"/>
  <c r="O181" i="12"/>
  <c r="U160" i="12"/>
  <c r="I87" i="12"/>
  <c r="I54" i="12"/>
  <c r="Q50" i="12"/>
  <c r="U46" i="12"/>
  <c r="Q12" i="12"/>
  <c r="G28" i="1"/>
  <c r="G23" i="1"/>
  <c r="G29" i="1" s="1"/>
  <c r="M186" i="12"/>
  <c r="M13" i="12"/>
  <c r="M12" i="12" s="1"/>
  <c r="G12" i="12"/>
  <c r="I55" i="1" s="1"/>
  <c r="M43" i="12"/>
  <c r="M42" i="12" s="1"/>
  <c r="G42" i="12"/>
  <c r="I56" i="1" s="1"/>
  <c r="M183" i="12"/>
  <c r="G181" i="12"/>
  <c r="I62" i="1" s="1"/>
  <c r="M54" i="12"/>
  <c r="M181" i="12"/>
  <c r="G87" i="12"/>
  <c r="I60" i="1" s="1"/>
  <c r="M88" i="12"/>
  <c r="M87" i="12" s="1"/>
  <c r="M51" i="12"/>
  <c r="M50" i="12" s="1"/>
  <c r="G50" i="12"/>
  <c r="I58" i="1" s="1"/>
  <c r="M192" i="12"/>
  <c r="M161" i="12"/>
  <c r="M160" i="12" s="1"/>
  <c r="G160" i="12"/>
  <c r="I61" i="1" s="1"/>
  <c r="M47" i="12"/>
  <c r="M46" i="12" s="1"/>
  <c r="G46" i="12"/>
  <c r="I57" i="1" s="1"/>
  <c r="G8" i="12"/>
  <c r="M9" i="12"/>
  <c r="M8" i="12" s="1"/>
  <c r="G186" i="12"/>
  <c r="I63" i="1" s="1"/>
  <c r="G192" i="12"/>
  <c r="I64" i="1" s="1"/>
  <c r="I53" i="1" l="1"/>
  <c r="G208" i="12"/>
  <c r="I65" i="1" l="1"/>
  <c r="I17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<sst xmlns="http://schemas.openxmlformats.org/spreadsheetml/2006/main" count="954" uniqueCount="500">
  <si>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</si>
  <si>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</si>
  <si>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</si>
  <si>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</si>
  <si>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</si>
  <si>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</si>
  <si>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</si>
  <si>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</si>
  <si>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</si>
  <si>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</si>
  <si>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</si>
  <si>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</si>
  <si>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</si>
  <si>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</si>
  <si>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</si>
  <si>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</si>
  <si>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</si>
  <si>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</si>
  <si>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</si>
  <si>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</si>
  <si>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</si>
  <si>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</si>
  <si>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</si>
  <si>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</si>
  <si>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</si>
  <si>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</si>
  <si>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</si>
  <si>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</si>
  <si>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</si>
  <si>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</si>
  <si>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</si>
  <si>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</si>
  <si>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</si>
  <si>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</si>
  <si>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</si>
  <si>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</si>
  <si>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</si>
  <si>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</si>
  <si>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</si>
  <si>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</si>
  <si>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</si>
  <si>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</si>
  <si>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</si>
  <si>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Břeclav</t>
  </si>
  <si>
    <t>Rozpočet:</t>
  </si>
  <si>
    <t>Misto</t>
  </si>
  <si>
    <t>Nemocnice Břeclav - kuchyně 2022</t>
  </si>
  <si>
    <t>Rozpočet</t>
  </si>
  <si>
    <t>Celkem za stavbu</t>
  </si>
  <si>
    <t>CZK</t>
  </si>
  <si>
    <t xml:space="preserve">Popis rozpočtu:  - </t>
  </si>
  <si>
    <t>Součástí jsou demontáže komplet (tělesa, rozvody, před. stanice), rozvody pro VZT a technologii kuchyně.</t>
  </si>
  <si>
    <t>Ocenění je provedeno hodinovou sazbou, je třeba dokladovat skutečně provedené práce</t>
  </si>
  <si>
    <t>s potvrzením stavebního dozoru a investora.</t>
  </si>
  <si>
    <t>Rovněž případné vícepráce je nutno dokladovat a potvrdit investorem.</t>
  </si>
  <si>
    <t>Ceny jsou přrdběžné, CÚ 2022-II</t>
  </si>
  <si>
    <t>Rekapitulace dílů</t>
  </si>
  <si>
    <t>Typ dílu</t>
  </si>
  <si>
    <t>S</t>
  </si>
  <si>
    <t>Specifikace</t>
  </si>
  <si>
    <t>94</t>
  </si>
  <si>
    <t>Lešení a stavební výtahy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</si>
  <si>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</si>
  <si>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</si>
  <si>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</si>
  <si>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</si>
  <si>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</si>
  <si>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</si>
  <si>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</si>
  <si>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</si>
  <si>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</si>
  <si>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</si>
  <si>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</si>
  <si>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</si>
  <si>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</si>
  <si>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</si>
  <si>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</si>
  <si>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</si>
  <si>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HZS</t>
  </si>
  <si>
    <t>Hodinové sazby</t>
  </si>
  <si>
    <t>XDil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</si>
  <si>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</si>
  <si>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</si>
  <si>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</si>
  <si>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</si>
  <si>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</si>
  <si>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</si>
  <si>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</si>
  <si>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</si>
  <si>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</si>
  <si>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</si>
  <si>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</si>
  <si>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</si>
  <si>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</si>
  <si>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</si>
  <si>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</si>
  <si>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</si>
  <si>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</si>
  <si>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</si>
  <si>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</si>
  <si>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</si>
  <si>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</si>
  <si>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</si>
  <si>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</si>
  <si>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</si>
  <si>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</si>
  <si>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</si>
  <si>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</si>
  <si>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</si>
  <si>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</si>
  <si>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S01-18</t>
  </si>
  <si>
    <t>D+M VZT jednotka s el.ohřevem, 8kW, 400V, termosta, připojení el.inst.</t>
  </si>
  <si>
    <t>kpl</t>
  </si>
  <si>
    <t>POL1_0</t>
  </si>
  <si>
    <t>941955002R00</t>
  </si>
  <si>
    <t>Lešení lehké pomocné, výška podlahy do 1,9 m</t>
  </si>
  <si>
    <t>m2</t>
  </si>
  <si>
    <t>713-01.002</t>
  </si>
  <si>
    <t>D+M Pe tl 13/DN22 1/2, lam</t>
  </si>
  <si>
    <t>bm</t>
  </si>
  <si>
    <t>713-01.003</t>
  </si>
  <si>
    <t>D+M Pe tl13/DN28 3/4, lam</t>
  </si>
  <si>
    <t>713-01.004</t>
  </si>
  <si>
    <t>D+M Pe tl20/DN35 1", lam</t>
  </si>
  <si>
    <t>713-01.005</t>
  </si>
  <si>
    <t>D+M Pe tl20/DN42 5/4, lam</t>
  </si>
  <si>
    <t>713-01.006</t>
  </si>
  <si>
    <t>D+M Pe tl25/DN45,6/4 lam</t>
  </si>
  <si>
    <t>713-01.008</t>
  </si>
  <si>
    <t>D+M Pe tl35/DN62 ,57,lam</t>
  </si>
  <si>
    <t>713-10009</t>
  </si>
  <si>
    <t>D+M pouzdra, DN76, skel.vl. kašír. Al folií, tl. 5cm</t>
  </si>
  <si>
    <t>713-10011</t>
  </si>
  <si>
    <t>D+M pouzdra, DN89, skel.vl. kašír. Al folií, tl. 6cm</t>
  </si>
  <si>
    <t>713-01.012</t>
  </si>
  <si>
    <t>Al páska 50bm</t>
  </si>
  <si>
    <t>role</t>
  </si>
  <si>
    <t>713-06.020</t>
  </si>
  <si>
    <t xml:space="preserve">Lepidlo </t>
  </si>
  <si>
    <t>pl1l</t>
  </si>
  <si>
    <t>713-15001</t>
  </si>
  <si>
    <t>D+M kaučuk, T22, pro chlad DN 22, tl. 32mm</t>
  </si>
  <si>
    <t>713-15002</t>
  </si>
  <si>
    <t>D+M kaučuk, T28, pro chlad DN 28, tl 33,5 mm</t>
  </si>
  <si>
    <t>713-15003</t>
  </si>
  <si>
    <t>D+M kaučuk, T35, pro chlad DN 35, tl 35</t>
  </si>
  <si>
    <t>713-15004</t>
  </si>
  <si>
    <t>D+M kaučuk, T42, pro chlad DN 42, tl. 36,5</t>
  </si>
  <si>
    <t>713-15006</t>
  </si>
  <si>
    <t>D+M kaučuk, T57, pro chlad DN 57, tl 38,5</t>
  </si>
  <si>
    <t>713-15007</t>
  </si>
  <si>
    <t>D+M kaučuk T76, pro chlad DN 76, tl. 40,5mm</t>
  </si>
  <si>
    <t>713-15008</t>
  </si>
  <si>
    <t>D+M kaučuk T89, pro chlad DN 89, tl 42,5</t>
  </si>
  <si>
    <t>713-15010</t>
  </si>
  <si>
    <t>D+M kaučuk, T108, pro chlad DN 108, tl. 42,5 mm</t>
  </si>
  <si>
    <t>713-15011</t>
  </si>
  <si>
    <t>D+M kaučuk, T133 pro chlad - rozdělovače, tl. 45mm</t>
  </si>
  <si>
    <t>713-15051</t>
  </si>
  <si>
    <t>D+M kaučuk samolep. páska 15mx50mmx3mm, armatury</t>
  </si>
  <si>
    <t>bal</t>
  </si>
  <si>
    <t>713-15052</t>
  </si>
  <si>
    <t>D+M lepidlo 520, 2,5 l pro kaučuk. iz.</t>
  </si>
  <si>
    <t>pl</t>
  </si>
  <si>
    <t>713-18002</t>
  </si>
  <si>
    <t>D+M oplechování iz. pevné, Al pl. embasovaný 0,2</t>
  </si>
  <si>
    <t>713-15031</t>
  </si>
  <si>
    <t>D+M pouzdra+závěsy s přeruš. tep. mostem T-22</t>
  </si>
  <si>
    <t>ks</t>
  </si>
  <si>
    <t>713-15032</t>
  </si>
  <si>
    <t>D+M pouzdra+závěsy s přeruš. tep. mostem T-28</t>
  </si>
  <si>
    <t>713-15033</t>
  </si>
  <si>
    <t>D+M pouzdra+závěsy s přeruš. tep. mostem T-35</t>
  </si>
  <si>
    <t>713-15035</t>
  </si>
  <si>
    <t>D+M pouzdra+závěsy s přeruš. tep. mostem T-48</t>
  </si>
  <si>
    <t>713-15039</t>
  </si>
  <si>
    <t>D+M pouzdra+závěsy s přeruš. tep. mostemD80-100, 108/4</t>
  </si>
  <si>
    <t>713-15040</t>
  </si>
  <si>
    <t>D+M závěsy+pouzdra s přeruš. tep. mostem T-140, 133/4</t>
  </si>
  <si>
    <t>713-15021</t>
  </si>
  <si>
    <t>D+M kaučuk, samolepicí desky , tl. 32mm</t>
  </si>
  <si>
    <t>722172312R00</t>
  </si>
  <si>
    <t>Potrubí z PPR, D 25x3,5 mm, PN 16, vč.zed.výpom.</t>
  </si>
  <si>
    <t>m</t>
  </si>
  <si>
    <t>722172313R00</t>
  </si>
  <si>
    <t>Potrubí z PPR, D 32x4,4 mm, PN 16, vč.zed.výpom.</t>
  </si>
  <si>
    <t>998722102R00</t>
  </si>
  <si>
    <t>Přesun hmot pro vnitřní vodovod, výšky do 12 m</t>
  </si>
  <si>
    <t>t</t>
  </si>
  <si>
    <t>731341140R00</t>
  </si>
  <si>
    <t>Hadice napouštěcí pryžové D 20/28</t>
  </si>
  <si>
    <t>731341150R00</t>
  </si>
  <si>
    <t>Hadice napouštěcí pryžové D 25/35</t>
  </si>
  <si>
    <t>998731102R00</t>
  </si>
  <si>
    <t>Přesun hmot pro kotelny, výšky do 12 m</t>
  </si>
  <si>
    <t>732199100RM1</t>
  </si>
  <si>
    <t>Montáž orientačního štítku, včetně dodávky štítku</t>
  </si>
  <si>
    <t>soubor</t>
  </si>
  <si>
    <t>732219345R00</t>
  </si>
  <si>
    <t>Montáž ohříváků vody stojat.PN 1,6/1,0, do 1000 l</t>
  </si>
  <si>
    <t>998732102R00</t>
  </si>
  <si>
    <t>Přesun hmot pro strojovny, výšky do 12 m</t>
  </si>
  <si>
    <t>733111103R00</t>
  </si>
  <si>
    <t>Potrubí závitové bezešvé běžné nízkotlaké DN 15</t>
  </si>
  <si>
    <t>733111104R00</t>
  </si>
  <si>
    <t>Potrubí závitové bezešvé běžné nízkotlaké DN 20</t>
  </si>
  <si>
    <t>733121118R00</t>
  </si>
  <si>
    <t>Potrubí hladké bezešvé nízkotlaké D 57 x 2,9 mm</t>
  </si>
  <si>
    <t>733121222R00</t>
  </si>
  <si>
    <t>Potrubí hladké bezešvé v kotelnách D 76 x 3,2 mm</t>
  </si>
  <si>
    <t>733121125R00</t>
  </si>
  <si>
    <t>Potrubí hladké bezešvé nízkotlaké D 89 x 3,6 mm</t>
  </si>
  <si>
    <t>733121128R00</t>
  </si>
  <si>
    <t>Potrubí hladké bezešvé nízkotlaké D 108 x 4,0 mm</t>
  </si>
  <si>
    <t>733178113RT1</t>
  </si>
  <si>
    <t>Potrubí vícevrstvé Pe/Al0,2/Pe, D 18 x 2 mm, lisovaný spoj, mosazné press fitinky</t>
  </si>
  <si>
    <t>733178115RT2</t>
  </si>
  <si>
    <t>Potrubí vícevrstvé Pe/Al0,2/Pe, D 26 x 3 mm, lisovaný spoj, plastové press fitinky</t>
  </si>
  <si>
    <t>733178116RT1</t>
  </si>
  <si>
    <t>Potrubí vícevrstvé Pe/Al0,2/Pe, D 32 x 3 mm, lisovaný spoj, mosazné press fitinky</t>
  </si>
  <si>
    <t>733178117RT1</t>
  </si>
  <si>
    <t>Potrubí vícevrstvé Pe/Al0,2/Pe, D 40 x 3,5 mm, lisovaný spoj, mosazné press fitinky</t>
  </si>
  <si>
    <t>733178118RT1</t>
  </si>
  <si>
    <t>Potrubí vícevrstvé Pe/Al0,2/Pe, D 50 x 4,0 mm, lisovaný spoj, mosazné press fitinky</t>
  </si>
  <si>
    <t>733163103R00</t>
  </si>
  <si>
    <t>Potrubí z měděných trubek vytápění D 18 x 1,0 mm</t>
  </si>
  <si>
    <t>733163104R00</t>
  </si>
  <si>
    <t>Potrubí z měděných trubek vytápění D 22 x 1,0 mm</t>
  </si>
  <si>
    <t>733163106R00</t>
  </si>
  <si>
    <t>Potrubí z měděných trubek vytápění D 35 x 1,5 mm</t>
  </si>
  <si>
    <t>733163107R00</t>
  </si>
  <si>
    <t>Potrubí z měděných trubek vytápění D 42 x 1,5 mm</t>
  </si>
  <si>
    <t>733163110R00</t>
  </si>
  <si>
    <t>Potrubí z měděných trubek vytápění D 76,1 x 2,0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</si>
  <si>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</si>
  <si>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</si>
  <si>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</si>
  <si>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</si>
  <si>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733164106RT1</t>
  </si>
  <si>
    <t>Montáž potrubí z měděných trubek vytápění D 35 mm, pájením na tvrdo</t>
  </si>
  <si>
    <t>733164107RT1</t>
  </si>
  <si>
    <t>Montáž potrubí z měděných trubek vytápění D 42 mm, pájením na tvrdo</t>
  </si>
  <si>
    <t>733164110RT2</t>
  </si>
  <si>
    <t>Montáž potrubí z měděných trubek vytápění D 76 mm, pájením na tvrdo, bez závěsů a objímek</t>
  </si>
  <si>
    <t>733141102R00</t>
  </si>
  <si>
    <t>Odvzdušňovací nádobky z trub.ocelových do DN 50</t>
  </si>
  <si>
    <t>kus</t>
  </si>
  <si>
    <t>733-01.001</t>
  </si>
  <si>
    <t>Doplňkové konstrukce válc.mat zhot.+mont</t>
  </si>
  <si>
    <t>kg</t>
  </si>
  <si>
    <t>733-01.002</t>
  </si>
  <si>
    <t>Uložení potrubí, závěsy, třmeny</t>
  </si>
  <si>
    <t>733190107R00</t>
  </si>
  <si>
    <t>Tlaková zkouška potrubí  DN 40</t>
  </si>
  <si>
    <t>733190225R00</t>
  </si>
  <si>
    <t>Tlaková zkouška ocelového hladkého potrubí D 89</t>
  </si>
  <si>
    <t>733190232R00</t>
  </si>
  <si>
    <t>Tlaková zkouška ocelového hladkého potrubí D 133</t>
  </si>
  <si>
    <t>733-04.001</t>
  </si>
  <si>
    <t>Tl.hadice nerez opl. dl.300 3/4", PN10</t>
  </si>
  <si>
    <t>733-04.003</t>
  </si>
  <si>
    <t>Tl.hadice nerez opl. dl.300 1", PN10</t>
  </si>
  <si>
    <t>733-04.004</t>
  </si>
  <si>
    <t>Tl.hadice nerez opl. dl.500 6/4", PN10</t>
  </si>
  <si>
    <t>733-04.005</t>
  </si>
  <si>
    <t>Tl.hadice nerez opl. dl.500 2", PN10</t>
  </si>
  <si>
    <t>998733103R00</t>
  </si>
  <si>
    <t>Přesun hmot pro rozvody potrubí, výšky do 24 m</t>
  </si>
  <si>
    <t>734-01002</t>
  </si>
  <si>
    <t xml:space="preserve">Termost. hlavice kapalinová </t>
  </si>
  <si>
    <t>734-01003</t>
  </si>
  <si>
    <t>Pojišťovací objímka proti, odcizení</t>
  </si>
  <si>
    <t>734-03025</t>
  </si>
  <si>
    <t>Dálkový TV, hlavice kapilára 5m</t>
  </si>
  <si>
    <t>734-01001</t>
  </si>
  <si>
    <t>Termost. ventil 1/2", rohový</t>
  </si>
  <si>
    <t>734-01004</t>
  </si>
  <si>
    <t>Rad. šroubení regulovatelné 1/2", roh , s vypouštěním</t>
  </si>
  <si>
    <t>734-03023</t>
  </si>
  <si>
    <t>Dvojité šroubení pro VK regul. rohové 1/2", s vypouš</t>
  </si>
  <si>
    <t>734-03-024</t>
  </si>
  <si>
    <t>Dvojité roh. šroubení pro žebříčky 1/2", s TV hlavicí</t>
  </si>
  <si>
    <t>734233111R00</t>
  </si>
  <si>
    <t>Kohout kulový, vnitř.-vnitř.z. DN 15</t>
  </si>
  <si>
    <t>734233112R00</t>
  </si>
  <si>
    <t>Kohout kulový, vnitř.-vnitř.z. DN 20</t>
  </si>
  <si>
    <t>734233113R00</t>
  </si>
  <si>
    <t>Kohout kulový, vnitř.-vnitř.z.  DN 25</t>
  </si>
  <si>
    <t>734233114R00</t>
  </si>
  <si>
    <t>Kohout kulový, vnitř.-vnitř.z. DN 32</t>
  </si>
  <si>
    <t>734233115R00</t>
  </si>
  <si>
    <t>Kohout kulový, vnitř.-vnitř.z. DN 40</t>
  </si>
  <si>
    <t>734233116R00</t>
  </si>
  <si>
    <t>Kohout kulový, vnitř.-vnitř.z.  DN 50</t>
  </si>
  <si>
    <t>734-30002</t>
  </si>
  <si>
    <t>Vyvažovací ventil 1/2", s vypouštěním</t>
  </si>
  <si>
    <t>734-30003</t>
  </si>
  <si>
    <t>Vyvažovací ventil 3/4", s vypouštěním</t>
  </si>
  <si>
    <t>734-30004</t>
  </si>
  <si>
    <t>Vyvažovací ventil 1", s vypouštěním</t>
  </si>
  <si>
    <t>734-30005</t>
  </si>
  <si>
    <t>Vyvažovací ventil 5/4", s vypouštěním</t>
  </si>
  <si>
    <t>734-30006</t>
  </si>
  <si>
    <t>Vyvažovací ventil 6/4", s vypouštěním</t>
  </si>
  <si>
    <t>734-30007</t>
  </si>
  <si>
    <t>Vyvažovací ventil 2", s vypouštěním</t>
  </si>
  <si>
    <t>734-03.103</t>
  </si>
  <si>
    <t>Termomanometr 20-120°C,0-6bar, vč. jímky 1/2"</t>
  </si>
  <si>
    <t>734413142R00</t>
  </si>
  <si>
    <t>Teploměr, D 100 / dl.jímky 50 mm</t>
  </si>
  <si>
    <t>734421150R00</t>
  </si>
  <si>
    <t>Tlakoměr deformační, D 100, zk.koh.</t>
  </si>
  <si>
    <t>734391114R00</t>
  </si>
  <si>
    <t>Kondenzační smyčky ČSN 13 7531.1- zahnuté</t>
  </si>
  <si>
    <t>734293312R00</t>
  </si>
  <si>
    <t>Kohout kulový vypouštěcí,DN 15</t>
  </si>
  <si>
    <t>734293313R00</t>
  </si>
  <si>
    <t>Kohout kulový vypouštěcí, DN 20</t>
  </si>
  <si>
    <t>734-06.011</t>
  </si>
  <si>
    <t>Zp.kl. 1/2", PN10</t>
  </si>
  <si>
    <t>734-06.012</t>
  </si>
  <si>
    <t>Zp.kl. 3/4", PN10</t>
  </si>
  <si>
    <t>734-06.013</t>
  </si>
  <si>
    <t>Zp.kl. 5/4" PN10</t>
  </si>
  <si>
    <t>734-06.015</t>
  </si>
  <si>
    <t>Zp.kl. 6/4", PN10</t>
  </si>
  <si>
    <t>734-06.016</t>
  </si>
  <si>
    <t>Zp.kl. 2", PN10</t>
  </si>
  <si>
    <t>734-05.002</t>
  </si>
  <si>
    <t>Filtr-uzávěr 3/4"</t>
  </si>
  <si>
    <t>734-05.00004</t>
  </si>
  <si>
    <t>Filtr-uzávěrl 5/4"</t>
  </si>
  <si>
    <t>734-05.005</t>
  </si>
  <si>
    <t>Filtr-uzávěr 6/4"</t>
  </si>
  <si>
    <t>734-05.006</t>
  </si>
  <si>
    <t>Filtr-uzávěr 2"</t>
  </si>
  <si>
    <t>734-05.011</t>
  </si>
  <si>
    <t>Reg.ventil PN10/160st 3/4"</t>
  </si>
  <si>
    <t>734-05.012</t>
  </si>
  <si>
    <t>Reg.ventil PN10/160st. 1"</t>
  </si>
  <si>
    <t>734-05.013</t>
  </si>
  <si>
    <t>Reg.ventil PN10 5/4" 2,5m3/h</t>
  </si>
  <si>
    <t>734-03011</t>
  </si>
  <si>
    <t>Aut. OV se ZV 1/2"</t>
  </si>
  <si>
    <t>734-06.004</t>
  </si>
  <si>
    <t>Poj. ventil záv. 8bar,5/4"x6/4"</t>
  </si>
  <si>
    <t>734193215R00</t>
  </si>
  <si>
    <t>Klapka uzav.regul.mezipřirub. DN 40</t>
  </si>
  <si>
    <t>734193217R00</t>
  </si>
  <si>
    <t>Klapka uzav.regul.mezipřirub. DN 65</t>
  </si>
  <si>
    <t>734193218R00</t>
  </si>
  <si>
    <t>Klapka uzav.regul.mezipřirub. DN 80</t>
  </si>
  <si>
    <t>734193219R00</t>
  </si>
  <si>
    <t>Klapka uzav.regul.mezipřirub. DN100</t>
  </si>
  <si>
    <t>734193257R00</t>
  </si>
  <si>
    <t>Klapka zpětná,pružin.mezipří. DN 65</t>
  </si>
  <si>
    <t>734193258R00</t>
  </si>
  <si>
    <t>Klapka zpětná,pružin.mezipří DN 80</t>
  </si>
  <si>
    <t>734193259R00</t>
  </si>
  <si>
    <t>Klapka zpětná,pružin.mezipří DN100</t>
  </si>
  <si>
    <t>734163156R00</t>
  </si>
  <si>
    <t>Filtr přírubový, DN 50 do přírub</t>
  </si>
  <si>
    <t>734163157R00</t>
  </si>
  <si>
    <t>Filtr přírubový, DN 65 do přírub</t>
  </si>
  <si>
    <t>734163158R00</t>
  </si>
  <si>
    <t>Filtr přírubový, DN 80 do přírub</t>
  </si>
  <si>
    <t>734163159R00</t>
  </si>
  <si>
    <t>Filtr přírubový, DN 100 do přírub</t>
  </si>
  <si>
    <t>734-15.101</t>
  </si>
  <si>
    <t>Gumový komp.přír.PN6/120st., DN65</t>
  </si>
  <si>
    <t>734-15.102</t>
  </si>
  <si>
    <t>Gumový komp.přír.PN6/120st., DN80</t>
  </si>
  <si>
    <t>Gumový komp.přír.PN6/120st., DN100</t>
  </si>
  <si>
    <t>Teploměr D 100 / dl.jímky 50 mm</t>
  </si>
  <si>
    <t>734421160R00</t>
  </si>
  <si>
    <t>Tlakoměr deformační, D 100</t>
  </si>
  <si>
    <t>Tlakoměr deformační 0-10 MPa D 100</t>
  </si>
  <si>
    <t>734-03.104</t>
  </si>
  <si>
    <t>Jímka 1/2", , teploměry, tlakoměry, čidla MaR</t>
  </si>
  <si>
    <t>734209113R00</t>
  </si>
  <si>
    <t>Montáž armatur závitových,se 2závity, G 1/2</t>
  </si>
  <si>
    <t>734209114R00</t>
  </si>
  <si>
    <t>Montáž armatur závitových,se 2závity, G 3/4</t>
  </si>
  <si>
    <t>734209115R00</t>
  </si>
  <si>
    <t>Montáž armatur závitových,se 2závity, G 1</t>
  </si>
  <si>
    <t>734209116R00</t>
  </si>
  <si>
    <t>Montáž armatur závitových,se 2závity, G 5/4</t>
  </si>
  <si>
    <t>734209117R00</t>
  </si>
  <si>
    <t>Montáž armatur závitových,se 2závity, G 6/4</t>
  </si>
  <si>
    <t>734209118R00</t>
  </si>
  <si>
    <t>Montáž armatur závitových,se 2závity, G 2</t>
  </si>
  <si>
    <t>734209126R00</t>
  </si>
  <si>
    <t>Montáž armatur závitových,se 3závity, G 5/4</t>
  </si>
  <si>
    <t>734209127R00</t>
  </si>
  <si>
    <t>Montáž armatur závitových,se 3závity, G 6/4</t>
  </si>
  <si>
    <t>734209130R00</t>
  </si>
  <si>
    <t>Montáž armatur závitových,se 3závity, G 3</t>
  </si>
  <si>
    <t>734173413R00</t>
  </si>
  <si>
    <t>Přírubové spoje PN 1,6/I MPa, DN 40</t>
  </si>
  <si>
    <t>734173414R00</t>
  </si>
  <si>
    <t>Přírubové spoje PN 1,6/I MPa, DN 50</t>
  </si>
  <si>
    <t>734173416R00</t>
  </si>
  <si>
    <t>Přírubové spoje PN 1,6/I MPa, DN 65</t>
  </si>
  <si>
    <t>734173417R00</t>
  </si>
  <si>
    <t>Přírubové spoje PN 1,6/I MPa, DN 80</t>
  </si>
  <si>
    <t>734173418R00</t>
  </si>
  <si>
    <t>Přírubové spoje PN 1,6/I MPa, DN 100</t>
  </si>
  <si>
    <t>998734103R00</t>
  </si>
  <si>
    <t>Přesun hmot pro armatury, výšky do 24 m</t>
  </si>
  <si>
    <t>735159111R00</t>
  </si>
  <si>
    <t>Montáž panelových těles do délky 1600 mm</t>
  </si>
  <si>
    <t>735159121R00</t>
  </si>
  <si>
    <t>Montáž panelových těles nad délku 1600 mm</t>
  </si>
  <si>
    <t>735171170R00</t>
  </si>
  <si>
    <t>Těleso trub prohnuté VKM 1500.450, spodní stř.připojení</t>
  </si>
  <si>
    <t>735171173R00</t>
  </si>
  <si>
    <t>Těleso trub.prohnuté VKM 1820.450, spodní stř. připojení</t>
  </si>
  <si>
    <t>735-01303</t>
  </si>
  <si>
    <t>Panel 21-500/600 VKM,, spodní stř.připojení</t>
  </si>
  <si>
    <t>735-01304</t>
  </si>
  <si>
    <t>Panel 21-500/800 VKM, spodní, stř.připojení</t>
  </si>
  <si>
    <t>735-01306</t>
  </si>
  <si>
    <t>Panel 21-500/1200 VKM, spodní, stř.připojení</t>
  </si>
  <si>
    <t>735-01307</t>
  </si>
  <si>
    <t>Panel 21-500/1400 VKM, spodní, stř.připojení</t>
  </si>
  <si>
    <t>735-01308</t>
  </si>
  <si>
    <t>Panel 21-500/1600 VKM,spodní, stř.připojení</t>
  </si>
  <si>
    <t>735-01309</t>
  </si>
  <si>
    <t>Panel 21-500/1800 VKM,spodní, stř.připojení</t>
  </si>
  <si>
    <t>735-01310</t>
  </si>
  <si>
    <t>Panel 21-500/2000 VKM, spodní, stř,připojení</t>
  </si>
  <si>
    <t>735-01403</t>
  </si>
  <si>
    <t>Panel 21-900/600 VKM,spodní, stř.připojení</t>
  </si>
  <si>
    <t>735-01404</t>
  </si>
  <si>
    <t>Panel 21-900/1000 VKM,spodní, stř.připojení</t>
  </si>
  <si>
    <t>735-01408</t>
  </si>
  <si>
    <t>Panel 21-900/1400 VKM,spodní, stř.připojení</t>
  </si>
  <si>
    <t>735-01-409</t>
  </si>
  <si>
    <t>Panel 21-900/1600,VKM  spodní, stř.připojení</t>
  </si>
  <si>
    <t>735-01504</t>
  </si>
  <si>
    <t>Panel 22-900/1400 VKM, spodní, stř.připojení</t>
  </si>
  <si>
    <t>735-01533</t>
  </si>
  <si>
    <t>Panel 21-900/1400 Klasik, , boční připojení</t>
  </si>
  <si>
    <t>735-01534</t>
  </si>
  <si>
    <t>Panel 22-900/1600 Klasik, , boční připojení</t>
  </si>
  <si>
    <t>735-01535</t>
  </si>
  <si>
    <t>Panel 33-900/2000 Klasik, , boční připojení</t>
  </si>
  <si>
    <t>998735103R00</t>
  </si>
  <si>
    <t>Přesun hmot pro otopná tělesa, výšky do 24 m</t>
  </si>
  <si>
    <t>783222100R00</t>
  </si>
  <si>
    <t>Nátěr syntetický kovových konstrukcí dvojnásobný</t>
  </si>
  <si>
    <t>783421310R00</t>
  </si>
  <si>
    <t>Nátěr syntetický armatur do DN 100 mm 2x +1x email</t>
  </si>
  <si>
    <t>783424140R00</t>
  </si>
  <si>
    <t>Nátěr syntetický potrubí do DN 50 mm  Z + 2x</t>
  </si>
  <si>
    <t>783425150R00</t>
  </si>
  <si>
    <t>Nátěr syntetický potrubí do DN 100 mm  Z + 2x</t>
  </si>
  <si>
    <t>HZS-0001</t>
  </si>
  <si>
    <t>Provozní zkoušky technol. zařízení chlad, vyúčtovat dle skut. nákladů</t>
  </si>
  <si>
    <t>hod</t>
  </si>
  <si>
    <t>HZS-0002</t>
  </si>
  <si>
    <t>HZS-0004</t>
  </si>
  <si>
    <t xml:space="preserve">Nepředvídané vícepráce montážní, </t>
  </si>
  <si>
    <t>HZS-0009</t>
  </si>
  <si>
    <t>Demontáže stávajícího zařízení, vyúčtovat dle skutečných nákladů dle st. denníku</t>
  </si>
  <si>
    <t>HZS-0005</t>
  </si>
  <si>
    <t>Zednická výpomoc</t>
  </si>
  <si>
    <t>732-36004</t>
  </si>
  <si>
    <t>D+M Čerp. elektron. M3-25-60, PN10, , 230V, vč izolace 2m3, 6m</t>
  </si>
  <si>
    <t>732-36005</t>
  </si>
  <si>
    <t>D+M Čerp. elektron. D40 M3-40-80F, PN10, , 230V, vč izolace</t>
  </si>
  <si>
    <t>732-36006</t>
  </si>
  <si>
    <t>D+M Čerp. elektron. D50 M3-50-80F, PN10, , 230V, vč. izol</t>
  </si>
  <si>
    <t>732-36007</t>
  </si>
  <si>
    <t>D+MČerp.in-line, D65, PN16, 40m, 12m3, 7,5kW/400V,, svorky pro ext.řízení signálem, vč.izol</t>
  </si>
  <si>
    <t>732-36008</t>
  </si>
  <si>
    <t>D+M Čerp. in-line D80, PN16, 40m, 60m3, 18,5kW , vč.  izolace</t>
  </si>
  <si>
    <t>732-41001</t>
  </si>
  <si>
    <t xml:space="preserve"> Nerez. akumul. nádrž chl. vody, cca 1500 l, dle det.výkr</t>
  </si>
  <si>
    <t>732-40002</t>
  </si>
  <si>
    <t>EN PN10 s membr., 300L, vč. reviz. kohoutu 1", směs glykol</t>
  </si>
  <si>
    <t>732-40003</t>
  </si>
  <si>
    <t>EN PN10 s membr, 500L, vč. reviz.kohoutu 1",, směs - glykol</t>
  </si>
  <si>
    <t>732-41004</t>
  </si>
  <si>
    <t xml:space="preserve"> Nerez. zás.ohřívač TUV 600l, vložka 2,5m2, vč.izolace </t>
  </si>
  <si>
    <t>732-60002</t>
  </si>
  <si>
    <t xml:space="preserve">Kabinet. úpr.vody objem.řízení, autom, max.8bar, , 20m3/1st.dH, vč. náplně, propojení </t>
  </si>
  <si>
    <t>732-40004</t>
  </si>
  <si>
    <t>Aut. doplňovací zařízení, řízení tlakem, vč. armatur, vodoměru a čidel</t>
  </si>
  <si>
    <t>Tr. rozdělovač D133, vč. hrdel, stojanů, dle det.výkresu</t>
  </si>
  <si>
    <t>732-60003</t>
  </si>
  <si>
    <t>Míchadlo glykol. směsi 500L, vč.čerpadla,, a el.zařízení, ruční obsluha</t>
  </si>
  <si>
    <t>732-45001</t>
  </si>
  <si>
    <t>Montáž technol. zařízení, zprovoznění, zaučení , obsluhy, splečně s MaR a VZT</t>
  </si>
  <si>
    <t/>
  </si>
  <si>
    <t>SUM</t>
  </si>
  <si>
    <t>Poznámky uchazeče k zadání</t>
  </si>
  <si>
    <t>POPUZIV</t>
  </si>
  <si>
    <t>END</t>
  </si>
  <si>
    <t>Topná zkouška ÚT, vyregulování otopné soustavy 72h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</si>
</sst>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8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8"/>
  <sheetViews>
    <sheetView showGridLines="0" view="pageBreakPreview" topLeftCell="B22" zoomScale="7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14" t="s">
        <v>42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3"/>
      <c r="B2" s="70" t="s">
        <v>40</v>
      </c>
      <c r="C2" s="71"/>
      <c r="D2" s="231" t="s">
        <v>46</v>
      </c>
      <c r="E2" s="232"/>
      <c r="F2" s="232"/>
      <c r="G2" s="232"/>
      <c r="H2" s="232"/>
      <c r="I2" s="232"/>
      <c r="J2" s="233"/>
      <c r="O2" s="1"/>
    </row>
    <row r="3" spans="1:15" ht="23.25" customHeight="1" x14ac:dyDescent="0.2">
      <c r="A3" s="3"/>
      <c r="B3" s="72" t="s">
        <v>45</v>
      </c>
      <c r="C3" s="73"/>
      <c r="D3" s="199" t="s">
        <v>43</v>
      </c>
      <c r="E3" s="200"/>
      <c r="F3" s="200"/>
      <c r="G3" s="200"/>
      <c r="H3" s="200"/>
      <c r="I3" s="200"/>
      <c r="J3" s="201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6"/>
      <c r="E11" s="226"/>
      <c r="F11" s="226"/>
      <c r="G11" s="226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11"/>
      <c r="E12" s="211"/>
      <c r="F12" s="211"/>
      <c r="G12" s="21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12"/>
      <c r="E13" s="212"/>
      <c r="F13" s="212"/>
      <c r="G13" s="21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4"/>
      <c r="F15" s="234"/>
      <c r="G15" s="207"/>
      <c r="H15" s="207"/>
      <c r="I15" s="207" t="s">
        <v>28</v>
      </c>
      <c r="J15" s="208"/>
    </row>
    <row r="16" spans="1:15" ht="23.25" customHeight="1" x14ac:dyDescent="0.2">
      <c r="A16" s="132" t="s">
        <v>23</v>
      </c>
      <c r="B16" s="133" t="s">
        <v>23</v>
      </c>
      <c r="C16" s="47"/>
      <c r="D16" s="48"/>
      <c r="E16" s="209"/>
      <c r="F16" s="210"/>
      <c r="G16" s="209"/>
      <c r="H16" s="210"/>
      <c r="I16" s="209">
        <f>SUMIF(F53:F64,A16,I53:I64)+SUMIF(F53:F64,"PSU",I53:I64)</f>
        <v>0</v>
      </c>
      <c r="J16" s="223"/>
    </row>
    <row r="17" spans="1:10" ht="23.25" customHeight="1" x14ac:dyDescent="0.2">
      <c r="A17" s="132" t="s">
        <v>24</v>
      </c>
      <c r="B17" s="133" t="s">
        <v>24</v>
      </c>
      <c r="C17" s="47"/>
      <c r="D17" s="48"/>
      <c r="E17" s="209"/>
      <c r="F17" s="210"/>
      <c r="G17" s="209"/>
      <c r="H17" s="210"/>
      <c r="I17" s="209">
        <f>SUMIF(F53:F64,A17,I53:I64)</f>
        <v>0</v>
      </c>
      <c r="J17" s="223"/>
    </row>
    <row r="18" spans="1:10" ht="23.25" customHeight="1" x14ac:dyDescent="0.2">
      <c r="A18" s="132" t="s">
        <v>25</v>
      </c>
      <c r="B18" s="133" t="s">
        <v>25</v>
      </c>
      <c r="C18" s="47"/>
      <c r="D18" s="48"/>
      <c r="E18" s="209"/>
      <c r="F18" s="210"/>
      <c r="G18" s="209"/>
      <c r="H18" s="210"/>
      <c r="I18" s="209">
        <f>SUMIF(F53:F64,A18,I53:I64)</f>
        <v>0</v>
      </c>
      <c r="J18" s="223"/>
    </row>
    <row r="19" spans="1:10" ht="23.25" customHeight="1" x14ac:dyDescent="0.2">
      <c r="A19" s="132" t="s">
        <v>81</v>
      </c>
      <c r="B19" s="133" t="s">
        <v>26</v>
      </c>
      <c r="C19" s="47"/>
      <c r="D19" s="48"/>
      <c r="E19" s="209"/>
      <c r="F19" s="210"/>
      <c r="G19" s="209"/>
      <c r="H19" s="210"/>
      <c r="I19" s="209">
        <f>SUMIF(F53:F64,A19,I53:I64)</f>
        <v>0</v>
      </c>
      <c r="J19" s="223"/>
    </row>
    <row r="20" spans="1:10" ht="23.25" customHeight="1" x14ac:dyDescent="0.2">
      <c r="A20" s="132" t="s">
        <v>82</v>
      </c>
      <c r="B20" s="133" t="s">
        <v>27</v>
      </c>
      <c r="C20" s="47"/>
      <c r="D20" s="48"/>
      <c r="E20" s="209"/>
      <c r="F20" s="210"/>
      <c r="G20" s="209"/>
      <c r="H20" s="210"/>
      <c r="I20" s="209">
        <f>SUMIF(F53:F64,A20,I53:I64)</f>
        <v>0</v>
      </c>
      <c r="J20" s="223"/>
    </row>
    <row r="21" spans="1:10" ht="23.25" customHeight="1" x14ac:dyDescent="0.2">
      <c r="A21" s="3"/>
      <c r="B21" s="63" t="s">
        <v>28</v>
      </c>
      <c r="C21" s="64"/>
      <c r="D21" s="65"/>
      <c r="E21" s="224"/>
      <c r="F21" s="225"/>
      <c r="G21" s="224"/>
      <c r="H21" s="225"/>
      <c r="I21" s="224">
        <f>SUM(I16:J20)</f>
        <v>0</v>
      </c>
      <c r="J21" s="230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21">
        <f>ZakladDPHSniVypocet</f>
        <v>0</v>
      </c>
      <c r="H23" s="222"/>
      <c r="I23" s="222"/>
      <c r="J23" s="51" t="str">
        <f t="shared" ref="J23:J28" si="0">Mena</f>
        <v>CZK</v>
      </c>
    </row>
    <row r="24" spans="1:10" ht="23.25" hidden="1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8">
        <f>I23*E23/100</f>
        <v>0</v>
      </c>
      <c r="H24" s="229"/>
      <c r="I24" s="229"/>
      <c r="J24" s="51" t="str">
        <f t="shared" si="0"/>
        <v>CZK</v>
      </c>
    </row>
    <row r="25" spans="1:10" ht="23.25" customHeight="1" thickBo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21">
        <f>ZakladDPHZaklVypocet</f>
        <v>0</v>
      </c>
      <c r="H25" s="222"/>
      <c r="I25" s="222"/>
      <c r="J25" s="51" t="str">
        <f t="shared" si="0"/>
        <v>CZK</v>
      </c>
    </row>
    <row r="26" spans="1:10" ht="23.25" hidden="1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7">
        <f>I25*E25/100</f>
        <v>0</v>
      </c>
      <c r="H26" s="218"/>
      <c r="I26" s="218"/>
      <c r="J26" s="45" t="str">
        <f t="shared" si="0"/>
        <v>CZK</v>
      </c>
    </row>
    <row r="27" spans="1:10" ht="23.25" hidden="1" customHeight="1" thickBot="1" x14ac:dyDescent="0.25">
      <c r="A27" s="3"/>
      <c r="B27" s="39" t="s">
        <v>4</v>
      </c>
      <c r="C27" s="17"/>
      <c r="D27" s="20"/>
      <c r="E27" s="17"/>
      <c r="F27" s="18"/>
      <c r="G27" s="219">
        <f>0</f>
        <v>0</v>
      </c>
      <c r="H27" s="219"/>
      <c r="I27" s="219"/>
      <c r="J27" s="52" t="str">
        <f t="shared" si="0"/>
        <v>CZK</v>
      </c>
    </row>
    <row r="28" spans="1:10" ht="27.75" customHeight="1" thickBot="1" x14ac:dyDescent="0.25">
      <c r="A28" s="3"/>
      <c r="B28" s="104" t="s">
        <v>22</v>
      </c>
      <c r="C28" s="105"/>
      <c r="D28" s="105"/>
      <c r="E28" s="106"/>
      <c r="F28" s="107"/>
      <c r="G28" s="206">
        <f>ZakladDPHSniVypocet+ZakladDPHZaklVypocet</f>
        <v>0</v>
      </c>
      <c r="H28" s="206"/>
      <c r="I28" s="206"/>
      <c r="J28" s="108" t="str">
        <f t="shared" si="0"/>
        <v>CZK</v>
      </c>
    </row>
    <row r="29" spans="1:10" ht="27.75" hidden="1" customHeight="1" thickBot="1" x14ac:dyDescent="0.25">
      <c r="A29" s="3"/>
      <c r="B29" s="104" t="s">
        <v>35</v>
      </c>
      <c r="C29" s="109"/>
      <c r="D29" s="109"/>
      <c r="E29" s="109"/>
      <c r="F29" s="109"/>
      <c r="G29" s="220">
        <f>ZakladDPHSni+DPHSni+ZakladDPHZakl+DPHZakl+Zaokrouhleni</f>
        <v>0</v>
      </c>
      <c r="H29" s="220"/>
      <c r="I29" s="220"/>
      <c r="J29" s="110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44953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13"/>
      <c r="E34" s="213"/>
      <c r="G34" s="213"/>
      <c r="H34" s="213"/>
      <c r="I34" s="213"/>
      <c r="J34" s="31"/>
    </row>
    <row r="35" spans="1:52" ht="12.75" customHeight="1" x14ac:dyDescent="0.2">
      <c r="A35" s="3"/>
      <c r="B35" s="3"/>
      <c r="D35" s="227" t="s">
        <v>2</v>
      </c>
      <c r="E35" s="227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6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47</v>
      </c>
      <c r="C39" s="202" t="s">
        <v>46</v>
      </c>
      <c r="D39" s="203"/>
      <c r="E39" s="203"/>
      <c r="F39" s="97">
        <f>'Rozpočet Pol'!AC208</f>
        <v>0</v>
      </c>
      <c r="G39" s="98">
        <f>'Rozpočet Pol'!AD208</f>
        <v>0</v>
      </c>
      <c r="H39" s="99"/>
      <c r="I39" s="100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204" t="s">
        <v>48</v>
      </c>
      <c r="C40" s="205"/>
      <c r="D40" s="205"/>
      <c r="E40" s="205"/>
      <c r="F40" s="101">
        <f>SUMIF(A39:A39,"=1",F39:F39)</f>
        <v>0</v>
      </c>
      <c r="G40" s="102">
        <f>SUMIF(A39:A39,"=1",G39:G39)</f>
        <v>0</v>
      </c>
      <c r="H40" s="102">
        <f>SUMIF(A39:A39,"=1",H39:H39)</f>
        <v>0</v>
      </c>
      <c r="I40" s="103">
        <f>SUMIF(A39:A39,"=1",I39:I39)</f>
        <v>0</v>
      </c>
      <c r="J40" s="86">
        <f>SUMIF(A39:A39,"=1",J39:J39)</f>
        <v>0</v>
      </c>
    </row>
    <row r="42" spans="1:52" x14ac:dyDescent="0.2">
      <c r="B42" t="s">
        <v>50</v>
      </c>
    </row>
    <row r="43" spans="1:52" x14ac:dyDescent="0.2">
      <c r="B43" s="194" t="s">
        <v>51</v>
      </c>
      <c r="C43" s="194"/>
      <c r="D43" s="194"/>
      <c r="E43" s="194"/>
      <c r="F43" s="194"/>
      <c r="G43" s="194"/>
      <c r="H43" s="194"/>
      <c r="I43" s="194"/>
      <c r="J43" s="194"/>
      <c r="AZ43" s="111" t="str">
        <f>B43</f>
        <v>Součástí jsou demontáže komplet (tělesa, rozvody, před. stanice), rozvody pro VZT a technologii kuchyně.</v>
      </c>
    </row>
    <row r="44" spans="1:52" x14ac:dyDescent="0.2">
      <c r="B44" s="194" t="s">
        <v>52</v>
      </c>
      <c r="C44" s="194"/>
      <c r="D44" s="194"/>
      <c r="E44" s="194"/>
      <c r="F44" s="194"/>
      <c r="G44" s="194"/>
      <c r="H44" s="194"/>
      <c r="I44" s="194"/>
      <c r="J44" s="194"/>
      <c r="AZ44" s="111" t="str">
        <f>B44</f>
        <v>Ocenění je provedeno hodinovou sazbou, je třeba dokladovat skutečně provedené práce</v>
      </c>
    </row>
    <row r="45" spans="1:52" x14ac:dyDescent="0.2">
      <c r="B45" s="194" t="s">
        <v>53</v>
      </c>
      <c r="C45" s="194"/>
      <c r="D45" s="194"/>
      <c r="E45" s="194"/>
      <c r="F45" s="194"/>
      <c r="G45" s="194"/>
      <c r="H45" s="194"/>
      <c r="I45" s="194"/>
      <c r="J45" s="194"/>
      <c r="AZ45" s="111" t="str">
        <f>B45</f>
        <v>s potvrzením stavebního dozoru a investora.</v>
      </c>
    </row>
    <row r="46" spans="1:52" x14ac:dyDescent="0.2">
      <c r="B46" s="194" t="s">
        <v>54</v>
      </c>
      <c r="C46" s="194"/>
      <c r="D46" s="194"/>
      <c r="E46" s="194"/>
      <c r="F46" s="194"/>
      <c r="G46" s="194"/>
      <c r="H46" s="194"/>
      <c r="I46" s="194"/>
      <c r="J46" s="194"/>
      <c r="AZ46" s="111" t="str">
        <f>B46</f>
        <v>Rovněž případné vícepráce je nutno dokladovat a potvrdit investorem.</v>
      </c>
    </row>
    <row r="47" spans="1:52" x14ac:dyDescent="0.2">
      <c r="B47" s="194" t="s">
        <v>55</v>
      </c>
      <c r="C47" s="194"/>
      <c r="D47" s="194"/>
      <c r="E47" s="194"/>
      <c r="F47" s="194"/>
      <c r="G47" s="194"/>
      <c r="H47" s="194"/>
      <c r="I47" s="194"/>
      <c r="J47" s="194"/>
      <c r="AZ47" s="111" t="str">
        <f>B47</f>
        <v>Ceny jsou přrdběžné, CÚ 2022-II</v>
      </c>
    </row>
    <row r="50" spans="1:10" ht="15.75" x14ac:dyDescent="0.25">
      <c r="B50" s="112" t="s">
        <v>56</v>
      </c>
    </row>
    <row r="52" spans="1:10" ht="25.5" customHeight="1" x14ac:dyDescent="0.2">
      <c r="A52" s="113"/>
      <c r="B52" s="117" t="s">
        <v>16</v>
      </c>
      <c r="C52" s="117" t="s">
        <v>5</v>
      </c>
      <c r="D52" s="118"/>
      <c r="E52" s="118"/>
      <c r="F52" s="121" t="s">
        <v>57</v>
      </c>
      <c r="G52" s="121"/>
      <c r="H52" s="121"/>
      <c r="I52" s="195" t="s">
        <v>28</v>
      </c>
      <c r="J52" s="195"/>
    </row>
    <row r="53" spans="1:10" ht="25.5" customHeight="1" x14ac:dyDescent="0.2">
      <c r="A53" s="114"/>
      <c r="B53" s="122" t="s">
        <v>58</v>
      </c>
      <c r="C53" s="197" t="s">
        <v>59</v>
      </c>
      <c r="D53" s="198"/>
      <c r="E53" s="198"/>
      <c r="F53" s="124" t="s">
        <v>24</v>
      </c>
      <c r="G53" s="125"/>
      <c r="H53" s="125"/>
      <c r="I53" s="196">
        <f>'Rozpočet Pol'!G8</f>
        <v>0</v>
      </c>
      <c r="J53" s="196"/>
    </row>
    <row r="54" spans="1:10" ht="25.5" customHeight="1" x14ac:dyDescent="0.2">
      <c r="A54" s="114"/>
      <c r="B54" s="116" t="s">
        <v>60</v>
      </c>
      <c r="C54" s="192" t="s">
        <v>61</v>
      </c>
      <c r="D54" s="193"/>
      <c r="E54" s="193"/>
      <c r="F54" s="126" t="s">
        <v>23</v>
      </c>
      <c r="G54" s="127"/>
      <c r="H54" s="127"/>
      <c r="I54" s="191">
        <f>'Rozpočet Pol'!G10</f>
        <v>0</v>
      </c>
      <c r="J54" s="191"/>
    </row>
    <row r="55" spans="1:10" ht="25.5" customHeight="1" x14ac:dyDescent="0.2">
      <c r="A55" s="114"/>
      <c r="B55" s="116" t="s">
        <v>62</v>
      </c>
      <c r="C55" s="192" t="s">
        <v>63</v>
      </c>
      <c r="D55" s="193"/>
      <c r="E55" s="193"/>
      <c r="F55" s="126" t="s">
        <v>24</v>
      </c>
      <c r="G55" s="127"/>
      <c r="H55" s="127"/>
      <c r="I55" s="191">
        <f>'Rozpočet Pol'!G12</f>
        <v>0</v>
      </c>
      <c r="J55" s="191"/>
    </row>
    <row r="56" spans="1:10" ht="25.5" customHeight="1" x14ac:dyDescent="0.2">
      <c r="A56" s="114"/>
      <c r="B56" s="116" t="s">
        <v>64</v>
      </c>
      <c r="C56" s="192" t="s">
        <v>65</v>
      </c>
      <c r="D56" s="193"/>
      <c r="E56" s="193"/>
      <c r="F56" s="126" t="s">
        <v>24</v>
      </c>
      <c r="G56" s="127"/>
      <c r="H56" s="127"/>
      <c r="I56" s="191">
        <f>'Rozpočet Pol'!G42</f>
        <v>0</v>
      </c>
      <c r="J56" s="191"/>
    </row>
    <row r="57" spans="1:10" ht="25.5" customHeight="1" x14ac:dyDescent="0.2">
      <c r="A57" s="114"/>
      <c r="B57" s="116" t="s">
        <v>66</v>
      </c>
      <c r="C57" s="192" t="s">
        <v>67</v>
      </c>
      <c r="D57" s="193"/>
      <c r="E57" s="193"/>
      <c r="F57" s="126" t="s">
        <v>24</v>
      </c>
      <c r="G57" s="127"/>
      <c r="H57" s="127"/>
      <c r="I57" s="191">
        <f>'Rozpočet Pol'!G46</f>
        <v>0</v>
      </c>
      <c r="J57" s="191"/>
    </row>
    <row r="58" spans="1:10" ht="25.5" customHeight="1" x14ac:dyDescent="0.2">
      <c r="A58" s="114"/>
      <c r="B58" s="116" t="s">
        <v>68</v>
      </c>
      <c r="C58" s="192" t="s">
        <v>69</v>
      </c>
      <c r="D58" s="193"/>
      <c r="E58" s="193"/>
      <c r="F58" s="126" t="s">
        <v>24</v>
      </c>
      <c r="G58" s="127"/>
      <c r="H58" s="127"/>
      <c r="I58" s="191">
        <f>'Rozpočet Pol'!G50</f>
        <v>0</v>
      </c>
      <c r="J58" s="191"/>
    </row>
    <row r="59" spans="1:10" ht="25.5" customHeight="1" x14ac:dyDescent="0.2">
      <c r="A59" s="114"/>
      <c r="B59" s="116" t="s">
        <v>70</v>
      </c>
      <c r="C59" s="192" t="s">
        <v>71</v>
      </c>
      <c r="D59" s="193"/>
      <c r="E59" s="193"/>
      <c r="F59" s="126" t="s">
        <v>24</v>
      </c>
      <c r="G59" s="127"/>
      <c r="H59" s="127"/>
      <c r="I59" s="191">
        <f>'Rozpočet Pol'!G54</f>
        <v>0</v>
      </c>
      <c r="J59" s="191"/>
    </row>
    <row r="60" spans="1:10" ht="25.5" customHeight="1" x14ac:dyDescent="0.2">
      <c r="A60" s="114"/>
      <c r="B60" s="116" t="s">
        <v>72</v>
      </c>
      <c r="C60" s="192" t="s">
        <v>73</v>
      </c>
      <c r="D60" s="193"/>
      <c r="E60" s="193"/>
      <c r="F60" s="126" t="s">
        <v>24</v>
      </c>
      <c r="G60" s="127"/>
      <c r="H60" s="127"/>
      <c r="I60" s="191">
        <f>'Rozpočet Pol'!G87</f>
        <v>0</v>
      </c>
      <c r="J60" s="191"/>
    </row>
    <row r="61" spans="1:10" ht="25.5" customHeight="1" x14ac:dyDescent="0.2">
      <c r="A61" s="114"/>
      <c r="B61" s="116" t="s">
        <v>74</v>
      </c>
      <c r="C61" s="192" t="s">
        <v>75</v>
      </c>
      <c r="D61" s="193"/>
      <c r="E61" s="193"/>
      <c r="F61" s="126" t="s">
        <v>24</v>
      </c>
      <c r="G61" s="127"/>
      <c r="H61" s="127"/>
      <c r="I61" s="191">
        <f>'Rozpočet Pol'!G160</f>
        <v>0</v>
      </c>
      <c r="J61" s="191"/>
    </row>
    <row r="62" spans="1:10" ht="25.5" customHeight="1" x14ac:dyDescent="0.2">
      <c r="A62" s="114"/>
      <c r="B62" s="116" t="s">
        <v>76</v>
      </c>
      <c r="C62" s="192" t="s">
        <v>77</v>
      </c>
      <c r="D62" s="193"/>
      <c r="E62" s="193"/>
      <c r="F62" s="126" t="s">
        <v>24</v>
      </c>
      <c r="G62" s="127"/>
      <c r="H62" s="127"/>
      <c r="I62" s="191">
        <f>'Rozpočet Pol'!G181</f>
        <v>0</v>
      </c>
      <c r="J62" s="191"/>
    </row>
    <row r="63" spans="1:10" ht="25.5" customHeight="1" x14ac:dyDescent="0.2">
      <c r="A63" s="114"/>
      <c r="B63" s="116" t="s">
        <v>78</v>
      </c>
      <c r="C63" s="192" t="s">
        <v>79</v>
      </c>
      <c r="D63" s="193"/>
      <c r="E63" s="193"/>
      <c r="F63" s="126" t="s">
        <v>24</v>
      </c>
      <c r="G63" s="127"/>
      <c r="H63" s="127"/>
      <c r="I63" s="191">
        <f>'Rozpočet Pol'!G186</f>
        <v>0</v>
      </c>
      <c r="J63" s="191"/>
    </row>
    <row r="64" spans="1:10" ht="25.5" customHeight="1" x14ac:dyDescent="0.2">
      <c r="A64" s="114"/>
      <c r="B64" s="123" t="s">
        <v>80</v>
      </c>
      <c r="C64" s="188" t="s">
        <v>59</v>
      </c>
      <c r="D64" s="189"/>
      <c r="E64" s="189"/>
      <c r="F64" s="128" t="s">
        <v>24</v>
      </c>
      <c r="G64" s="129"/>
      <c r="H64" s="129"/>
      <c r="I64" s="187">
        <f>'Rozpočet Pol'!G192</f>
        <v>0</v>
      </c>
      <c r="J64" s="187"/>
    </row>
    <row r="65" spans="1:10" ht="25.5" customHeight="1" x14ac:dyDescent="0.2">
      <c r="A65" s="115"/>
      <c r="B65" s="119" t="s">
        <v>1</v>
      </c>
      <c r="C65" s="119"/>
      <c r="D65" s="120"/>
      <c r="E65" s="120"/>
      <c r="F65" s="130"/>
      <c r="G65" s="131"/>
      <c r="H65" s="131"/>
      <c r="I65" s="190">
        <f>SUM(I53:I64)</f>
        <v>0</v>
      </c>
      <c r="J65" s="190"/>
    </row>
    <row r="66" spans="1:10" x14ac:dyDescent="0.2">
      <c r="F66" s="84"/>
      <c r="G66" s="84"/>
      <c r="H66" s="84"/>
      <c r="I66" s="84"/>
      <c r="J66" s="84"/>
    </row>
    <row r="67" spans="1:10" x14ac:dyDescent="0.2">
      <c r="F67" s="84"/>
      <c r="G67" s="84"/>
      <c r="H67" s="84"/>
      <c r="I67" s="84"/>
      <c r="J67" s="84"/>
    </row>
    <row r="68" spans="1:10" x14ac:dyDescent="0.2">
      <c r="F68" s="84"/>
      <c r="G68" s="84"/>
      <c r="H68" s="84"/>
      <c r="I68" s="84"/>
      <c r="J68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4:J54"/>
    <mergeCell ref="C54:E54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B46:J46"/>
    <mergeCell ref="B47:J47"/>
    <mergeCell ref="I52:J52"/>
    <mergeCell ref="I53:J53"/>
    <mergeCell ref="C53:E53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4:J64"/>
    <mergeCell ref="C64:E64"/>
    <mergeCell ref="I65:J65"/>
    <mergeCell ref="I61:J61"/>
    <mergeCell ref="C61:E61"/>
    <mergeCell ref="I62:J62"/>
    <mergeCell ref="C62:E62"/>
    <mergeCell ref="I63:J63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8" t="s">
        <v>41</v>
      </c>
      <c r="B2" s="67"/>
      <c r="C2" s="237"/>
      <c r="D2" s="237"/>
      <c r="E2" s="237"/>
      <c r="F2" s="237"/>
      <c r="G2" s="238"/>
    </row>
    <row r="3" spans="1:7" ht="24.95" hidden="1" customHeight="1" x14ac:dyDescent="0.2">
      <c r="A3" s="68" t="s">
        <v>7</v>
      </c>
      <c r="B3" s="67"/>
      <c r="C3" s="237"/>
      <c r="D3" s="237"/>
      <c r="E3" s="237"/>
      <c r="F3" s="237"/>
      <c r="G3" s="238"/>
    </row>
    <row r="4" spans="1:7" ht="24.95" hidden="1" customHeight="1" x14ac:dyDescent="0.2">
      <c r="A4" s="68" t="s">
        <v>8</v>
      </c>
      <c r="B4" s="67"/>
      <c r="C4" s="237"/>
      <c r="D4" s="237"/>
      <c r="E4" s="237"/>
      <c r="F4" s="237"/>
      <c r="G4" s="238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218"/>
  <sheetViews>
    <sheetView tabSelected="1" topLeftCell="A168" workbookViewId="0">
      <selection activeCell="E188" sqref="E188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9" t="s">
        <v>6</v>
      </c>
      <c r="B1" s="239"/>
      <c r="C1" s="239"/>
      <c r="D1" s="239"/>
      <c r="E1" s="239"/>
      <c r="F1" s="239"/>
      <c r="G1" s="239"/>
      <c r="AE1" t="s">
        <v>84</v>
      </c>
    </row>
    <row r="2" spans="1:60" ht="24.95" customHeight="1" x14ac:dyDescent="0.2">
      <c r="A2" s="136" t="s">
        <v>83</v>
      </c>
      <c r="B2" s="134"/>
      <c r="C2" s="240" t="s">
        <v>46</v>
      </c>
      <c r="D2" s="241"/>
      <c r="E2" s="241"/>
      <c r="F2" s="241"/>
      <c r="G2" s="242"/>
      <c r="AE2" t="s">
        <v>85</v>
      </c>
    </row>
    <row r="3" spans="1:60" ht="24.95" customHeight="1" x14ac:dyDescent="0.2">
      <c r="A3" s="137" t="s">
        <v>7</v>
      </c>
      <c r="B3" s="135"/>
      <c r="C3" s="243" t="s">
        <v>43</v>
      </c>
      <c r="D3" s="244"/>
      <c r="E3" s="244"/>
      <c r="F3" s="244"/>
      <c r="G3" s="245"/>
      <c r="AE3" t="s">
        <v>86</v>
      </c>
    </row>
    <row r="4" spans="1:60" ht="24.95" hidden="1" customHeight="1" x14ac:dyDescent="0.2">
      <c r="A4" s="137" t="s">
        <v>8</v>
      </c>
      <c r="B4" s="135"/>
      <c r="C4" s="243"/>
      <c r="D4" s="244"/>
      <c r="E4" s="244"/>
      <c r="F4" s="244"/>
      <c r="G4" s="245"/>
      <c r="AE4" t="s">
        <v>87</v>
      </c>
    </row>
    <row r="5" spans="1:60" hidden="1" x14ac:dyDescent="0.2">
      <c r="A5" s="138" t="s">
        <v>88</v>
      </c>
      <c r="B5" s="139"/>
      <c r="C5" s="139"/>
      <c r="D5" s="140"/>
      <c r="E5" s="140"/>
      <c r="F5" s="140"/>
      <c r="G5" s="141"/>
      <c r="AE5" t="s">
        <v>89</v>
      </c>
    </row>
    <row r="7" spans="1:60" ht="38.25" x14ac:dyDescent="0.2">
      <c r="A7" s="146" t="s">
        <v>90</v>
      </c>
      <c r="B7" s="147" t="s">
        <v>91</v>
      </c>
      <c r="C7" s="147" t="s">
        <v>92</v>
      </c>
      <c r="D7" s="146" t="s">
        <v>93</v>
      </c>
      <c r="E7" s="146" t="s">
        <v>94</v>
      </c>
      <c r="F7" s="142" t="s">
        <v>95</v>
      </c>
      <c r="G7" s="161" t="s">
        <v>28</v>
      </c>
      <c r="H7" s="162" t="s">
        <v>29</v>
      </c>
      <c r="I7" s="162" t="s">
        <v>96</v>
      </c>
      <c r="J7" s="162" t="s">
        <v>30</v>
      </c>
      <c r="K7" s="162" t="s">
        <v>97</v>
      </c>
      <c r="L7" s="162" t="s">
        <v>98</v>
      </c>
      <c r="M7" s="162" t="s">
        <v>99</v>
      </c>
      <c r="N7" s="162" t="s">
        <v>100</v>
      </c>
      <c r="O7" s="162" t="s">
        <v>101</v>
      </c>
      <c r="P7" s="162" t="s">
        <v>102</v>
      </c>
      <c r="Q7" s="162" t="s">
        <v>103</v>
      </c>
      <c r="R7" s="162" t="s">
        <v>104</v>
      </c>
      <c r="S7" s="162" t="s">
        <v>105</v>
      </c>
      <c r="T7" s="162" t="s">
        <v>106</v>
      </c>
      <c r="U7" s="149" t="s">
        <v>107</v>
      </c>
    </row>
    <row r="8" spans="1:60" x14ac:dyDescent="0.2">
      <c r="A8" s="163" t="s">
        <v>108</v>
      </c>
      <c r="B8" s="164" t="s">
        <v>58</v>
      </c>
      <c r="C8" s="165" t="s">
        <v>59</v>
      </c>
      <c r="D8" s="166"/>
      <c r="E8" s="167"/>
      <c r="F8" s="168"/>
      <c r="G8" s="168">
        <f>SUMIF(AE9:AE9,"&lt;&gt;NOR",G9:G9)</f>
        <v>0</v>
      </c>
      <c r="H8" s="168"/>
      <c r="I8" s="168">
        <f>SUM(I9:I9)</f>
        <v>0</v>
      </c>
      <c r="J8" s="168"/>
      <c r="K8" s="168">
        <f>SUM(K9:K9)</f>
        <v>0</v>
      </c>
      <c r="L8" s="168"/>
      <c r="M8" s="168">
        <f>SUM(M9:M9)</f>
        <v>0</v>
      </c>
      <c r="N8" s="148"/>
      <c r="O8" s="148">
        <f>SUM(O9:O9)</f>
        <v>0.05</v>
      </c>
      <c r="P8" s="148"/>
      <c r="Q8" s="148">
        <f>SUM(Q9:Q9)</f>
        <v>0</v>
      </c>
      <c r="R8" s="148"/>
      <c r="S8" s="148"/>
      <c r="T8" s="163"/>
      <c r="U8" s="148">
        <f>SUM(U9:U9)</f>
        <v>0</v>
      </c>
      <c r="AE8" t="s">
        <v>109</v>
      </c>
    </row>
    <row r="9" spans="1:60" ht="22.5" outlineLevel="1" x14ac:dyDescent="0.2">
      <c r="A9" s="144">
        <v>1</v>
      </c>
      <c r="B9" s="144" t="s">
        <v>110</v>
      </c>
      <c r="C9" s="180" t="s">
        <v>111</v>
      </c>
      <c r="D9" s="150" t="s">
        <v>112</v>
      </c>
      <c r="E9" s="156">
        <v>1</v>
      </c>
      <c r="F9" s="158">
        <f>H9+J9</f>
        <v>0</v>
      </c>
      <c r="G9" s="159">
        <f>ROUND(E9*F9,2)</f>
        <v>0</v>
      </c>
      <c r="H9" s="159"/>
      <c r="I9" s="159">
        <f>ROUND(E9*H9,2)</f>
        <v>0</v>
      </c>
      <c r="J9" s="159"/>
      <c r="K9" s="159">
        <f>ROUND(E9*J9,2)</f>
        <v>0</v>
      </c>
      <c r="L9" s="159">
        <v>0</v>
      </c>
      <c r="M9" s="159">
        <f>G9*(1+L9/100)</f>
        <v>0</v>
      </c>
      <c r="N9" s="151">
        <v>0.05</v>
      </c>
      <c r="O9" s="151">
        <f>ROUND(E9*N9,5)</f>
        <v>0.05</v>
      </c>
      <c r="P9" s="151">
        <v>0</v>
      </c>
      <c r="Q9" s="151">
        <f>ROUND(E9*P9,5)</f>
        <v>0</v>
      </c>
      <c r="R9" s="151"/>
      <c r="S9" s="151"/>
      <c r="T9" s="152">
        <v>0</v>
      </c>
      <c r="U9" s="151">
        <f>ROUND(E9*T9,2)</f>
        <v>0</v>
      </c>
      <c r="V9" s="143"/>
      <c r="W9" s="143"/>
      <c r="X9" s="143"/>
      <c r="Y9" s="143"/>
      <c r="Z9" s="143"/>
      <c r="AA9" s="143"/>
      <c r="AB9" s="143"/>
      <c r="AC9" s="143"/>
      <c r="AD9" s="143"/>
      <c r="AE9" s="143" t="s">
        <v>113</v>
      </c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x14ac:dyDescent="0.2">
      <c r="A10" s="145" t="s">
        <v>108</v>
      </c>
      <c r="B10" s="145" t="s">
        <v>60</v>
      </c>
      <c r="C10" s="181" t="s">
        <v>61</v>
      </c>
      <c r="D10" s="153"/>
      <c r="E10" s="157"/>
      <c r="F10" s="160"/>
      <c r="G10" s="160">
        <f>SUMIF(AE11:AE11,"&lt;&gt;NOR",G11:G11)</f>
        <v>0</v>
      </c>
      <c r="H10" s="160"/>
      <c r="I10" s="160">
        <f>SUM(I11:I11)</f>
        <v>0</v>
      </c>
      <c r="J10" s="160"/>
      <c r="K10" s="160">
        <f>SUM(K11:K11)</f>
        <v>0</v>
      </c>
      <c r="L10" s="160"/>
      <c r="M10" s="160">
        <f>SUM(M11:M11)</f>
        <v>0</v>
      </c>
      <c r="N10" s="154"/>
      <c r="O10" s="154">
        <f>SUM(O11:O11)</f>
        <v>0.22120000000000001</v>
      </c>
      <c r="P10" s="154"/>
      <c r="Q10" s="154">
        <f>SUM(Q11:Q11)</f>
        <v>0</v>
      </c>
      <c r="R10" s="154"/>
      <c r="S10" s="154"/>
      <c r="T10" s="155"/>
      <c r="U10" s="154">
        <f>SUM(U11:U11)</f>
        <v>29.96</v>
      </c>
      <c r="AE10" t="s">
        <v>109</v>
      </c>
    </row>
    <row r="11" spans="1:60" outlineLevel="1" x14ac:dyDescent="0.2">
      <c r="A11" s="144">
        <v>2</v>
      </c>
      <c r="B11" s="144" t="s">
        <v>114</v>
      </c>
      <c r="C11" s="180" t="s">
        <v>115</v>
      </c>
      <c r="D11" s="150" t="s">
        <v>116</v>
      </c>
      <c r="E11" s="156">
        <v>140</v>
      </c>
      <c r="F11" s="158">
        <f>H11+J11</f>
        <v>0</v>
      </c>
      <c r="G11" s="159">
        <f>ROUND(E11*F11,2)</f>
        <v>0</v>
      </c>
      <c r="H11" s="159"/>
      <c r="I11" s="159">
        <f>ROUND(E11*H11,2)</f>
        <v>0</v>
      </c>
      <c r="J11" s="159"/>
      <c r="K11" s="159">
        <f>ROUND(E11*J11,2)</f>
        <v>0</v>
      </c>
      <c r="L11" s="159">
        <v>0</v>
      </c>
      <c r="M11" s="159">
        <f>G11*(1+L11/100)</f>
        <v>0</v>
      </c>
      <c r="N11" s="151">
        <v>1.58E-3</v>
      </c>
      <c r="O11" s="151">
        <f>ROUND(E11*N11,5)</f>
        <v>0.22120000000000001</v>
      </c>
      <c r="P11" s="151">
        <v>0</v>
      </c>
      <c r="Q11" s="151">
        <f>ROUND(E11*P11,5)</f>
        <v>0</v>
      </c>
      <c r="R11" s="151"/>
      <c r="S11" s="151"/>
      <c r="T11" s="152">
        <v>0.214</v>
      </c>
      <c r="U11" s="151">
        <f>ROUND(E11*T11,2)</f>
        <v>29.96</v>
      </c>
      <c r="V11" s="143"/>
      <c r="W11" s="143"/>
      <c r="X11" s="143"/>
      <c r="Y11" s="143"/>
      <c r="Z11" s="143"/>
      <c r="AA11" s="143"/>
      <c r="AB11" s="143"/>
      <c r="AC11" s="143"/>
      <c r="AD11" s="143"/>
      <c r="AE11" s="143" t="s">
        <v>113</v>
      </c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x14ac:dyDescent="0.2">
      <c r="A12" s="145" t="s">
        <v>108</v>
      </c>
      <c r="B12" s="145" t="s">
        <v>62</v>
      </c>
      <c r="C12" s="181" t="s">
        <v>63</v>
      </c>
      <c r="D12" s="153"/>
      <c r="E12" s="157"/>
      <c r="F12" s="160"/>
      <c r="G12" s="160">
        <f>SUMIF(AE13:AE41,"&lt;&gt;NOR",G13:G41)</f>
        <v>0</v>
      </c>
      <c r="H12" s="160"/>
      <c r="I12" s="160">
        <f>SUM(I13:I41)</f>
        <v>0</v>
      </c>
      <c r="J12" s="160"/>
      <c r="K12" s="160">
        <f>SUM(K13:K41)</f>
        <v>0</v>
      </c>
      <c r="L12" s="160"/>
      <c r="M12" s="160">
        <f>SUM(M13:M41)</f>
        <v>0</v>
      </c>
      <c r="N12" s="154"/>
      <c r="O12" s="154">
        <f>SUM(O13:O41)</f>
        <v>1.1657500000000001</v>
      </c>
      <c r="P12" s="154"/>
      <c r="Q12" s="154">
        <f>SUM(Q13:Q41)</f>
        <v>0</v>
      </c>
      <c r="R12" s="154"/>
      <c r="S12" s="154"/>
      <c r="T12" s="155"/>
      <c r="U12" s="154">
        <f>SUM(U13:U41)</f>
        <v>0</v>
      </c>
      <c r="AE12" t="s">
        <v>109</v>
      </c>
    </row>
    <row r="13" spans="1:60" outlineLevel="1" x14ac:dyDescent="0.2">
      <c r="A13" s="144">
        <v>3</v>
      </c>
      <c r="B13" s="144" t="s">
        <v>117</v>
      </c>
      <c r="C13" s="180" t="s">
        <v>118</v>
      </c>
      <c r="D13" s="150" t="s">
        <v>119</v>
      </c>
      <c r="E13" s="156">
        <v>640</v>
      </c>
      <c r="F13" s="158">
        <f t="shared" ref="F13:F41" si="0">H13+J13</f>
        <v>0</v>
      </c>
      <c r="G13" s="159">
        <f t="shared" ref="G13:G41" si="1">ROUND(E13*F13,2)</f>
        <v>0</v>
      </c>
      <c r="H13" s="159"/>
      <c r="I13" s="159">
        <f t="shared" ref="I13:I41" si="2">ROUND(E13*H13,2)</f>
        <v>0</v>
      </c>
      <c r="J13" s="159"/>
      <c r="K13" s="159">
        <f t="shared" ref="K13:K41" si="3">ROUND(E13*J13,2)</f>
        <v>0</v>
      </c>
      <c r="L13" s="159">
        <v>0</v>
      </c>
      <c r="M13" s="159">
        <f t="shared" ref="M13:M41" si="4">G13*(1+L13/100)</f>
        <v>0</v>
      </c>
      <c r="N13" s="151">
        <v>1E-4</v>
      </c>
      <c r="O13" s="151">
        <f t="shared" ref="O13:O41" si="5">ROUND(E13*N13,5)</f>
        <v>6.4000000000000001E-2</v>
      </c>
      <c r="P13" s="151">
        <v>0</v>
      </c>
      <c r="Q13" s="151">
        <f t="shared" ref="Q13:Q41" si="6">ROUND(E13*P13,5)</f>
        <v>0</v>
      </c>
      <c r="R13" s="151"/>
      <c r="S13" s="151"/>
      <c r="T13" s="152">
        <v>0</v>
      </c>
      <c r="U13" s="151">
        <f t="shared" ref="U13:U41" si="7">ROUND(E13*T13,2)</f>
        <v>0</v>
      </c>
      <c r="V13" s="143"/>
      <c r="W13" s="143"/>
      <c r="X13" s="143"/>
      <c r="Y13" s="143"/>
      <c r="Z13" s="143"/>
      <c r="AA13" s="143"/>
      <c r="AB13" s="143"/>
      <c r="AC13" s="143"/>
      <c r="AD13" s="143"/>
      <c r="AE13" s="143" t="s">
        <v>113</v>
      </c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 x14ac:dyDescent="0.2">
      <c r="A14" s="144">
        <v>4</v>
      </c>
      <c r="B14" s="144" t="s">
        <v>120</v>
      </c>
      <c r="C14" s="180" t="s">
        <v>121</v>
      </c>
      <c r="D14" s="150" t="s">
        <v>119</v>
      </c>
      <c r="E14" s="156">
        <v>125</v>
      </c>
      <c r="F14" s="158">
        <f t="shared" si="0"/>
        <v>0</v>
      </c>
      <c r="G14" s="159">
        <f t="shared" si="1"/>
        <v>0</v>
      </c>
      <c r="H14" s="159"/>
      <c r="I14" s="159">
        <f t="shared" si="2"/>
        <v>0</v>
      </c>
      <c r="J14" s="159"/>
      <c r="K14" s="159">
        <f t="shared" si="3"/>
        <v>0</v>
      </c>
      <c r="L14" s="159">
        <v>0</v>
      </c>
      <c r="M14" s="159">
        <f t="shared" si="4"/>
        <v>0</v>
      </c>
      <c r="N14" s="151">
        <v>1E-4</v>
      </c>
      <c r="O14" s="151">
        <f t="shared" si="5"/>
        <v>1.2500000000000001E-2</v>
      </c>
      <c r="P14" s="151">
        <v>0</v>
      </c>
      <c r="Q14" s="151">
        <f t="shared" si="6"/>
        <v>0</v>
      </c>
      <c r="R14" s="151"/>
      <c r="S14" s="151"/>
      <c r="T14" s="152">
        <v>0</v>
      </c>
      <c r="U14" s="151">
        <f t="shared" si="7"/>
        <v>0</v>
      </c>
      <c r="V14" s="143"/>
      <c r="W14" s="143"/>
      <c r="X14" s="143"/>
      <c r="Y14" s="143"/>
      <c r="Z14" s="143"/>
      <c r="AA14" s="143"/>
      <c r="AB14" s="143"/>
      <c r="AC14" s="143"/>
      <c r="AD14" s="143"/>
      <c r="AE14" s="143" t="s">
        <v>113</v>
      </c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 x14ac:dyDescent="0.2">
      <c r="A15" s="144">
        <v>5</v>
      </c>
      <c r="B15" s="144" t="s">
        <v>122</v>
      </c>
      <c r="C15" s="180" t="s">
        <v>123</v>
      </c>
      <c r="D15" s="150" t="s">
        <v>119</v>
      </c>
      <c r="E15" s="156">
        <v>125</v>
      </c>
      <c r="F15" s="158">
        <f t="shared" si="0"/>
        <v>0</v>
      </c>
      <c r="G15" s="159">
        <f t="shared" si="1"/>
        <v>0</v>
      </c>
      <c r="H15" s="159"/>
      <c r="I15" s="159">
        <f t="shared" si="2"/>
        <v>0</v>
      </c>
      <c r="J15" s="159"/>
      <c r="K15" s="159">
        <f t="shared" si="3"/>
        <v>0</v>
      </c>
      <c r="L15" s="159">
        <v>0</v>
      </c>
      <c r="M15" s="159">
        <f t="shared" si="4"/>
        <v>0</v>
      </c>
      <c r="N15" s="151">
        <v>1E-4</v>
      </c>
      <c r="O15" s="151">
        <f t="shared" si="5"/>
        <v>1.2500000000000001E-2</v>
      </c>
      <c r="P15" s="151">
        <v>0</v>
      </c>
      <c r="Q15" s="151">
        <f t="shared" si="6"/>
        <v>0</v>
      </c>
      <c r="R15" s="151"/>
      <c r="S15" s="151"/>
      <c r="T15" s="152">
        <v>0</v>
      </c>
      <c r="U15" s="151">
        <f t="shared" si="7"/>
        <v>0</v>
      </c>
      <c r="V15" s="143"/>
      <c r="W15" s="143"/>
      <c r="X15" s="143"/>
      <c r="Y15" s="143"/>
      <c r="Z15" s="143"/>
      <c r="AA15" s="143"/>
      <c r="AB15" s="143"/>
      <c r="AC15" s="143"/>
      <c r="AD15" s="143"/>
      <c r="AE15" s="143" t="s">
        <v>113</v>
      </c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 x14ac:dyDescent="0.2">
      <c r="A16" s="144">
        <v>6</v>
      </c>
      <c r="B16" s="144" t="s">
        <v>124</v>
      </c>
      <c r="C16" s="180" t="s">
        <v>125</v>
      </c>
      <c r="D16" s="150" t="s">
        <v>119</v>
      </c>
      <c r="E16" s="156">
        <v>91</v>
      </c>
      <c r="F16" s="158">
        <f t="shared" si="0"/>
        <v>0</v>
      </c>
      <c r="G16" s="159">
        <f t="shared" si="1"/>
        <v>0</v>
      </c>
      <c r="H16" s="159"/>
      <c r="I16" s="159">
        <f t="shared" si="2"/>
        <v>0</v>
      </c>
      <c r="J16" s="159"/>
      <c r="K16" s="159">
        <f t="shared" si="3"/>
        <v>0</v>
      </c>
      <c r="L16" s="159">
        <v>0</v>
      </c>
      <c r="M16" s="159">
        <f t="shared" si="4"/>
        <v>0</v>
      </c>
      <c r="N16" s="151">
        <v>1.4999999999999999E-4</v>
      </c>
      <c r="O16" s="151">
        <f t="shared" si="5"/>
        <v>1.3650000000000001E-2</v>
      </c>
      <c r="P16" s="151">
        <v>0</v>
      </c>
      <c r="Q16" s="151">
        <f t="shared" si="6"/>
        <v>0</v>
      </c>
      <c r="R16" s="151"/>
      <c r="S16" s="151"/>
      <c r="T16" s="152">
        <v>0</v>
      </c>
      <c r="U16" s="151">
        <f t="shared" si="7"/>
        <v>0</v>
      </c>
      <c r="V16" s="143"/>
      <c r="W16" s="143"/>
      <c r="X16" s="143"/>
      <c r="Y16" s="143"/>
      <c r="Z16" s="143"/>
      <c r="AA16" s="143"/>
      <c r="AB16" s="143"/>
      <c r="AC16" s="143"/>
      <c r="AD16" s="143"/>
      <c r="AE16" s="143" t="s">
        <v>113</v>
      </c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44">
        <v>7</v>
      </c>
      <c r="B17" s="144" t="s">
        <v>126</v>
      </c>
      <c r="C17" s="180" t="s">
        <v>127</v>
      </c>
      <c r="D17" s="150" t="s">
        <v>119</v>
      </c>
      <c r="E17" s="156">
        <v>160</v>
      </c>
      <c r="F17" s="158">
        <f t="shared" si="0"/>
        <v>0</v>
      </c>
      <c r="G17" s="159">
        <f t="shared" si="1"/>
        <v>0</v>
      </c>
      <c r="H17" s="159"/>
      <c r="I17" s="159">
        <f t="shared" si="2"/>
        <v>0</v>
      </c>
      <c r="J17" s="159"/>
      <c r="K17" s="159">
        <f t="shared" si="3"/>
        <v>0</v>
      </c>
      <c r="L17" s="159">
        <v>0</v>
      </c>
      <c r="M17" s="159">
        <f t="shared" si="4"/>
        <v>0</v>
      </c>
      <c r="N17" s="151">
        <v>1.4999999999999999E-4</v>
      </c>
      <c r="O17" s="151">
        <f t="shared" si="5"/>
        <v>2.4E-2</v>
      </c>
      <c r="P17" s="151">
        <v>0</v>
      </c>
      <c r="Q17" s="151">
        <f t="shared" si="6"/>
        <v>0</v>
      </c>
      <c r="R17" s="151"/>
      <c r="S17" s="151"/>
      <c r="T17" s="152">
        <v>0</v>
      </c>
      <c r="U17" s="151">
        <f t="shared" si="7"/>
        <v>0</v>
      </c>
      <c r="V17" s="143"/>
      <c r="W17" s="143"/>
      <c r="X17" s="143"/>
      <c r="Y17" s="143"/>
      <c r="Z17" s="143"/>
      <c r="AA17" s="143"/>
      <c r="AB17" s="143"/>
      <c r="AC17" s="143"/>
      <c r="AD17" s="143"/>
      <c r="AE17" s="143" t="s">
        <v>113</v>
      </c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 x14ac:dyDescent="0.2">
      <c r="A18" s="144">
        <v>8</v>
      </c>
      <c r="B18" s="144" t="s">
        <v>128</v>
      </c>
      <c r="C18" s="180" t="s">
        <v>129</v>
      </c>
      <c r="D18" s="150" t="s">
        <v>119</v>
      </c>
      <c r="E18" s="156">
        <v>150</v>
      </c>
      <c r="F18" s="158">
        <f t="shared" si="0"/>
        <v>0</v>
      </c>
      <c r="G18" s="159">
        <f t="shared" si="1"/>
        <v>0</v>
      </c>
      <c r="H18" s="159"/>
      <c r="I18" s="159">
        <f t="shared" si="2"/>
        <v>0</v>
      </c>
      <c r="J18" s="159"/>
      <c r="K18" s="159">
        <f t="shared" si="3"/>
        <v>0</v>
      </c>
      <c r="L18" s="159">
        <v>0</v>
      </c>
      <c r="M18" s="159">
        <f t="shared" si="4"/>
        <v>0</v>
      </c>
      <c r="N18" s="151">
        <v>2.0000000000000001E-4</v>
      </c>
      <c r="O18" s="151">
        <f t="shared" si="5"/>
        <v>0.03</v>
      </c>
      <c r="P18" s="151">
        <v>0</v>
      </c>
      <c r="Q18" s="151">
        <f t="shared" si="6"/>
        <v>0</v>
      </c>
      <c r="R18" s="151"/>
      <c r="S18" s="151"/>
      <c r="T18" s="152">
        <v>0</v>
      </c>
      <c r="U18" s="151">
        <f t="shared" si="7"/>
        <v>0</v>
      </c>
      <c r="V18" s="143"/>
      <c r="W18" s="143"/>
      <c r="X18" s="143"/>
      <c r="Y18" s="143"/>
      <c r="Z18" s="143"/>
      <c r="AA18" s="143"/>
      <c r="AB18" s="143"/>
      <c r="AC18" s="143"/>
      <c r="AD18" s="143"/>
      <c r="AE18" s="143" t="s">
        <v>113</v>
      </c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44">
        <v>9</v>
      </c>
      <c r="B19" s="144" t="s">
        <v>130</v>
      </c>
      <c r="C19" s="180" t="s">
        <v>131</v>
      </c>
      <c r="D19" s="150" t="s">
        <v>119</v>
      </c>
      <c r="E19" s="156">
        <v>80</v>
      </c>
      <c r="F19" s="158">
        <f t="shared" si="0"/>
        <v>0</v>
      </c>
      <c r="G19" s="159">
        <f t="shared" si="1"/>
        <v>0</v>
      </c>
      <c r="H19" s="159"/>
      <c r="I19" s="159">
        <f t="shared" si="2"/>
        <v>0</v>
      </c>
      <c r="J19" s="159"/>
      <c r="K19" s="159">
        <f t="shared" si="3"/>
        <v>0</v>
      </c>
      <c r="L19" s="159">
        <v>0</v>
      </c>
      <c r="M19" s="159">
        <f t="shared" si="4"/>
        <v>0</v>
      </c>
      <c r="N19" s="151">
        <v>5.0000000000000001E-4</v>
      </c>
      <c r="O19" s="151">
        <f t="shared" si="5"/>
        <v>0.04</v>
      </c>
      <c r="P19" s="151">
        <v>0</v>
      </c>
      <c r="Q19" s="151">
        <f t="shared" si="6"/>
        <v>0</v>
      </c>
      <c r="R19" s="151"/>
      <c r="S19" s="151"/>
      <c r="T19" s="152">
        <v>0</v>
      </c>
      <c r="U19" s="151">
        <f t="shared" si="7"/>
        <v>0</v>
      </c>
      <c r="V19" s="143"/>
      <c r="W19" s="143"/>
      <c r="X19" s="143"/>
      <c r="Y19" s="143"/>
      <c r="Z19" s="143"/>
      <c r="AA19" s="143"/>
      <c r="AB19" s="143"/>
      <c r="AC19" s="143"/>
      <c r="AD19" s="143"/>
      <c r="AE19" s="143" t="s">
        <v>113</v>
      </c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 x14ac:dyDescent="0.2">
      <c r="A20" s="144">
        <v>10</v>
      </c>
      <c r="B20" s="144" t="s">
        <v>132</v>
      </c>
      <c r="C20" s="180" t="s">
        <v>133</v>
      </c>
      <c r="D20" s="150" t="s">
        <v>119</v>
      </c>
      <c r="E20" s="156">
        <v>140</v>
      </c>
      <c r="F20" s="158">
        <f t="shared" si="0"/>
        <v>0</v>
      </c>
      <c r="G20" s="159">
        <f t="shared" si="1"/>
        <v>0</v>
      </c>
      <c r="H20" s="159"/>
      <c r="I20" s="159">
        <f t="shared" si="2"/>
        <v>0</v>
      </c>
      <c r="J20" s="159"/>
      <c r="K20" s="159">
        <f t="shared" si="3"/>
        <v>0</v>
      </c>
      <c r="L20" s="159">
        <v>0</v>
      </c>
      <c r="M20" s="159">
        <f t="shared" si="4"/>
        <v>0</v>
      </c>
      <c r="N20" s="151">
        <v>6.9999999999999999E-4</v>
      </c>
      <c r="O20" s="151">
        <f t="shared" si="5"/>
        <v>9.8000000000000004E-2</v>
      </c>
      <c r="P20" s="151">
        <v>0</v>
      </c>
      <c r="Q20" s="151">
        <f t="shared" si="6"/>
        <v>0</v>
      </c>
      <c r="R20" s="151"/>
      <c r="S20" s="151"/>
      <c r="T20" s="152">
        <v>0</v>
      </c>
      <c r="U20" s="151">
        <f t="shared" si="7"/>
        <v>0</v>
      </c>
      <c r="V20" s="143"/>
      <c r="W20" s="143"/>
      <c r="X20" s="143"/>
      <c r="Y20" s="143"/>
      <c r="Z20" s="143"/>
      <c r="AA20" s="143"/>
      <c r="AB20" s="143"/>
      <c r="AC20" s="143"/>
      <c r="AD20" s="143"/>
      <c r="AE20" s="143" t="s">
        <v>113</v>
      </c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 x14ac:dyDescent="0.2">
      <c r="A21" s="144">
        <v>11</v>
      </c>
      <c r="B21" s="144" t="s">
        <v>134</v>
      </c>
      <c r="C21" s="180" t="s">
        <v>135</v>
      </c>
      <c r="D21" s="150" t="s">
        <v>136</v>
      </c>
      <c r="E21" s="156">
        <v>14</v>
      </c>
      <c r="F21" s="158">
        <f t="shared" si="0"/>
        <v>0</v>
      </c>
      <c r="G21" s="159">
        <f t="shared" si="1"/>
        <v>0</v>
      </c>
      <c r="H21" s="159"/>
      <c r="I21" s="159">
        <f t="shared" si="2"/>
        <v>0</v>
      </c>
      <c r="J21" s="159"/>
      <c r="K21" s="159">
        <f t="shared" si="3"/>
        <v>0</v>
      </c>
      <c r="L21" s="159">
        <v>0</v>
      </c>
      <c r="M21" s="159">
        <f t="shared" si="4"/>
        <v>0</v>
      </c>
      <c r="N21" s="151">
        <v>5.0000000000000001E-4</v>
      </c>
      <c r="O21" s="151">
        <f t="shared" si="5"/>
        <v>7.0000000000000001E-3</v>
      </c>
      <c r="P21" s="151">
        <v>0</v>
      </c>
      <c r="Q21" s="151">
        <f t="shared" si="6"/>
        <v>0</v>
      </c>
      <c r="R21" s="151"/>
      <c r="S21" s="151"/>
      <c r="T21" s="152">
        <v>0</v>
      </c>
      <c r="U21" s="151">
        <f t="shared" si="7"/>
        <v>0</v>
      </c>
      <c r="V21" s="143"/>
      <c r="W21" s="143"/>
      <c r="X21" s="143"/>
      <c r="Y21" s="143"/>
      <c r="Z21" s="143"/>
      <c r="AA21" s="143"/>
      <c r="AB21" s="143"/>
      <c r="AC21" s="143"/>
      <c r="AD21" s="143"/>
      <c r="AE21" s="143" t="s">
        <v>113</v>
      </c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44">
        <v>12</v>
      </c>
      <c r="B22" s="144" t="s">
        <v>137</v>
      </c>
      <c r="C22" s="180" t="s">
        <v>138</v>
      </c>
      <c r="D22" s="150" t="s">
        <v>139</v>
      </c>
      <c r="E22" s="156">
        <v>6</v>
      </c>
      <c r="F22" s="158">
        <f t="shared" si="0"/>
        <v>0</v>
      </c>
      <c r="G22" s="159">
        <f t="shared" si="1"/>
        <v>0</v>
      </c>
      <c r="H22" s="159"/>
      <c r="I22" s="159">
        <f t="shared" si="2"/>
        <v>0</v>
      </c>
      <c r="J22" s="159"/>
      <c r="K22" s="159">
        <f t="shared" si="3"/>
        <v>0</v>
      </c>
      <c r="L22" s="159">
        <v>0</v>
      </c>
      <c r="M22" s="159">
        <f t="shared" si="4"/>
        <v>0</v>
      </c>
      <c r="N22" s="151">
        <v>2E-3</v>
      </c>
      <c r="O22" s="151">
        <f t="shared" si="5"/>
        <v>1.2E-2</v>
      </c>
      <c r="P22" s="151">
        <v>0</v>
      </c>
      <c r="Q22" s="151">
        <f t="shared" si="6"/>
        <v>0</v>
      </c>
      <c r="R22" s="151"/>
      <c r="S22" s="151"/>
      <c r="T22" s="152">
        <v>0</v>
      </c>
      <c r="U22" s="151">
        <f t="shared" si="7"/>
        <v>0</v>
      </c>
      <c r="V22" s="143"/>
      <c r="W22" s="143"/>
      <c r="X22" s="143"/>
      <c r="Y22" s="143"/>
      <c r="Z22" s="143"/>
      <c r="AA22" s="143"/>
      <c r="AB22" s="143"/>
      <c r="AC22" s="143"/>
      <c r="AD22" s="143"/>
      <c r="AE22" s="143" t="s">
        <v>113</v>
      </c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 x14ac:dyDescent="0.2">
      <c r="A23" s="144">
        <v>13</v>
      </c>
      <c r="B23" s="144" t="s">
        <v>140</v>
      </c>
      <c r="C23" s="180" t="s">
        <v>141</v>
      </c>
      <c r="D23" s="150" t="s">
        <v>119</v>
      </c>
      <c r="E23" s="156">
        <v>5</v>
      </c>
      <c r="F23" s="158">
        <f t="shared" si="0"/>
        <v>0</v>
      </c>
      <c r="G23" s="159">
        <f t="shared" si="1"/>
        <v>0</v>
      </c>
      <c r="H23" s="159"/>
      <c r="I23" s="159">
        <f t="shared" si="2"/>
        <v>0</v>
      </c>
      <c r="J23" s="159"/>
      <c r="K23" s="159">
        <f t="shared" si="3"/>
        <v>0</v>
      </c>
      <c r="L23" s="159">
        <v>0</v>
      </c>
      <c r="M23" s="159">
        <f t="shared" si="4"/>
        <v>0</v>
      </c>
      <c r="N23" s="151">
        <v>2.0000000000000001E-4</v>
      </c>
      <c r="O23" s="151">
        <f t="shared" si="5"/>
        <v>1E-3</v>
      </c>
      <c r="P23" s="151">
        <v>0</v>
      </c>
      <c r="Q23" s="151">
        <f t="shared" si="6"/>
        <v>0</v>
      </c>
      <c r="R23" s="151"/>
      <c r="S23" s="151"/>
      <c r="T23" s="152">
        <v>0</v>
      </c>
      <c r="U23" s="151">
        <f t="shared" si="7"/>
        <v>0</v>
      </c>
      <c r="V23" s="143"/>
      <c r="W23" s="143"/>
      <c r="X23" s="143"/>
      <c r="Y23" s="143"/>
      <c r="Z23" s="143"/>
      <c r="AA23" s="143"/>
      <c r="AB23" s="143"/>
      <c r="AC23" s="143"/>
      <c r="AD23" s="143"/>
      <c r="AE23" s="143" t="s">
        <v>113</v>
      </c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 x14ac:dyDescent="0.2">
      <c r="A24" s="144">
        <v>14</v>
      </c>
      <c r="B24" s="144" t="s">
        <v>142</v>
      </c>
      <c r="C24" s="180" t="s">
        <v>143</v>
      </c>
      <c r="D24" s="150" t="s">
        <v>119</v>
      </c>
      <c r="E24" s="156">
        <v>45</v>
      </c>
      <c r="F24" s="158">
        <f t="shared" si="0"/>
        <v>0</v>
      </c>
      <c r="G24" s="159">
        <f t="shared" si="1"/>
        <v>0</v>
      </c>
      <c r="H24" s="159"/>
      <c r="I24" s="159">
        <f t="shared" si="2"/>
        <v>0</v>
      </c>
      <c r="J24" s="159"/>
      <c r="K24" s="159">
        <f t="shared" si="3"/>
        <v>0</v>
      </c>
      <c r="L24" s="159">
        <v>0</v>
      </c>
      <c r="M24" s="159">
        <f t="shared" si="4"/>
        <v>0</v>
      </c>
      <c r="N24" s="151">
        <v>2.9999999999999997E-4</v>
      </c>
      <c r="O24" s="151">
        <f t="shared" si="5"/>
        <v>1.35E-2</v>
      </c>
      <c r="P24" s="151">
        <v>0</v>
      </c>
      <c r="Q24" s="151">
        <f t="shared" si="6"/>
        <v>0</v>
      </c>
      <c r="R24" s="151"/>
      <c r="S24" s="151"/>
      <c r="T24" s="152">
        <v>0</v>
      </c>
      <c r="U24" s="151">
        <f t="shared" si="7"/>
        <v>0</v>
      </c>
      <c r="V24" s="143"/>
      <c r="W24" s="143"/>
      <c r="X24" s="143"/>
      <c r="Y24" s="143"/>
      <c r="Z24" s="143"/>
      <c r="AA24" s="143"/>
      <c r="AB24" s="143"/>
      <c r="AC24" s="143"/>
      <c r="AD24" s="143"/>
      <c r="AE24" s="143" t="s">
        <v>113</v>
      </c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 x14ac:dyDescent="0.2">
      <c r="A25" s="144">
        <v>15</v>
      </c>
      <c r="B25" s="144" t="s">
        <v>144</v>
      </c>
      <c r="C25" s="180" t="s">
        <v>145</v>
      </c>
      <c r="D25" s="150" t="s">
        <v>119</v>
      </c>
      <c r="E25" s="156">
        <v>45</v>
      </c>
      <c r="F25" s="158">
        <f t="shared" si="0"/>
        <v>0</v>
      </c>
      <c r="G25" s="159">
        <f t="shared" si="1"/>
        <v>0</v>
      </c>
      <c r="H25" s="159"/>
      <c r="I25" s="159">
        <f t="shared" si="2"/>
        <v>0</v>
      </c>
      <c r="J25" s="159"/>
      <c r="K25" s="159">
        <f t="shared" si="3"/>
        <v>0</v>
      </c>
      <c r="L25" s="159">
        <v>0</v>
      </c>
      <c r="M25" s="159">
        <f t="shared" si="4"/>
        <v>0</v>
      </c>
      <c r="N25" s="151">
        <v>5.0000000000000001E-4</v>
      </c>
      <c r="O25" s="151">
        <f t="shared" si="5"/>
        <v>2.2499999999999999E-2</v>
      </c>
      <c r="P25" s="151">
        <v>0</v>
      </c>
      <c r="Q25" s="151">
        <f t="shared" si="6"/>
        <v>0</v>
      </c>
      <c r="R25" s="151"/>
      <c r="S25" s="151"/>
      <c r="T25" s="152">
        <v>0</v>
      </c>
      <c r="U25" s="151">
        <f t="shared" si="7"/>
        <v>0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 t="s">
        <v>113</v>
      </c>
      <c r="AF25" s="143"/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 x14ac:dyDescent="0.2">
      <c r="A26" s="144">
        <v>16</v>
      </c>
      <c r="B26" s="144" t="s">
        <v>146</v>
      </c>
      <c r="C26" s="180" t="s">
        <v>147</v>
      </c>
      <c r="D26" s="150" t="s">
        <v>119</v>
      </c>
      <c r="E26" s="156">
        <v>42</v>
      </c>
      <c r="F26" s="158">
        <f t="shared" si="0"/>
        <v>0</v>
      </c>
      <c r="G26" s="159">
        <f t="shared" si="1"/>
        <v>0</v>
      </c>
      <c r="H26" s="159"/>
      <c r="I26" s="159">
        <f t="shared" si="2"/>
        <v>0</v>
      </c>
      <c r="J26" s="159"/>
      <c r="K26" s="159">
        <f t="shared" si="3"/>
        <v>0</v>
      </c>
      <c r="L26" s="159">
        <v>0</v>
      </c>
      <c r="M26" s="159">
        <f t="shared" si="4"/>
        <v>0</v>
      </c>
      <c r="N26" s="151">
        <v>8.0000000000000004E-4</v>
      </c>
      <c r="O26" s="151">
        <f t="shared" si="5"/>
        <v>3.3599999999999998E-2</v>
      </c>
      <c r="P26" s="151">
        <v>0</v>
      </c>
      <c r="Q26" s="151">
        <f t="shared" si="6"/>
        <v>0</v>
      </c>
      <c r="R26" s="151"/>
      <c r="S26" s="151"/>
      <c r="T26" s="152">
        <v>0</v>
      </c>
      <c r="U26" s="151">
        <f t="shared" si="7"/>
        <v>0</v>
      </c>
      <c r="V26" s="143"/>
      <c r="W26" s="143"/>
      <c r="X26" s="143"/>
      <c r="Y26" s="143"/>
      <c r="Z26" s="143"/>
      <c r="AA26" s="143"/>
      <c r="AB26" s="143"/>
      <c r="AC26" s="143"/>
      <c r="AD26" s="143"/>
      <c r="AE26" s="143" t="s">
        <v>113</v>
      </c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44">
        <v>17</v>
      </c>
      <c r="B27" s="144" t="s">
        <v>148</v>
      </c>
      <c r="C27" s="180" t="s">
        <v>149</v>
      </c>
      <c r="D27" s="150" t="s">
        <v>119</v>
      </c>
      <c r="E27" s="156">
        <v>30</v>
      </c>
      <c r="F27" s="158">
        <f t="shared" si="0"/>
        <v>0</v>
      </c>
      <c r="G27" s="159">
        <f t="shared" si="1"/>
        <v>0</v>
      </c>
      <c r="H27" s="159"/>
      <c r="I27" s="159">
        <f t="shared" si="2"/>
        <v>0</v>
      </c>
      <c r="J27" s="159"/>
      <c r="K27" s="159">
        <f t="shared" si="3"/>
        <v>0</v>
      </c>
      <c r="L27" s="159">
        <v>0</v>
      </c>
      <c r="M27" s="159">
        <f t="shared" si="4"/>
        <v>0</v>
      </c>
      <c r="N27" s="151">
        <v>1E-3</v>
      </c>
      <c r="O27" s="151">
        <f t="shared" si="5"/>
        <v>0.03</v>
      </c>
      <c r="P27" s="151">
        <v>0</v>
      </c>
      <c r="Q27" s="151">
        <f t="shared" si="6"/>
        <v>0</v>
      </c>
      <c r="R27" s="151"/>
      <c r="S27" s="151"/>
      <c r="T27" s="152">
        <v>0</v>
      </c>
      <c r="U27" s="151">
        <f t="shared" si="7"/>
        <v>0</v>
      </c>
      <c r="V27" s="143"/>
      <c r="W27" s="143"/>
      <c r="X27" s="143"/>
      <c r="Y27" s="143"/>
      <c r="Z27" s="143"/>
      <c r="AA27" s="143"/>
      <c r="AB27" s="143"/>
      <c r="AC27" s="143"/>
      <c r="AD27" s="143"/>
      <c r="AE27" s="143" t="s">
        <v>113</v>
      </c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 x14ac:dyDescent="0.2">
      <c r="A28" s="144">
        <v>18</v>
      </c>
      <c r="B28" s="144" t="s">
        <v>150</v>
      </c>
      <c r="C28" s="180" t="s">
        <v>151</v>
      </c>
      <c r="D28" s="150" t="s">
        <v>119</v>
      </c>
      <c r="E28" s="156">
        <v>30</v>
      </c>
      <c r="F28" s="158">
        <f t="shared" si="0"/>
        <v>0</v>
      </c>
      <c r="G28" s="159">
        <f t="shared" si="1"/>
        <v>0</v>
      </c>
      <c r="H28" s="159"/>
      <c r="I28" s="159">
        <f t="shared" si="2"/>
        <v>0</v>
      </c>
      <c r="J28" s="159"/>
      <c r="K28" s="159">
        <f t="shared" si="3"/>
        <v>0</v>
      </c>
      <c r="L28" s="159">
        <v>0</v>
      </c>
      <c r="M28" s="159">
        <f t="shared" si="4"/>
        <v>0</v>
      </c>
      <c r="N28" s="151">
        <v>1.5E-3</v>
      </c>
      <c r="O28" s="151">
        <f t="shared" si="5"/>
        <v>4.4999999999999998E-2</v>
      </c>
      <c r="P28" s="151">
        <v>0</v>
      </c>
      <c r="Q28" s="151">
        <f t="shared" si="6"/>
        <v>0</v>
      </c>
      <c r="R28" s="151"/>
      <c r="S28" s="151"/>
      <c r="T28" s="152">
        <v>0</v>
      </c>
      <c r="U28" s="151">
        <f t="shared" si="7"/>
        <v>0</v>
      </c>
      <c r="V28" s="143"/>
      <c r="W28" s="143"/>
      <c r="X28" s="143"/>
      <c r="Y28" s="143"/>
      <c r="Z28" s="143"/>
      <c r="AA28" s="143"/>
      <c r="AB28" s="143"/>
      <c r="AC28" s="143"/>
      <c r="AD28" s="143"/>
      <c r="AE28" s="143" t="s">
        <v>113</v>
      </c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 x14ac:dyDescent="0.2">
      <c r="A29" s="144">
        <v>19</v>
      </c>
      <c r="B29" s="144" t="s">
        <v>152</v>
      </c>
      <c r="C29" s="180" t="s">
        <v>153</v>
      </c>
      <c r="D29" s="150" t="s">
        <v>119</v>
      </c>
      <c r="E29" s="156">
        <v>40</v>
      </c>
      <c r="F29" s="158">
        <f t="shared" si="0"/>
        <v>0</v>
      </c>
      <c r="G29" s="159">
        <f t="shared" si="1"/>
        <v>0</v>
      </c>
      <c r="H29" s="159"/>
      <c r="I29" s="159">
        <f t="shared" si="2"/>
        <v>0</v>
      </c>
      <c r="J29" s="159"/>
      <c r="K29" s="159">
        <f t="shared" si="3"/>
        <v>0</v>
      </c>
      <c r="L29" s="159">
        <v>0</v>
      </c>
      <c r="M29" s="159">
        <f t="shared" si="4"/>
        <v>0</v>
      </c>
      <c r="N29" s="151">
        <v>1.5E-3</v>
      </c>
      <c r="O29" s="151">
        <f t="shared" si="5"/>
        <v>0.06</v>
      </c>
      <c r="P29" s="151">
        <v>0</v>
      </c>
      <c r="Q29" s="151">
        <f t="shared" si="6"/>
        <v>0</v>
      </c>
      <c r="R29" s="151"/>
      <c r="S29" s="151"/>
      <c r="T29" s="152">
        <v>0</v>
      </c>
      <c r="U29" s="151">
        <f t="shared" si="7"/>
        <v>0</v>
      </c>
      <c r="V29" s="143"/>
      <c r="W29" s="143"/>
      <c r="X29" s="143"/>
      <c r="Y29" s="143"/>
      <c r="Z29" s="143"/>
      <c r="AA29" s="143"/>
      <c r="AB29" s="143"/>
      <c r="AC29" s="143"/>
      <c r="AD29" s="143"/>
      <c r="AE29" s="143" t="s">
        <v>113</v>
      </c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 x14ac:dyDescent="0.2">
      <c r="A30" s="144">
        <v>20</v>
      </c>
      <c r="B30" s="144" t="s">
        <v>154</v>
      </c>
      <c r="C30" s="180" t="s">
        <v>155</v>
      </c>
      <c r="D30" s="150" t="s">
        <v>119</v>
      </c>
      <c r="E30" s="156">
        <v>80</v>
      </c>
      <c r="F30" s="158">
        <f t="shared" si="0"/>
        <v>0</v>
      </c>
      <c r="G30" s="159">
        <f t="shared" si="1"/>
        <v>0</v>
      </c>
      <c r="H30" s="159"/>
      <c r="I30" s="159">
        <f t="shared" si="2"/>
        <v>0</v>
      </c>
      <c r="J30" s="159"/>
      <c r="K30" s="159">
        <f t="shared" si="3"/>
        <v>0</v>
      </c>
      <c r="L30" s="159">
        <v>0</v>
      </c>
      <c r="M30" s="159">
        <f t="shared" si="4"/>
        <v>0</v>
      </c>
      <c r="N30" s="151">
        <v>2E-3</v>
      </c>
      <c r="O30" s="151">
        <f t="shared" si="5"/>
        <v>0.16</v>
      </c>
      <c r="P30" s="151">
        <v>0</v>
      </c>
      <c r="Q30" s="151">
        <f t="shared" si="6"/>
        <v>0</v>
      </c>
      <c r="R30" s="151"/>
      <c r="S30" s="151"/>
      <c r="T30" s="152">
        <v>0</v>
      </c>
      <c r="U30" s="151">
        <f t="shared" si="7"/>
        <v>0</v>
      </c>
      <c r="V30" s="143"/>
      <c r="W30" s="143"/>
      <c r="X30" s="143"/>
      <c r="Y30" s="143"/>
      <c r="Z30" s="143"/>
      <c r="AA30" s="143"/>
      <c r="AB30" s="143"/>
      <c r="AC30" s="143"/>
      <c r="AD30" s="143"/>
      <c r="AE30" s="143" t="s">
        <v>113</v>
      </c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44">
        <v>21</v>
      </c>
      <c r="B31" s="144" t="s">
        <v>156</v>
      </c>
      <c r="C31" s="180" t="s">
        <v>157</v>
      </c>
      <c r="D31" s="150" t="s">
        <v>119</v>
      </c>
      <c r="E31" s="156">
        <v>3</v>
      </c>
      <c r="F31" s="158">
        <f t="shared" si="0"/>
        <v>0</v>
      </c>
      <c r="G31" s="159">
        <f t="shared" si="1"/>
        <v>0</v>
      </c>
      <c r="H31" s="159"/>
      <c r="I31" s="159">
        <f t="shared" si="2"/>
        <v>0</v>
      </c>
      <c r="J31" s="159"/>
      <c r="K31" s="159">
        <f t="shared" si="3"/>
        <v>0</v>
      </c>
      <c r="L31" s="159">
        <v>0</v>
      </c>
      <c r="M31" s="159">
        <f t="shared" si="4"/>
        <v>0</v>
      </c>
      <c r="N31" s="151">
        <v>1.5E-3</v>
      </c>
      <c r="O31" s="151">
        <f t="shared" si="5"/>
        <v>4.4999999999999997E-3</v>
      </c>
      <c r="P31" s="151">
        <v>0</v>
      </c>
      <c r="Q31" s="151">
        <f t="shared" si="6"/>
        <v>0</v>
      </c>
      <c r="R31" s="151"/>
      <c r="S31" s="151"/>
      <c r="T31" s="152">
        <v>0</v>
      </c>
      <c r="U31" s="151">
        <f t="shared" si="7"/>
        <v>0</v>
      </c>
      <c r="V31" s="143"/>
      <c r="W31" s="143"/>
      <c r="X31" s="143"/>
      <c r="Y31" s="143"/>
      <c r="Z31" s="143"/>
      <c r="AA31" s="143"/>
      <c r="AB31" s="143"/>
      <c r="AC31" s="143"/>
      <c r="AD31" s="143"/>
      <c r="AE31" s="143" t="s">
        <v>113</v>
      </c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ht="22.5" outlineLevel="1" x14ac:dyDescent="0.2">
      <c r="A32" s="144">
        <v>22</v>
      </c>
      <c r="B32" s="144" t="s">
        <v>158</v>
      </c>
      <c r="C32" s="180" t="s">
        <v>159</v>
      </c>
      <c r="D32" s="150" t="s">
        <v>160</v>
      </c>
      <c r="E32" s="156">
        <v>8</v>
      </c>
      <c r="F32" s="158">
        <f t="shared" si="0"/>
        <v>0</v>
      </c>
      <c r="G32" s="159">
        <f t="shared" si="1"/>
        <v>0</v>
      </c>
      <c r="H32" s="159"/>
      <c r="I32" s="159">
        <f t="shared" si="2"/>
        <v>0</v>
      </c>
      <c r="J32" s="159"/>
      <c r="K32" s="159">
        <f t="shared" si="3"/>
        <v>0</v>
      </c>
      <c r="L32" s="159">
        <v>0</v>
      </c>
      <c r="M32" s="159">
        <f t="shared" si="4"/>
        <v>0</v>
      </c>
      <c r="N32" s="151">
        <v>1E-3</v>
      </c>
      <c r="O32" s="151">
        <f t="shared" si="5"/>
        <v>8.0000000000000002E-3</v>
      </c>
      <c r="P32" s="151">
        <v>0</v>
      </c>
      <c r="Q32" s="151">
        <f t="shared" si="6"/>
        <v>0</v>
      </c>
      <c r="R32" s="151"/>
      <c r="S32" s="151"/>
      <c r="T32" s="152">
        <v>0</v>
      </c>
      <c r="U32" s="151">
        <f t="shared" si="7"/>
        <v>0</v>
      </c>
      <c r="V32" s="143"/>
      <c r="W32" s="143"/>
      <c r="X32" s="143"/>
      <c r="Y32" s="143"/>
      <c r="Z32" s="143"/>
      <c r="AA32" s="143"/>
      <c r="AB32" s="143"/>
      <c r="AC32" s="143"/>
      <c r="AD32" s="143"/>
      <c r="AE32" s="143" t="s">
        <v>113</v>
      </c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">
      <c r="A33" s="144">
        <v>23</v>
      </c>
      <c r="B33" s="144" t="s">
        <v>161</v>
      </c>
      <c r="C33" s="180" t="s">
        <v>162</v>
      </c>
      <c r="D33" s="150" t="s">
        <v>163</v>
      </c>
      <c r="E33" s="156">
        <v>10</v>
      </c>
      <c r="F33" s="158">
        <f t="shared" si="0"/>
        <v>0</v>
      </c>
      <c r="G33" s="159">
        <f t="shared" si="1"/>
        <v>0</v>
      </c>
      <c r="H33" s="159"/>
      <c r="I33" s="159">
        <f t="shared" si="2"/>
        <v>0</v>
      </c>
      <c r="J33" s="159"/>
      <c r="K33" s="159">
        <f t="shared" si="3"/>
        <v>0</v>
      </c>
      <c r="L33" s="159">
        <v>0</v>
      </c>
      <c r="M33" s="159">
        <f t="shared" si="4"/>
        <v>0</v>
      </c>
      <c r="N33" s="151">
        <v>5.0000000000000001E-3</v>
      </c>
      <c r="O33" s="151">
        <f t="shared" si="5"/>
        <v>0.05</v>
      </c>
      <c r="P33" s="151">
        <v>0</v>
      </c>
      <c r="Q33" s="151">
        <f t="shared" si="6"/>
        <v>0</v>
      </c>
      <c r="R33" s="151"/>
      <c r="S33" s="151"/>
      <c r="T33" s="152">
        <v>0</v>
      </c>
      <c r="U33" s="151">
        <f t="shared" si="7"/>
        <v>0</v>
      </c>
      <c r="V33" s="143"/>
      <c r="W33" s="143"/>
      <c r="X33" s="143"/>
      <c r="Y33" s="143"/>
      <c r="Z33" s="143"/>
      <c r="AA33" s="143"/>
      <c r="AB33" s="143"/>
      <c r="AC33" s="143"/>
      <c r="AD33" s="143"/>
      <c r="AE33" s="143" t="s">
        <v>113</v>
      </c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1" x14ac:dyDescent="0.2">
      <c r="A34" s="144">
        <v>24</v>
      </c>
      <c r="B34" s="144" t="s">
        <v>164</v>
      </c>
      <c r="C34" s="180" t="s">
        <v>165</v>
      </c>
      <c r="D34" s="150" t="s">
        <v>116</v>
      </c>
      <c r="E34" s="156">
        <v>40</v>
      </c>
      <c r="F34" s="158">
        <f t="shared" si="0"/>
        <v>0</v>
      </c>
      <c r="G34" s="159">
        <f t="shared" si="1"/>
        <v>0</v>
      </c>
      <c r="H34" s="159"/>
      <c r="I34" s="159">
        <f t="shared" si="2"/>
        <v>0</v>
      </c>
      <c r="J34" s="159"/>
      <c r="K34" s="159">
        <f t="shared" si="3"/>
        <v>0</v>
      </c>
      <c r="L34" s="159">
        <v>0</v>
      </c>
      <c r="M34" s="159">
        <f t="shared" si="4"/>
        <v>0</v>
      </c>
      <c r="N34" s="151">
        <v>1E-4</v>
      </c>
      <c r="O34" s="151">
        <f t="shared" si="5"/>
        <v>4.0000000000000001E-3</v>
      </c>
      <c r="P34" s="151">
        <v>0</v>
      </c>
      <c r="Q34" s="151">
        <f t="shared" si="6"/>
        <v>0</v>
      </c>
      <c r="R34" s="151"/>
      <c r="S34" s="151"/>
      <c r="T34" s="152">
        <v>0</v>
      </c>
      <c r="U34" s="151">
        <f t="shared" si="7"/>
        <v>0</v>
      </c>
      <c r="V34" s="143"/>
      <c r="W34" s="143"/>
      <c r="X34" s="143"/>
      <c r="Y34" s="143"/>
      <c r="Z34" s="143"/>
      <c r="AA34" s="143"/>
      <c r="AB34" s="143"/>
      <c r="AC34" s="143"/>
      <c r="AD34" s="143"/>
      <c r="AE34" s="143" t="s">
        <v>113</v>
      </c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44">
        <v>25</v>
      </c>
      <c r="B35" s="144" t="s">
        <v>166</v>
      </c>
      <c r="C35" s="180" t="s">
        <v>167</v>
      </c>
      <c r="D35" s="150" t="s">
        <v>168</v>
      </c>
      <c r="E35" s="156">
        <v>10</v>
      </c>
      <c r="F35" s="158">
        <f t="shared" si="0"/>
        <v>0</v>
      </c>
      <c r="G35" s="159">
        <f t="shared" si="1"/>
        <v>0</v>
      </c>
      <c r="H35" s="159"/>
      <c r="I35" s="159">
        <f t="shared" si="2"/>
        <v>0</v>
      </c>
      <c r="J35" s="159"/>
      <c r="K35" s="159">
        <f t="shared" si="3"/>
        <v>0</v>
      </c>
      <c r="L35" s="159">
        <v>0</v>
      </c>
      <c r="M35" s="159">
        <f t="shared" si="4"/>
        <v>0</v>
      </c>
      <c r="N35" s="151">
        <v>1E-3</v>
      </c>
      <c r="O35" s="151">
        <f t="shared" si="5"/>
        <v>0.01</v>
      </c>
      <c r="P35" s="151">
        <v>0</v>
      </c>
      <c r="Q35" s="151">
        <f t="shared" si="6"/>
        <v>0</v>
      </c>
      <c r="R35" s="151"/>
      <c r="S35" s="151"/>
      <c r="T35" s="152">
        <v>0</v>
      </c>
      <c r="U35" s="151">
        <f t="shared" si="7"/>
        <v>0</v>
      </c>
      <c r="V35" s="143"/>
      <c r="W35" s="143"/>
      <c r="X35" s="143"/>
      <c r="Y35" s="143"/>
      <c r="Z35" s="143"/>
      <c r="AA35" s="143"/>
      <c r="AB35" s="143"/>
      <c r="AC35" s="143"/>
      <c r="AD35" s="143"/>
      <c r="AE35" s="143" t="s">
        <v>113</v>
      </c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1" x14ac:dyDescent="0.2">
      <c r="A36" s="144">
        <v>26</v>
      </c>
      <c r="B36" s="144" t="s">
        <v>169</v>
      </c>
      <c r="C36" s="180" t="s">
        <v>170</v>
      </c>
      <c r="D36" s="150" t="s">
        <v>168</v>
      </c>
      <c r="E36" s="156">
        <v>6</v>
      </c>
      <c r="F36" s="158">
        <f t="shared" si="0"/>
        <v>0</v>
      </c>
      <c r="G36" s="159">
        <f t="shared" si="1"/>
        <v>0</v>
      </c>
      <c r="H36" s="159"/>
      <c r="I36" s="159">
        <f t="shared" si="2"/>
        <v>0</v>
      </c>
      <c r="J36" s="159"/>
      <c r="K36" s="159">
        <f t="shared" si="3"/>
        <v>0</v>
      </c>
      <c r="L36" s="159">
        <v>0</v>
      </c>
      <c r="M36" s="159">
        <f t="shared" si="4"/>
        <v>0</v>
      </c>
      <c r="N36" s="151">
        <v>1E-3</v>
      </c>
      <c r="O36" s="151">
        <f t="shared" si="5"/>
        <v>6.0000000000000001E-3</v>
      </c>
      <c r="P36" s="151">
        <v>0</v>
      </c>
      <c r="Q36" s="151">
        <f t="shared" si="6"/>
        <v>0</v>
      </c>
      <c r="R36" s="151"/>
      <c r="S36" s="151"/>
      <c r="T36" s="152">
        <v>0</v>
      </c>
      <c r="U36" s="151">
        <f t="shared" si="7"/>
        <v>0</v>
      </c>
      <c r="V36" s="143"/>
      <c r="W36" s="143"/>
      <c r="X36" s="143"/>
      <c r="Y36" s="143"/>
      <c r="Z36" s="143"/>
      <c r="AA36" s="143"/>
      <c r="AB36" s="143"/>
      <c r="AC36" s="143"/>
      <c r="AD36" s="143"/>
      <c r="AE36" s="143" t="s">
        <v>113</v>
      </c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44">
        <v>27</v>
      </c>
      <c r="B37" s="144" t="s">
        <v>171</v>
      </c>
      <c r="C37" s="180" t="s">
        <v>172</v>
      </c>
      <c r="D37" s="150" t="s">
        <v>168</v>
      </c>
      <c r="E37" s="156">
        <v>46</v>
      </c>
      <c r="F37" s="158">
        <f t="shared" si="0"/>
        <v>0</v>
      </c>
      <c r="G37" s="159">
        <f t="shared" si="1"/>
        <v>0</v>
      </c>
      <c r="H37" s="159"/>
      <c r="I37" s="159">
        <f t="shared" si="2"/>
        <v>0</v>
      </c>
      <c r="J37" s="159"/>
      <c r="K37" s="159">
        <f t="shared" si="3"/>
        <v>0</v>
      </c>
      <c r="L37" s="159">
        <v>0</v>
      </c>
      <c r="M37" s="159">
        <f t="shared" si="4"/>
        <v>0</v>
      </c>
      <c r="N37" s="151">
        <v>2E-3</v>
      </c>
      <c r="O37" s="151">
        <f t="shared" si="5"/>
        <v>9.1999999999999998E-2</v>
      </c>
      <c r="P37" s="151">
        <v>0</v>
      </c>
      <c r="Q37" s="151">
        <f t="shared" si="6"/>
        <v>0</v>
      </c>
      <c r="R37" s="151"/>
      <c r="S37" s="151"/>
      <c r="T37" s="152">
        <v>0</v>
      </c>
      <c r="U37" s="151">
        <f t="shared" si="7"/>
        <v>0</v>
      </c>
      <c r="V37" s="143"/>
      <c r="W37" s="143"/>
      <c r="X37" s="143"/>
      <c r="Y37" s="143"/>
      <c r="Z37" s="143"/>
      <c r="AA37" s="143"/>
      <c r="AB37" s="143"/>
      <c r="AC37" s="143"/>
      <c r="AD37" s="143"/>
      <c r="AE37" s="143" t="s">
        <v>113</v>
      </c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1" x14ac:dyDescent="0.2">
      <c r="A38" s="144">
        <v>28</v>
      </c>
      <c r="B38" s="144" t="s">
        <v>173</v>
      </c>
      <c r="C38" s="180" t="s">
        <v>174</v>
      </c>
      <c r="D38" s="150" t="s">
        <v>168</v>
      </c>
      <c r="E38" s="156">
        <v>6</v>
      </c>
      <c r="F38" s="158">
        <f t="shared" si="0"/>
        <v>0</v>
      </c>
      <c r="G38" s="159">
        <f t="shared" si="1"/>
        <v>0</v>
      </c>
      <c r="H38" s="159"/>
      <c r="I38" s="159">
        <f t="shared" si="2"/>
        <v>0</v>
      </c>
      <c r="J38" s="159"/>
      <c r="K38" s="159">
        <f t="shared" si="3"/>
        <v>0</v>
      </c>
      <c r="L38" s="159">
        <v>0</v>
      </c>
      <c r="M38" s="159">
        <f t="shared" si="4"/>
        <v>0</v>
      </c>
      <c r="N38" s="151">
        <v>3.0000000000000001E-3</v>
      </c>
      <c r="O38" s="151">
        <f t="shared" si="5"/>
        <v>1.7999999999999999E-2</v>
      </c>
      <c r="P38" s="151">
        <v>0</v>
      </c>
      <c r="Q38" s="151">
        <f t="shared" si="6"/>
        <v>0</v>
      </c>
      <c r="R38" s="151"/>
      <c r="S38" s="151"/>
      <c r="T38" s="152">
        <v>0</v>
      </c>
      <c r="U38" s="151">
        <f t="shared" si="7"/>
        <v>0</v>
      </c>
      <c r="V38" s="143"/>
      <c r="W38" s="143"/>
      <c r="X38" s="143"/>
      <c r="Y38" s="143"/>
      <c r="Z38" s="143"/>
      <c r="AA38" s="143"/>
      <c r="AB38" s="143"/>
      <c r="AC38" s="143"/>
      <c r="AD38" s="143"/>
      <c r="AE38" s="143" t="s">
        <v>113</v>
      </c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ht="22.5" outlineLevel="1" x14ac:dyDescent="0.2">
      <c r="A39" s="144">
        <v>29</v>
      </c>
      <c r="B39" s="144" t="s">
        <v>175</v>
      </c>
      <c r="C39" s="180" t="s">
        <v>176</v>
      </c>
      <c r="D39" s="150" t="s">
        <v>168</v>
      </c>
      <c r="E39" s="156">
        <v>32</v>
      </c>
      <c r="F39" s="158">
        <f t="shared" si="0"/>
        <v>0</v>
      </c>
      <c r="G39" s="159">
        <f t="shared" si="1"/>
        <v>0</v>
      </c>
      <c r="H39" s="159"/>
      <c r="I39" s="159">
        <f t="shared" si="2"/>
        <v>0</v>
      </c>
      <c r="J39" s="159"/>
      <c r="K39" s="159">
        <f t="shared" si="3"/>
        <v>0</v>
      </c>
      <c r="L39" s="159">
        <v>0</v>
      </c>
      <c r="M39" s="159">
        <f t="shared" si="4"/>
        <v>0</v>
      </c>
      <c r="N39" s="151">
        <v>6.0000000000000001E-3</v>
      </c>
      <c r="O39" s="151">
        <f t="shared" si="5"/>
        <v>0.192</v>
      </c>
      <c r="P39" s="151">
        <v>0</v>
      </c>
      <c r="Q39" s="151">
        <f t="shared" si="6"/>
        <v>0</v>
      </c>
      <c r="R39" s="151"/>
      <c r="S39" s="151"/>
      <c r="T39" s="152">
        <v>0</v>
      </c>
      <c r="U39" s="151">
        <f t="shared" si="7"/>
        <v>0</v>
      </c>
      <c r="V39" s="143"/>
      <c r="W39" s="143"/>
      <c r="X39" s="143"/>
      <c r="Y39" s="143"/>
      <c r="Z39" s="143"/>
      <c r="AA39" s="143"/>
      <c r="AB39" s="143"/>
      <c r="AC39" s="143"/>
      <c r="AD39" s="143"/>
      <c r="AE39" s="143" t="s">
        <v>113</v>
      </c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ht="22.5" outlineLevel="1" x14ac:dyDescent="0.2">
      <c r="A40" s="144">
        <v>30</v>
      </c>
      <c r="B40" s="144" t="s">
        <v>177</v>
      </c>
      <c r="C40" s="180" t="s">
        <v>178</v>
      </c>
      <c r="D40" s="150" t="s">
        <v>168</v>
      </c>
      <c r="E40" s="156">
        <v>6</v>
      </c>
      <c r="F40" s="158">
        <f t="shared" si="0"/>
        <v>0</v>
      </c>
      <c r="G40" s="159">
        <f t="shared" si="1"/>
        <v>0</v>
      </c>
      <c r="H40" s="159"/>
      <c r="I40" s="159">
        <f t="shared" si="2"/>
        <v>0</v>
      </c>
      <c r="J40" s="159"/>
      <c r="K40" s="159">
        <f t="shared" si="3"/>
        <v>0</v>
      </c>
      <c r="L40" s="159">
        <v>0</v>
      </c>
      <c r="M40" s="159">
        <f t="shared" si="4"/>
        <v>0</v>
      </c>
      <c r="N40" s="151">
        <v>7.0000000000000001E-3</v>
      </c>
      <c r="O40" s="151">
        <f t="shared" si="5"/>
        <v>4.2000000000000003E-2</v>
      </c>
      <c r="P40" s="151">
        <v>0</v>
      </c>
      <c r="Q40" s="151">
        <f t="shared" si="6"/>
        <v>0</v>
      </c>
      <c r="R40" s="151"/>
      <c r="S40" s="151"/>
      <c r="T40" s="152">
        <v>0</v>
      </c>
      <c r="U40" s="151">
        <f t="shared" si="7"/>
        <v>0</v>
      </c>
      <c r="V40" s="143"/>
      <c r="W40" s="143"/>
      <c r="X40" s="143"/>
      <c r="Y40" s="143"/>
      <c r="Z40" s="143"/>
      <c r="AA40" s="143"/>
      <c r="AB40" s="143"/>
      <c r="AC40" s="143"/>
      <c r="AD40" s="143"/>
      <c r="AE40" s="143" t="s">
        <v>113</v>
      </c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1" x14ac:dyDescent="0.2">
      <c r="A41" s="144">
        <v>31</v>
      </c>
      <c r="B41" s="144" t="s">
        <v>179</v>
      </c>
      <c r="C41" s="180" t="s">
        <v>180</v>
      </c>
      <c r="D41" s="150" t="s">
        <v>116</v>
      </c>
      <c r="E41" s="156">
        <v>12</v>
      </c>
      <c r="F41" s="158">
        <f t="shared" si="0"/>
        <v>0</v>
      </c>
      <c r="G41" s="159">
        <f t="shared" si="1"/>
        <v>0</v>
      </c>
      <c r="H41" s="159"/>
      <c r="I41" s="159">
        <f t="shared" si="2"/>
        <v>0</v>
      </c>
      <c r="J41" s="159"/>
      <c r="K41" s="159">
        <f t="shared" si="3"/>
        <v>0</v>
      </c>
      <c r="L41" s="159">
        <v>0</v>
      </c>
      <c r="M41" s="159">
        <f t="shared" si="4"/>
        <v>0</v>
      </c>
      <c r="N41" s="151">
        <v>5.0000000000000001E-3</v>
      </c>
      <c r="O41" s="151">
        <f t="shared" si="5"/>
        <v>0.06</v>
      </c>
      <c r="P41" s="151">
        <v>0</v>
      </c>
      <c r="Q41" s="151">
        <f t="shared" si="6"/>
        <v>0</v>
      </c>
      <c r="R41" s="151"/>
      <c r="S41" s="151"/>
      <c r="T41" s="152">
        <v>0</v>
      </c>
      <c r="U41" s="151">
        <f t="shared" si="7"/>
        <v>0</v>
      </c>
      <c r="V41" s="143"/>
      <c r="W41" s="143"/>
      <c r="X41" s="143"/>
      <c r="Y41" s="143"/>
      <c r="Z41" s="143"/>
      <c r="AA41" s="143"/>
      <c r="AB41" s="143"/>
      <c r="AC41" s="143"/>
      <c r="AD41" s="143"/>
      <c r="AE41" s="143" t="s">
        <v>113</v>
      </c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x14ac:dyDescent="0.2">
      <c r="A42" s="145" t="s">
        <v>108</v>
      </c>
      <c r="B42" s="145" t="s">
        <v>64</v>
      </c>
      <c r="C42" s="181" t="s">
        <v>65</v>
      </c>
      <c r="D42" s="153"/>
      <c r="E42" s="157"/>
      <c r="F42" s="160"/>
      <c r="G42" s="160">
        <f>SUMIF(AE43:AE45,"&lt;&gt;NOR",G43:G45)</f>
        <v>0</v>
      </c>
      <c r="H42" s="160"/>
      <c r="I42" s="160">
        <f>SUM(I43:I45)</f>
        <v>0</v>
      </c>
      <c r="J42" s="160"/>
      <c r="K42" s="160">
        <f>SUM(K43:K45)</f>
        <v>0</v>
      </c>
      <c r="L42" s="160"/>
      <c r="M42" s="160">
        <f>SUM(M43:M45)</f>
        <v>0</v>
      </c>
      <c r="N42" s="154"/>
      <c r="O42" s="154">
        <f>SUM(O43:O45)</f>
        <v>0.15709999999999999</v>
      </c>
      <c r="P42" s="154"/>
      <c r="Q42" s="154">
        <f>SUM(Q43:Q45)</f>
        <v>0</v>
      </c>
      <c r="R42" s="154"/>
      <c r="S42" s="154"/>
      <c r="T42" s="155"/>
      <c r="U42" s="154">
        <f>SUM(U43:U45)</f>
        <v>19.739999999999998</v>
      </c>
      <c r="AE42" t="s">
        <v>109</v>
      </c>
    </row>
    <row r="43" spans="1:60" outlineLevel="1" x14ac:dyDescent="0.2">
      <c r="A43" s="144">
        <v>32</v>
      </c>
      <c r="B43" s="144" t="s">
        <v>181</v>
      </c>
      <c r="C43" s="180" t="s">
        <v>182</v>
      </c>
      <c r="D43" s="150" t="s">
        <v>183</v>
      </c>
      <c r="E43" s="156">
        <v>20</v>
      </c>
      <c r="F43" s="158">
        <f>H43+J43</f>
        <v>0</v>
      </c>
      <c r="G43" s="159">
        <f>ROUND(E43*F43,2)</f>
        <v>0</v>
      </c>
      <c r="H43" s="159"/>
      <c r="I43" s="159">
        <f>ROUND(E43*H43,2)</f>
        <v>0</v>
      </c>
      <c r="J43" s="159"/>
      <c r="K43" s="159">
        <f>ROUND(E43*J43,2)</f>
        <v>0</v>
      </c>
      <c r="L43" s="159">
        <v>0</v>
      </c>
      <c r="M43" s="159">
        <f>G43*(1+L43/100)</f>
        <v>0</v>
      </c>
      <c r="N43" s="151">
        <v>5.1799999999999997E-3</v>
      </c>
      <c r="O43" s="151">
        <f>ROUND(E43*N43,5)</f>
        <v>0.1036</v>
      </c>
      <c r="P43" s="151">
        <v>0</v>
      </c>
      <c r="Q43" s="151">
        <f>ROUND(E43*P43,5)</f>
        <v>0</v>
      </c>
      <c r="R43" s="151"/>
      <c r="S43" s="151"/>
      <c r="T43" s="152">
        <v>0.63429999999999997</v>
      </c>
      <c r="U43" s="151">
        <f>ROUND(E43*T43,2)</f>
        <v>12.69</v>
      </c>
      <c r="V43" s="143"/>
      <c r="W43" s="143"/>
      <c r="X43" s="143"/>
      <c r="Y43" s="143"/>
      <c r="Z43" s="143"/>
      <c r="AA43" s="143"/>
      <c r="AB43" s="143"/>
      <c r="AC43" s="143"/>
      <c r="AD43" s="143"/>
      <c r="AE43" s="143" t="s">
        <v>113</v>
      </c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44">
        <v>33</v>
      </c>
      <c r="B44" s="144" t="s">
        <v>184</v>
      </c>
      <c r="C44" s="180" t="s">
        <v>185</v>
      </c>
      <c r="D44" s="150" t="s">
        <v>183</v>
      </c>
      <c r="E44" s="156">
        <v>10</v>
      </c>
      <c r="F44" s="158">
        <f>H44+J44</f>
        <v>0</v>
      </c>
      <c r="G44" s="159">
        <f>ROUND(E44*F44,2)</f>
        <v>0</v>
      </c>
      <c r="H44" s="159"/>
      <c r="I44" s="159">
        <f>ROUND(E44*H44,2)</f>
        <v>0</v>
      </c>
      <c r="J44" s="159"/>
      <c r="K44" s="159">
        <f>ROUND(E44*J44,2)</f>
        <v>0</v>
      </c>
      <c r="L44" s="159">
        <v>0</v>
      </c>
      <c r="M44" s="159">
        <f>G44*(1+L44/100)</f>
        <v>0</v>
      </c>
      <c r="N44" s="151">
        <v>5.3499999999999997E-3</v>
      </c>
      <c r="O44" s="151">
        <f>ROUND(E44*N44,5)</f>
        <v>5.3499999999999999E-2</v>
      </c>
      <c r="P44" s="151">
        <v>0</v>
      </c>
      <c r="Q44" s="151">
        <f>ROUND(E44*P44,5)</f>
        <v>0</v>
      </c>
      <c r="R44" s="151"/>
      <c r="S44" s="151"/>
      <c r="T44" s="152">
        <v>0.68279999999999996</v>
      </c>
      <c r="U44" s="151">
        <f>ROUND(E44*T44,2)</f>
        <v>6.83</v>
      </c>
      <c r="V44" s="143"/>
      <c r="W44" s="143"/>
      <c r="X44" s="143"/>
      <c r="Y44" s="143"/>
      <c r="Z44" s="143"/>
      <c r="AA44" s="143"/>
      <c r="AB44" s="143"/>
      <c r="AC44" s="143"/>
      <c r="AD44" s="143"/>
      <c r="AE44" s="143" t="s">
        <v>113</v>
      </c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1" x14ac:dyDescent="0.2">
      <c r="A45" s="144">
        <v>34</v>
      </c>
      <c r="B45" s="144" t="s">
        <v>186</v>
      </c>
      <c r="C45" s="180" t="s">
        <v>187</v>
      </c>
      <c r="D45" s="150" t="s">
        <v>188</v>
      </c>
      <c r="E45" s="156">
        <v>0.15709999999999999</v>
      </c>
      <c r="F45" s="158">
        <f>H45+J45</f>
        <v>0</v>
      </c>
      <c r="G45" s="159">
        <f>ROUND(E45*F45,2)</f>
        <v>0</v>
      </c>
      <c r="H45" s="159"/>
      <c r="I45" s="159">
        <f>ROUND(E45*H45,2)</f>
        <v>0</v>
      </c>
      <c r="J45" s="159"/>
      <c r="K45" s="159">
        <f>ROUND(E45*J45,2)</f>
        <v>0</v>
      </c>
      <c r="L45" s="159">
        <v>0</v>
      </c>
      <c r="M45" s="159">
        <f>G45*(1+L45/100)</f>
        <v>0</v>
      </c>
      <c r="N45" s="151">
        <v>0</v>
      </c>
      <c r="O45" s="151">
        <f>ROUND(E45*N45,5)</f>
        <v>0</v>
      </c>
      <c r="P45" s="151">
        <v>0</v>
      </c>
      <c r="Q45" s="151">
        <f>ROUND(E45*P45,5)</f>
        <v>0</v>
      </c>
      <c r="R45" s="151"/>
      <c r="S45" s="151"/>
      <c r="T45" s="152">
        <v>1.3740000000000001</v>
      </c>
      <c r="U45" s="151">
        <f>ROUND(E45*T45,2)</f>
        <v>0.22</v>
      </c>
      <c r="V45" s="143"/>
      <c r="W45" s="143"/>
      <c r="X45" s="143"/>
      <c r="Y45" s="143"/>
      <c r="Z45" s="143"/>
      <c r="AA45" s="143"/>
      <c r="AB45" s="143"/>
      <c r="AC45" s="143"/>
      <c r="AD45" s="143"/>
      <c r="AE45" s="143" t="s">
        <v>113</v>
      </c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x14ac:dyDescent="0.2">
      <c r="A46" s="145" t="s">
        <v>108</v>
      </c>
      <c r="B46" s="145" t="s">
        <v>66</v>
      </c>
      <c r="C46" s="181" t="s">
        <v>67</v>
      </c>
      <c r="D46" s="153"/>
      <c r="E46" s="157"/>
      <c r="F46" s="160"/>
      <c r="G46" s="160">
        <f>SUMIF(AE47:AE49,"&lt;&gt;NOR",G47:G49)</f>
        <v>0</v>
      </c>
      <c r="H46" s="160"/>
      <c r="I46" s="160">
        <f>SUM(I47:I49)</f>
        <v>0</v>
      </c>
      <c r="J46" s="160"/>
      <c r="K46" s="160">
        <f>SUM(K47:K49)</f>
        <v>0</v>
      </c>
      <c r="L46" s="160"/>
      <c r="M46" s="160">
        <f>SUM(M47:M49)</f>
        <v>0</v>
      </c>
      <c r="N46" s="154"/>
      <c r="O46" s="154">
        <f>SUM(O47:O49)</f>
        <v>1.2200000000000001E-2</v>
      </c>
      <c r="P46" s="154"/>
      <c r="Q46" s="154">
        <f>SUM(Q47:Q49)</f>
        <v>0</v>
      </c>
      <c r="R46" s="154"/>
      <c r="S46" s="154"/>
      <c r="T46" s="155"/>
      <c r="U46" s="154">
        <f>SUM(U47:U49)</f>
        <v>0.88</v>
      </c>
      <c r="AE46" t="s">
        <v>109</v>
      </c>
    </row>
    <row r="47" spans="1:60" outlineLevel="1" x14ac:dyDescent="0.2">
      <c r="A47" s="144">
        <v>35</v>
      </c>
      <c r="B47" s="144" t="s">
        <v>189</v>
      </c>
      <c r="C47" s="180" t="s">
        <v>190</v>
      </c>
      <c r="D47" s="150" t="s">
        <v>183</v>
      </c>
      <c r="E47" s="156">
        <v>10</v>
      </c>
      <c r="F47" s="158">
        <f>H47+J47</f>
        <v>0</v>
      </c>
      <c r="G47" s="159">
        <f>ROUND(E47*F47,2)</f>
        <v>0</v>
      </c>
      <c r="H47" s="159"/>
      <c r="I47" s="159">
        <f>ROUND(E47*H47,2)</f>
        <v>0</v>
      </c>
      <c r="J47" s="159"/>
      <c r="K47" s="159">
        <f>ROUND(E47*J47,2)</f>
        <v>0</v>
      </c>
      <c r="L47" s="159">
        <v>0</v>
      </c>
      <c r="M47" s="159">
        <f>G47*(1+L47/100)</f>
        <v>0</v>
      </c>
      <c r="N47" s="151">
        <v>5.1000000000000004E-4</v>
      </c>
      <c r="O47" s="151">
        <f>ROUND(E47*N47,5)</f>
        <v>5.1000000000000004E-3</v>
      </c>
      <c r="P47" s="151">
        <v>0</v>
      </c>
      <c r="Q47" s="151">
        <f>ROUND(E47*P47,5)</f>
        <v>0</v>
      </c>
      <c r="R47" s="151"/>
      <c r="S47" s="151"/>
      <c r="T47" s="152">
        <v>3.1E-2</v>
      </c>
      <c r="U47" s="151">
        <f>ROUND(E47*T47,2)</f>
        <v>0.31</v>
      </c>
      <c r="V47" s="143"/>
      <c r="W47" s="143"/>
      <c r="X47" s="143"/>
      <c r="Y47" s="143"/>
      <c r="Z47" s="143"/>
      <c r="AA47" s="143"/>
      <c r="AB47" s="143"/>
      <c r="AC47" s="143"/>
      <c r="AD47" s="143"/>
      <c r="AE47" s="143" t="s">
        <v>113</v>
      </c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1" x14ac:dyDescent="0.2">
      <c r="A48" s="144">
        <v>36</v>
      </c>
      <c r="B48" s="144" t="s">
        <v>191</v>
      </c>
      <c r="C48" s="180" t="s">
        <v>192</v>
      </c>
      <c r="D48" s="150" t="s">
        <v>183</v>
      </c>
      <c r="E48" s="156">
        <v>10</v>
      </c>
      <c r="F48" s="158">
        <f>H48+J48</f>
        <v>0</v>
      </c>
      <c r="G48" s="159">
        <f>ROUND(E48*F48,2)</f>
        <v>0</v>
      </c>
      <c r="H48" s="159"/>
      <c r="I48" s="159">
        <f>ROUND(E48*H48,2)</f>
        <v>0</v>
      </c>
      <c r="J48" s="159"/>
      <c r="K48" s="159">
        <f>ROUND(E48*J48,2)</f>
        <v>0</v>
      </c>
      <c r="L48" s="159">
        <v>0</v>
      </c>
      <c r="M48" s="159">
        <f>G48*(1+L48/100)</f>
        <v>0</v>
      </c>
      <c r="N48" s="151">
        <v>7.1000000000000002E-4</v>
      </c>
      <c r="O48" s="151">
        <f>ROUND(E48*N48,5)</f>
        <v>7.1000000000000004E-3</v>
      </c>
      <c r="P48" s="151">
        <v>0</v>
      </c>
      <c r="Q48" s="151">
        <f>ROUND(E48*P48,5)</f>
        <v>0</v>
      </c>
      <c r="R48" s="151"/>
      <c r="S48" s="151"/>
      <c r="T48" s="152">
        <v>4.2000000000000003E-2</v>
      </c>
      <c r="U48" s="151">
        <f>ROUND(E48*T48,2)</f>
        <v>0.42</v>
      </c>
      <c r="V48" s="143"/>
      <c r="W48" s="143"/>
      <c r="X48" s="143"/>
      <c r="Y48" s="143"/>
      <c r="Z48" s="143"/>
      <c r="AA48" s="143"/>
      <c r="AB48" s="143"/>
      <c r="AC48" s="143"/>
      <c r="AD48" s="143"/>
      <c r="AE48" s="143" t="s">
        <v>113</v>
      </c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1" x14ac:dyDescent="0.2">
      <c r="A49" s="144">
        <v>37</v>
      </c>
      <c r="B49" s="144" t="s">
        <v>193</v>
      </c>
      <c r="C49" s="180" t="s">
        <v>194</v>
      </c>
      <c r="D49" s="150" t="s">
        <v>188</v>
      </c>
      <c r="E49" s="156">
        <v>1.2200000000000001E-2</v>
      </c>
      <c r="F49" s="158">
        <f>H49+J49</f>
        <v>0</v>
      </c>
      <c r="G49" s="159">
        <f>ROUND(E49*F49,2)</f>
        <v>0</v>
      </c>
      <c r="H49" s="159"/>
      <c r="I49" s="159">
        <f>ROUND(E49*H49,2)</f>
        <v>0</v>
      </c>
      <c r="J49" s="159"/>
      <c r="K49" s="159">
        <f>ROUND(E49*J49,2)</f>
        <v>0</v>
      </c>
      <c r="L49" s="159">
        <v>0</v>
      </c>
      <c r="M49" s="159">
        <f>G49*(1+L49/100)</f>
        <v>0</v>
      </c>
      <c r="N49" s="151">
        <v>0</v>
      </c>
      <c r="O49" s="151">
        <f>ROUND(E49*N49,5)</f>
        <v>0</v>
      </c>
      <c r="P49" s="151">
        <v>0</v>
      </c>
      <c r="Q49" s="151">
        <f>ROUND(E49*P49,5)</f>
        <v>0</v>
      </c>
      <c r="R49" s="151"/>
      <c r="S49" s="151"/>
      <c r="T49" s="152">
        <v>12.207000000000001</v>
      </c>
      <c r="U49" s="151">
        <f>ROUND(E49*T49,2)</f>
        <v>0.15</v>
      </c>
      <c r="V49" s="143"/>
      <c r="W49" s="143"/>
      <c r="X49" s="143"/>
      <c r="Y49" s="143"/>
      <c r="Z49" s="143"/>
      <c r="AA49" s="143"/>
      <c r="AB49" s="143"/>
      <c r="AC49" s="143"/>
      <c r="AD49" s="143"/>
      <c r="AE49" s="143" t="s">
        <v>113</v>
      </c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x14ac:dyDescent="0.2">
      <c r="A50" s="145" t="s">
        <v>108</v>
      </c>
      <c r="B50" s="145" t="s">
        <v>68</v>
      </c>
      <c r="C50" s="181" t="s">
        <v>69</v>
      </c>
      <c r="D50" s="153"/>
      <c r="E50" s="157"/>
      <c r="F50" s="160"/>
      <c r="G50" s="160">
        <f>SUMIF(AE51:AE53,"&lt;&gt;NOR",G51:G53)</f>
        <v>0</v>
      </c>
      <c r="H50" s="160"/>
      <c r="I50" s="160">
        <f>SUM(I51:I53)</f>
        <v>0</v>
      </c>
      <c r="J50" s="160"/>
      <c r="K50" s="160">
        <f>SUM(K51:K53)</f>
        <v>0</v>
      </c>
      <c r="L50" s="160"/>
      <c r="M50" s="160">
        <f>SUM(M51:M53)</f>
        <v>0</v>
      </c>
      <c r="N50" s="154"/>
      <c r="O50" s="154">
        <f>SUM(O51:O53)</f>
        <v>6.3559999999999992E-2</v>
      </c>
      <c r="P50" s="154"/>
      <c r="Q50" s="154">
        <f>SUM(Q51:Q53)</f>
        <v>0</v>
      </c>
      <c r="R50" s="154"/>
      <c r="S50" s="154"/>
      <c r="T50" s="155"/>
      <c r="U50" s="154">
        <f>SUM(U51:U53)</f>
        <v>11.45</v>
      </c>
      <c r="AE50" t="s">
        <v>109</v>
      </c>
    </row>
    <row r="51" spans="1:60" outlineLevel="1" x14ac:dyDescent="0.2">
      <c r="A51" s="144">
        <v>38</v>
      </c>
      <c r="B51" s="144" t="s">
        <v>195</v>
      </c>
      <c r="C51" s="180" t="s">
        <v>196</v>
      </c>
      <c r="D51" s="150" t="s">
        <v>197</v>
      </c>
      <c r="E51" s="156">
        <v>48</v>
      </c>
      <c r="F51" s="158">
        <f>H51+J51</f>
        <v>0</v>
      </c>
      <c r="G51" s="159">
        <f>ROUND(E51*F51,2)</f>
        <v>0</v>
      </c>
      <c r="H51" s="159"/>
      <c r="I51" s="159">
        <f>ROUND(E51*H51,2)</f>
        <v>0</v>
      </c>
      <c r="J51" s="159"/>
      <c r="K51" s="159">
        <f>ROUND(E51*J51,2)</f>
        <v>0</v>
      </c>
      <c r="L51" s="159">
        <v>0</v>
      </c>
      <c r="M51" s="159">
        <f>G51*(1+L51/100)</f>
        <v>0</v>
      </c>
      <c r="N51" s="151">
        <v>1.1299999999999999E-3</v>
      </c>
      <c r="O51" s="151">
        <f>ROUND(E51*N51,5)</f>
        <v>5.4239999999999997E-2</v>
      </c>
      <c r="P51" s="151">
        <v>0</v>
      </c>
      <c r="Q51" s="151">
        <f>ROUND(E51*P51,5)</f>
        <v>0</v>
      </c>
      <c r="R51" s="151"/>
      <c r="S51" s="151"/>
      <c r="T51" s="152">
        <v>0.114</v>
      </c>
      <c r="U51" s="151">
        <f>ROUND(E51*T51,2)</f>
        <v>5.47</v>
      </c>
      <c r="V51" s="143"/>
      <c r="W51" s="143"/>
      <c r="X51" s="143"/>
      <c r="Y51" s="143"/>
      <c r="Z51" s="143"/>
      <c r="AA51" s="143"/>
      <c r="AB51" s="143"/>
      <c r="AC51" s="143"/>
      <c r="AD51" s="143"/>
      <c r="AE51" s="143" t="s">
        <v>113</v>
      </c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1" x14ac:dyDescent="0.2">
      <c r="A52" s="144">
        <v>39</v>
      </c>
      <c r="B52" s="144" t="s">
        <v>198</v>
      </c>
      <c r="C52" s="180" t="s">
        <v>199</v>
      </c>
      <c r="D52" s="150" t="s">
        <v>197</v>
      </c>
      <c r="E52" s="156">
        <v>1</v>
      </c>
      <c r="F52" s="158">
        <f>H52+J52</f>
        <v>0</v>
      </c>
      <c r="G52" s="159">
        <f>ROUND(E52*F52,2)</f>
        <v>0</v>
      </c>
      <c r="H52" s="159"/>
      <c r="I52" s="159">
        <f>ROUND(E52*H52,2)</f>
        <v>0</v>
      </c>
      <c r="J52" s="159"/>
      <c r="K52" s="159">
        <f>ROUND(E52*J52,2)</f>
        <v>0</v>
      </c>
      <c r="L52" s="159">
        <v>0</v>
      </c>
      <c r="M52" s="159">
        <f>G52*(1+L52/100)</f>
        <v>0</v>
      </c>
      <c r="N52" s="151">
        <v>9.3200000000000002E-3</v>
      </c>
      <c r="O52" s="151">
        <f>ROUND(E52*N52,5)</f>
        <v>9.3200000000000002E-3</v>
      </c>
      <c r="P52" s="151">
        <v>0</v>
      </c>
      <c r="Q52" s="151">
        <f>ROUND(E52*P52,5)</f>
        <v>0</v>
      </c>
      <c r="R52" s="151"/>
      <c r="S52" s="151"/>
      <c r="T52" s="152">
        <v>5.7240000000000002</v>
      </c>
      <c r="U52" s="151">
        <f>ROUND(E52*T52,2)</f>
        <v>5.72</v>
      </c>
      <c r="V52" s="143"/>
      <c r="W52" s="143"/>
      <c r="X52" s="143"/>
      <c r="Y52" s="143"/>
      <c r="Z52" s="143"/>
      <c r="AA52" s="143"/>
      <c r="AB52" s="143"/>
      <c r="AC52" s="143"/>
      <c r="AD52" s="143"/>
      <c r="AE52" s="143" t="s">
        <v>113</v>
      </c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1" x14ac:dyDescent="0.2">
      <c r="A53" s="144">
        <v>40</v>
      </c>
      <c r="B53" s="144" t="s">
        <v>200</v>
      </c>
      <c r="C53" s="180" t="s">
        <v>201</v>
      </c>
      <c r="D53" s="150" t="s">
        <v>188</v>
      </c>
      <c r="E53" s="156">
        <v>6.3560000000000005E-2</v>
      </c>
      <c r="F53" s="158">
        <f>H53+J53</f>
        <v>0</v>
      </c>
      <c r="G53" s="159">
        <f>ROUND(E53*F53,2)</f>
        <v>0</v>
      </c>
      <c r="H53" s="159"/>
      <c r="I53" s="159">
        <f>ROUND(E53*H53,2)</f>
        <v>0</v>
      </c>
      <c r="J53" s="159"/>
      <c r="K53" s="159">
        <f>ROUND(E53*J53,2)</f>
        <v>0</v>
      </c>
      <c r="L53" s="159">
        <v>0</v>
      </c>
      <c r="M53" s="159">
        <f>G53*(1+L53/100)</f>
        <v>0</v>
      </c>
      <c r="N53" s="151">
        <v>0</v>
      </c>
      <c r="O53" s="151">
        <f>ROUND(E53*N53,5)</f>
        <v>0</v>
      </c>
      <c r="P53" s="151">
        <v>0</v>
      </c>
      <c r="Q53" s="151">
        <f>ROUND(E53*P53,5)</f>
        <v>0</v>
      </c>
      <c r="R53" s="151"/>
      <c r="S53" s="151"/>
      <c r="T53" s="152">
        <v>4.093</v>
      </c>
      <c r="U53" s="151">
        <f>ROUND(E53*T53,2)</f>
        <v>0.26</v>
      </c>
      <c r="V53" s="143"/>
      <c r="W53" s="143"/>
      <c r="X53" s="143"/>
      <c r="Y53" s="143"/>
      <c r="Z53" s="143"/>
      <c r="AA53" s="143"/>
      <c r="AB53" s="143"/>
      <c r="AC53" s="143"/>
      <c r="AD53" s="143"/>
      <c r="AE53" s="143" t="s">
        <v>113</v>
      </c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x14ac:dyDescent="0.2">
      <c r="A54" s="145" t="s">
        <v>108</v>
      </c>
      <c r="B54" s="145" t="s">
        <v>70</v>
      </c>
      <c r="C54" s="181" t="s">
        <v>71</v>
      </c>
      <c r="D54" s="153"/>
      <c r="E54" s="157"/>
      <c r="F54" s="160"/>
      <c r="G54" s="160">
        <f>SUMIF(AE55:AE86,"&lt;&gt;NOR",G55:G86)</f>
        <v>0</v>
      </c>
      <c r="H54" s="160"/>
      <c r="I54" s="160">
        <f>SUM(I55:I86)</f>
        <v>0</v>
      </c>
      <c r="J54" s="160"/>
      <c r="K54" s="160">
        <f>SUM(K55:K86)</f>
        <v>0</v>
      </c>
      <c r="L54" s="160"/>
      <c r="M54" s="160">
        <f>SUM(M55:M86)</f>
        <v>0</v>
      </c>
      <c r="N54" s="154"/>
      <c r="O54" s="154">
        <f>SUM(O55:O86)</f>
        <v>7.4163899999999989</v>
      </c>
      <c r="P54" s="154"/>
      <c r="Q54" s="154">
        <f>SUM(Q55:Q86)</f>
        <v>0</v>
      </c>
      <c r="R54" s="154"/>
      <c r="S54" s="154"/>
      <c r="T54" s="155"/>
      <c r="U54" s="154">
        <f>SUM(U55:U86)</f>
        <v>711.29</v>
      </c>
      <c r="AE54" t="s">
        <v>109</v>
      </c>
    </row>
    <row r="55" spans="1:60" outlineLevel="1" x14ac:dyDescent="0.2">
      <c r="A55" s="144">
        <v>41</v>
      </c>
      <c r="B55" s="144" t="s">
        <v>202</v>
      </c>
      <c r="C55" s="180" t="s">
        <v>203</v>
      </c>
      <c r="D55" s="150" t="s">
        <v>183</v>
      </c>
      <c r="E55" s="156">
        <v>34</v>
      </c>
      <c r="F55" s="158">
        <f t="shared" ref="F55:F86" si="8">H55+J55</f>
        <v>0</v>
      </c>
      <c r="G55" s="159">
        <f t="shared" ref="G55:G86" si="9">ROUND(E55*F55,2)</f>
        <v>0</v>
      </c>
      <c r="H55" s="159"/>
      <c r="I55" s="159">
        <f t="shared" ref="I55:I86" si="10">ROUND(E55*H55,2)</f>
        <v>0</v>
      </c>
      <c r="J55" s="159"/>
      <c r="K55" s="159">
        <f t="shared" ref="K55:K86" si="11">ROUND(E55*J55,2)</f>
        <v>0</v>
      </c>
      <c r="L55" s="159">
        <v>0</v>
      </c>
      <c r="M55" s="159">
        <f t="shared" ref="M55:M86" si="12">G55*(1+L55/100)</f>
        <v>0</v>
      </c>
      <c r="N55" s="151">
        <v>6.8599999999999998E-3</v>
      </c>
      <c r="O55" s="151">
        <f t="shared" ref="O55:O86" si="13">ROUND(E55*N55,5)</f>
        <v>0.23324</v>
      </c>
      <c r="P55" s="151">
        <v>0</v>
      </c>
      <c r="Q55" s="151">
        <f t="shared" ref="Q55:Q86" si="14">ROUND(E55*P55,5)</f>
        <v>0</v>
      </c>
      <c r="R55" s="151"/>
      <c r="S55" s="151"/>
      <c r="T55" s="152">
        <v>0.39200000000000002</v>
      </c>
      <c r="U55" s="151">
        <f t="shared" ref="U55:U86" si="15">ROUND(E55*T55,2)</f>
        <v>13.33</v>
      </c>
      <c r="V55" s="143"/>
      <c r="W55" s="143"/>
      <c r="X55" s="143"/>
      <c r="Y55" s="143"/>
      <c r="Z55" s="143"/>
      <c r="AA55" s="143"/>
      <c r="AB55" s="143"/>
      <c r="AC55" s="143"/>
      <c r="AD55" s="143"/>
      <c r="AE55" s="143" t="s">
        <v>113</v>
      </c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1" x14ac:dyDescent="0.2">
      <c r="A56" s="144">
        <v>42</v>
      </c>
      <c r="B56" s="144" t="s">
        <v>204</v>
      </c>
      <c r="C56" s="180" t="s">
        <v>205</v>
      </c>
      <c r="D56" s="150" t="s">
        <v>183</v>
      </c>
      <c r="E56" s="156">
        <v>26</v>
      </c>
      <c r="F56" s="158">
        <f t="shared" si="8"/>
        <v>0</v>
      </c>
      <c r="G56" s="159">
        <f t="shared" si="9"/>
        <v>0</v>
      </c>
      <c r="H56" s="159"/>
      <c r="I56" s="159">
        <f t="shared" si="10"/>
        <v>0</v>
      </c>
      <c r="J56" s="159"/>
      <c r="K56" s="159">
        <f t="shared" si="11"/>
        <v>0</v>
      </c>
      <c r="L56" s="159">
        <v>0</v>
      </c>
      <c r="M56" s="159">
        <f t="shared" si="12"/>
        <v>0</v>
      </c>
      <c r="N56" s="151">
        <v>6.5399999999999998E-3</v>
      </c>
      <c r="O56" s="151">
        <f t="shared" si="13"/>
        <v>0.17004</v>
      </c>
      <c r="P56" s="151">
        <v>0</v>
      </c>
      <c r="Q56" s="151">
        <f t="shared" si="14"/>
        <v>0</v>
      </c>
      <c r="R56" s="151"/>
      <c r="S56" s="151"/>
      <c r="T56" s="152">
        <v>0.36799999999999999</v>
      </c>
      <c r="U56" s="151">
        <f t="shared" si="15"/>
        <v>9.57</v>
      </c>
      <c r="V56" s="143"/>
      <c r="W56" s="143"/>
      <c r="X56" s="143"/>
      <c r="Y56" s="143"/>
      <c r="Z56" s="143"/>
      <c r="AA56" s="143"/>
      <c r="AB56" s="143"/>
      <c r="AC56" s="143"/>
      <c r="AD56" s="143"/>
      <c r="AE56" s="143" t="s">
        <v>113</v>
      </c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outlineLevel="1" x14ac:dyDescent="0.2">
      <c r="A57" s="144">
        <v>43</v>
      </c>
      <c r="B57" s="144" t="s">
        <v>206</v>
      </c>
      <c r="C57" s="180" t="s">
        <v>207</v>
      </c>
      <c r="D57" s="150" t="s">
        <v>183</v>
      </c>
      <c r="E57" s="156">
        <v>72</v>
      </c>
      <c r="F57" s="158">
        <f t="shared" si="8"/>
        <v>0</v>
      </c>
      <c r="G57" s="159">
        <f t="shared" si="9"/>
        <v>0</v>
      </c>
      <c r="H57" s="159"/>
      <c r="I57" s="159">
        <f t="shared" si="10"/>
        <v>0</v>
      </c>
      <c r="J57" s="159"/>
      <c r="K57" s="159">
        <f t="shared" si="11"/>
        <v>0</v>
      </c>
      <c r="L57" s="159">
        <v>0</v>
      </c>
      <c r="M57" s="159">
        <f t="shared" si="12"/>
        <v>0</v>
      </c>
      <c r="N57" s="151">
        <v>7.2100000000000003E-3</v>
      </c>
      <c r="O57" s="151">
        <f t="shared" si="13"/>
        <v>0.51912000000000003</v>
      </c>
      <c r="P57" s="151">
        <v>0</v>
      </c>
      <c r="Q57" s="151">
        <f t="shared" si="14"/>
        <v>0</v>
      </c>
      <c r="R57" s="151"/>
      <c r="S57" s="151"/>
      <c r="T57" s="152">
        <v>0.52500000000000002</v>
      </c>
      <c r="U57" s="151">
        <f t="shared" si="15"/>
        <v>37.799999999999997</v>
      </c>
      <c r="V57" s="143"/>
      <c r="W57" s="143"/>
      <c r="X57" s="143"/>
      <c r="Y57" s="143"/>
      <c r="Z57" s="143"/>
      <c r="AA57" s="143"/>
      <c r="AB57" s="143"/>
      <c r="AC57" s="143"/>
      <c r="AD57" s="143"/>
      <c r="AE57" s="143" t="s">
        <v>113</v>
      </c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outlineLevel="1" x14ac:dyDescent="0.2">
      <c r="A58" s="144">
        <v>44</v>
      </c>
      <c r="B58" s="144" t="s">
        <v>208</v>
      </c>
      <c r="C58" s="180" t="s">
        <v>209</v>
      </c>
      <c r="D58" s="150" t="s">
        <v>183</v>
      </c>
      <c r="E58" s="156">
        <v>86</v>
      </c>
      <c r="F58" s="158">
        <f t="shared" si="8"/>
        <v>0</v>
      </c>
      <c r="G58" s="159">
        <f t="shared" si="9"/>
        <v>0</v>
      </c>
      <c r="H58" s="159"/>
      <c r="I58" s="159">
        <f t="shared" si="10"/>
        <v>0</v>
      </c>
      <c r="J58" s="159"/>
      <c r="K58" s="159">
        <f t="shared" si="11"/>
        <v>0</v>
      </c>
      <c r="L58" s="159">
        <v>0</v>
      </c>
      <c r="M58" s="159">
        <f t="shared" si="12"/>
        <v>0</v>
      </c>
      <c r="N58" s="151">
        <v>9.8499999999999994E-3</v>
      </c>
      <c r="O58" s="151">
        <f t="shared" si="13"/>
        <v>0.84709999999999996</v>
      </c>
      <c r="P58" s="151">
        <v>0</v>
      </c>
      <c r="Q58" s="151">
        <f t="shared" si="14"/>
        <v>0</v>
      </c>
      <c r="R58" s="151"/>
      <c r="S58" s="151"/>
      <c r="T58" s="152">
        <v>0.91900000000000004</v>
      </c>
      <c r="U58" s="151">
        <f t="shared" si="15"/>
        <v>79.03</v>
      </c>
      <c r="V58" s="143"/>
      <c r="W58" s="143"/>
      <c r="X58" s="143"/>
      <c r="Y58" s="143"/>
      <c r="Z58" s="143"/>
      <c r="AA58" s="143"/>
      <c r="AB58" s="143"/>
      <c r="AC58" s="143"/>
      <c r="AD58" s="143"/>
      <c r="AE58" s="143" t="s">
        <v>113</v>
      </c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outlineLevel="1" x14ac:dyDescent="0.2">
      <c r="A59" s="144">
        <v>45</v>
      </c>
      <c r="B59" s="144" t="s">
        <v>210</v>
      </c>
      <c r="C59" s="180" t="s">
        <v>211</v>
      </c>
      <c r="D59" s="150" t="s">
        <v>183</v>
      </c>
      <c r="E59" s="156">
        <v>136</v>
      </c>
      <c r="F59" s="158">
        <f t="shared" si="8"/>
        <v>0</v>
      </c>
      <c r="G59" s="159">
        <f t="shared" si="9"/>
        <v>0</v>
      </c>
      <c r="H59" s="159"/>
      <c r="I59" s="159">
        <f t="shared" si="10"/>
        <v>0</v>
      </c>
      <c r="J59" s="159"/>
      <c r="K59" s="159">
        <f t="shared" si="11"/>
        <v>0</v>
      </c>
      <c r="L59" s="159">
        <v>0</v>
      </c>
      <c r="M59" s="159">
        <f t="shared" si="12"/>
        <v>0</v>
      </c>
      <c r="N59" s="151">
        <v>1.1900000000000001E-2</v>
      </c>
      <c r="O59" s="151">
        <f t="shared" si="13"/>
        <v>1.6184000000000001</v>
      </c>
      <c r="P59" s="151">
        <v>0</v>
      </c>
      <c r="Q59" s="151">
        <f t="shared" si="14"/>
        <v>0</v>
      </c>
      <c r="R59" s="151"/>
      <c r="S59" s="151"/>
      <c r="T59" s="152">
        <v>0.68300000000000005</v>
      </c>
      <c r="U59" s="151">
        <f t="shared" si="15"/>
        <v>92.89</v>
      </c>
      <c r="V59" s="143"/>
      <c r="W59" s="143"/>
      <c r="X59" s="143"/>
      <c r="Y59" s="143"/>
      <c r="Z59" s="143"/>
      <c r="AA59" s="143"/>
      <c r="AB59" s="143"/>
      <c r="AC59" s="143"/>
      <c r="AD59" s="143"/>
      <c r="AE59" s="143" t="s">
        <v>113</v>
      </c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1" x14ac:dyDescent="0.2">
      <c r="A60" s="144">
        <v>46</v>
      </c>
      <c r="B60" s="144" t="s">
        <v>212</v>
      </c>
      <c r="C60" s="180" t="s">
        <v>213</v>
      </c>
      <c r="D60" s="150" t="s">
        <v>183</v>
      </c>
      <c r="E60" s="156">
        <v>80</v>
      </c>
      <c r="F60" s="158">
        <f t="shared" si="8"/>
        <v>0</v>
      </c>
      <c r="G60" s="159">
        <f t="shared" si="9"/>
        <v>0</v>
      </c>
      <c r="H60" s="159"/>
      <c r="I60" s="159">
        <f t="shared" si="10"/>
        <v>0</v>
      </c>
      <c r="J60" s="159"/>
      <c r="K60" s="159">
        <f t="shared" si="11"/>
        <v>0</v>
      </c>
      <c r="L60" s="159">
        <v>0</v>
      </c>
      <c r="M60" s="159">
        <f t="shared" si="12"/>
        <v>0</v>
      </c>
      <c r="N60" s="151">
        <v>1.486E-2</v>
      </c>
      <c r="O60" s="151">
        <f t="shared" si="13"/>
        <v>1.1888000000000001</v>
      </c>
      <c r="P60" s="151">
        <v>0</v>
      </c>
      <c r="Q60" s="151">
        <f t="shared" si="14"/>
        <v>0</v>
      </c>
      <c r="R60" s="151"/>
      <c r="S60" s="151"/>
      <c r="T60" s="152">
        <v>0.74399999999999999</v>
      </c>
      <c r="U60" s="151">
        <f t="shared" si="15"/>
        <v>59.52</v>
      </c>
      <c r="V60" s="143"/>
      <c r="W60" s="143"/>
      <c r="X60" s="143"/>
      <c r="Y60" s="143"/>
      <c r="Z60" s="143"/>
      <c r="AA60" s="143"/>
      <c r="AB60" s="143"/>
      <c r="AC60" s="143"/>
      <c r="AD60" s="143"/>
      <c r="AE60" s="143" t="s">
        <v>113</v>
      </c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ht="22.5" outlineLevel="1" x14ac:dyDescent="0.2">
      <c r="A61" s="144">
        <v>47</v>
      </c>
      <c r="B61" s="144" t="s">
        <v>214</v>
      </c>
      <c r="C61" s="180" t="s">
        <v>215</v>
      </c>
      <c r="D61" s="150" t="s">
        <v>183</v>
      </c>
      <c r="E61" s="156">
        <v>660</v>
      </c>
      <c r="F61" s="158">
        <f t="shared" si="8"/>
        <v>0</v>
      </c>
      <c r="G61" s="159">
        <f t="shared" si="9"/>
        <v>0</v>
      </c>
      <c r="H61" s="159"/>
      <c r="I61" s="159">
        <f t="shared" si="10"/>
        <v>0</v>
      </c>
      <c r="J61" s="159"/>
      <c r="K61" s="159">
        <f t="shared" si="11"/>
        <v>0</v>
      </c>
      <c r="L61" s="159">
        <v>0</v>
      </c>
      <c r="M61" s="159">
        <f t="shared" si="12"/>
        <v>0</v>
      </c>
      <c r="N61" s="151">
        <v>4.2999999999999999E-4</v>
      </c>
      <c r="O61" s="151">
        <f t="shared" si="13"/>
        <v>0.2838</v>
      </c>
      <c r="P61" s="151">
        <v>0</v>
      </c>
      <c r="Q61" s="151">
        <f t="shared" si="14"/>
        <v>0</v>
      </c>
      <c r="R61" s="151"/>
      <c r="S61" s="151"/>
      <c r="T61" s="152">
        <v>0.13300000000000001</v>
      </c>
      <c r="U61" s="151">
        <f t="shared" si="15"/>
        <v>87.78</v>
      </c>
      <c r="V61" s="143"/>
      <c r="W61" s="143"/>
      <c r="X61" s="143"/>
      <c r="Y61" s="143"/>
      <c r="Z61" s="143"/>
      <c r="AA61" s="143"/>
      <c r="AB61" s="143"/>
      <c r="AC61" s="143"/>
      <c r="AD61" s="143"/>
      <c r="AE61" s="143" t="s">
        <v>113</v>
      </c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ht="22.5" outlineLevel="1" x14ac:dyDescent="0.2">
      <c r="A62" s="144">
        <v>48</v>
      </c>
      <c r="B62" s="144" t="s">
        <v>216</v>
      </c>
      <c r="C62" s="180" t="s">
        <v>217</v>
      </c>
      <c r="D62" s="150" t="s">
        <v>183</v>
      </c>
      <c r="E62" s="156">
        <v>120</v>
      </c>
      <c r="F62" s="158">
        <f t="shared" si="8"/>
        <v>0</v>
      </c>
      <c r="G62" s="159">
        <f t="shared" si="9"/>
        <v>0</v>
      </c>
      <c r="H62" s="159"/>
      <c r="I62" s="159">
        <f t="shared" si="10"/>
        <v>0</v>
      </c>
      <c r="J62" s="159"/>
      <c r="K62" s="159">
        <f t="shared" si="11"/>
        <v>0</v>
      </c>
      <c r="L62" s="159">
        <v>0</v>
      </c>
      <c r="M62" s="159">
        <f t="shared" si="12"/>
        <v>0</v>
      </c>
      <c r="N62" s="151">
        <v>4.8000000000000001E-4</v>
      </c>
      <c r="O62" s="151">
        <f t="shared" si="13"/>
        <v>5.7599999999999998E-2</v>
      </c>
      <c r="P62" s="151">
        <v>0</v>
      </c>
      <c r="Q62" s="151">
        <f t="shared" si="14"/>
        <v>0</v>
      </c>
      <c r="R62" s="151"/>
      <c r="S62" s="151"/>
      <c r="T62" s="152">
        <v>0.158</v>
      </c>
      <c r="U62" s="151">
        <f t="shared" si="15"/>
        <v>18.96</v>
      </c>
      <c r="V62" s="143"/>
      <c r="W62" s="143"/>
      <c r="X62" s="143"/>
      <c r="Y62" s="143"/>
      <c r="Z62" s="143"/>
      <c r="AA62" s="143"/>
      <c r="AB62" s="143"/>
      <c r="AC62" s="143"/>
      <c r="AD62" s="143"/>
      <c r="AE62" s="143" t="s">
        <v>113</v>
      </c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ht="22.5" outlineLevel="1" x14ac:dyDescent="0.2">
      <c r="A63" s="144">
        <v>49</v>
      </c>
      <c r="B63" s="144" t="s">
        <v>218</v>
      </c>
      <c r="C63" s="180" t="s">
        <v>219</v>
      </c>
      <c r="D63" s="150" t="s">
        <v>183</v>
      </c>
      <c r="E63" s="156">
        <v>36</v>
      </c>
      <c r="F63" s="158">
        <f t="shared" si="8"/>
        <v>0</v>
      </c>
      <c r="G63" s="159">
        <f t="shared" si="9"/>
        <v>0</v>
      </c>
      <c r="H63" s="159"/>
      <c r="I63" s="159">
        <f t="shared" si="10"/>
        <v>0</v>
      </c>
      <c r="J63" s="159"/>
      <c r="K63" s="159">
        <f t="shared" si="11"/>
        <v>0</v>
      </c>
      <c r="L63" s="159">
        <v>0</v>
      </c>
      <c r="M63" s="159">
        <f t="shared" si="12"/>
        <v>0</v>
      </c>
      <c r="N63" s="151">
        <v>6.8999999999999997E-4</v>
      </c>
      <c r="O63" s="151">
        <f t="shared" si="13"/>
        <v>2.4840000000000001E-2</v>
      </c>
      <c r="P63" s="151">
        <v>0</v>
      </c>
      <c r="Q63" s="151">
        <f t="shared" si="14"/>
        <v>0</v>
      </c>
      <c r="R63" s="151"/>
      <c r="S63" s="151"/>
      <c r="T63" s="152">
        <v>0.158</v>
      </c>
      <c r="U63" s="151">
        <f t="shared" si="15"/>
        <v>5.69</v>
      </c>
      <c r="V63" s="143"/>
      <c r="W63" s="143"/>
      <c r="X63" s="143"/>
      <c r="Y63" s="143"/>
      <c r="Z63" s="143"/>
      <c r="AA63" s="143"/>
      <c r="AB63" s="143"/>
      <c r="AC63" s="143"/>
      <c r="AD63" s="143"/>
      <c r="AE63" s="143" t="s">
        <v>113</v>
      </c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ht="22.5" outlineLevel="1" x14ac:dyDescent="0.2">
      <c r="A64" s="144">
        <v>50</v>
      </c>
      <c r="B64" s="144" t="s">
        <v>220</v>
      </c>
      <c r="C64" s="180" t="s">
        <v>221</v>
      </c>
      <c r="D64" s="150" t="s">
        <v>183</v>
      </c>
      <c r="E64" s="156">
        <v>156</v>
      </c>
      <c r="F64" s="158">
        <f t="shared" si="8"/>
        <v>0</v>
      </c>
      <c r="G64" s="159">
        <f t="shared" si="9"/>
        <v>0</v>
      </c>
      <c r="H64" s="159"/>
      <c r="I64" s="159">
        <f t="shared" si="10"/>
        <v>0</v>
      </c>
      <c r="J64" s="159"/>
      <c r="K64" s="159">
        <f t="shared" si="11"/>
        <v>0</v>
      </c>
      <c r="L64" s="159">
        <v>0</v>
      </c>
      <c r="M64" s="159">
        <f t="shared" si="12"/>
        <v>0</v>
      </c>
      <c r="N64" s="151">
        <v>3.4499999999999999E-3</v>
      </c>
      <c r="O64" s="151">
        <f t="shared" si="13"/>
        <v>0.53820000000000001</v>
      </c>
      <c r="P64" s="151">
        <v>0</v>
      </c>
      <c r="Q64" s="151">
        <f t="shared" si="14"/>
        <v>0</v>
      </c>
      <c r="R64" s="151"/>
      <c r="S64" s="151"/>
      <c r="T64" s="152">
        <v>0.255</v>
      </c>
      <c r="U64" s="151">
        <f t="shared" si="15"/>
        <v>39.78</v>
      </c>
      <c r="V64" s="143"/>
      <c r="W64" s="143"/>
      <c r="X64" s="143"/>
      <c r="Y64" s="143"/>
      <c r="Z64" s="143"/>
      <c r="AA64" s="143"/>
      <c r="AB64" s="143"/>
      <c r="AC64" s="143"/>
      <c r="AD64" s="143"/>
      <c r="AE64" s="143" t="s">
        <v>113</v>
      </c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ht="22.5" outlineLevel="1" x14ac:dyDescent="0.2">
      <c r="A65" s="144">
        <v>51</v>
      </c>
      <c r="B65" s="144" t="s">
        <v>222</v>
      </c>
      <c r="C65" s="180" t="s">
        <v>223</v>
      </c>
      <c r="D65" s="150" t="s">
        <v>183</v>
      </c>
      <c r="E65" s="156">
        <v>77</v>
      </c>
      <c r="F65" s="158">
        <f t="shared" si="8"/>
        <v>0</v>
      </c>
      <c r="G65" s="159">
        <f t="shared" si="9"/>
        <v>0</v>
      </c>
      <c r="H65" s="159"/>
      <c r="I65" s="159">
        <f t="shared" si="10"/>
        <v>0</v>
      </c>
      <c r="J65" s="159"/>
      <c r="K65" s="159">
        <f t="shared" si="11"/>
        <v>0</v>
      </c>
      <c r="L65" s="159">
        <v>0</v>
      </c>
      <c r="M65" s="159">
        <f t="shared" si="12"/>
        <v>0</v>
      </c>
      <c r="N65" s="151">
        <v>5.0099999999999997E-3</v>
      </c>
      <c r="O65" s="151">
        <f t="shared" si="13"/>
        <v>0.38577</v>
      </c>
      <c r="P65" s="151">
        <v>0</v>
      </c>
      <c r="Q65" s="151">
        <f t="shared" si="14"/>
        <v>0</v>
      </c>
      <c r="R65" s="151"/>
      <c r="S65" s="151"/>
      <c r="T65" s="152">
        <v>0.36599999999999999</v>
      </c>
      <c r="U65" s="151">
        <f t="shared" si="15"/>
        <v>28.18</v>
      </c>
      <c r="V65" s="143"/>
      <c r="W65" s="143"/>
      <c r="X65" s="143"/>
      <c r="Y65" s="143"/>
      <c r="Z65" s="143"/>
      <c r="AA65" s="143"/>
      <c r="AB65" s="143"/>
      <c r="AC65" s="143"/>
      <c r="AD65" s="143"/>
      <c r="AE65" s="143" t="s">
        <v>113</v>
      </c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44">
        <v>52</v>
      </c>
      <c r="B66" s="144" t="s">
        <v>224</v>
      </c>
      <c r="C66" s="180" t="s">
        <v>225</v>
      </c>
      <c r="D66" s="150" t="s">
        <v>183</v>
      </c>
      <c r="E66" s="156">
        <v>6</v>
      </c>
      <c r="F66" s="158">
        <f t="shared" si="8"/>
        <v>0</v>
      </c>
      <c r="G66" s="159">
        <f t="shared" si="9"/>
        <v>0</v>
      </c>
      <c r="H66" s="159"/>
      <c r="I66" s="159">
        <f t="shared" si="10"/>
        <v>0</v>
      </c>
      <c r="J66" s="159"/>
      <c r="K66" s="159">
        <f t="shared" si="11"/>
        <v>0</v>
      </c>
      <c r="L66" s="159">
        <v>0</v>
      </c>
      <c r="M66" s="159">
        <f t="shared" si="12"/>
        <v>0</v>
      </c>
      <c r="N66" s="151">
        <v>8.8000000000000003E-4</v>
      </c>
      <c r="O66" s="151">
        <f t="shared" si="13"/>
        <v>5.28E-3</v>
      </c>
      <c r="P66" s="151">
        <v>0</v>
      </c>
      <c r="Q66" s="151">
        <f t="shared" si="14"/>
        <v>0</v>
      </c>
      <c r="R66" s="151"/>
      <c r="S66" s="151"/>
      <c r="T66" s="152">
        <v>0.30737999999999999</v>
      </c>
      <c r="U66" s="151">
        <f t="shared" si="15"/>
        <v>1.84</v>
      </c>
      <c r="V66" s="143"/>
      <c r="W66" s="143"/>
      <c r="X66" s="143"/>
      <c r="Y66" s="143"/>
      <c r="Z66" s="143"/>
      <c r="AA66" s="143"/>
      <c r="AB66" s="143"/>
      <c r="AC66" s="143"/>
      <c r="AD66" s="143"/>
      <c r="AE66" s="143" t="s">
        <v>113</v>
      </c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1" x14ac:dyDescent="0.2">
      <c r="A67" s="144">
        <v>53</v>
      </c>
      <c r="B67" s="144" t="s">
        <v>226</v>
      </c>
      <c r="C67" s="180" t="s">
        <v>227</v>
      </c>
      <c r="D67" s="150" t="s">
        <v>183</v>
      </c>
      <c r="E67" s="156">
        <v>28</v>
      </c>
      <c r="F67" s="158">
        <f t="shared" si="8"/>
        <v>0</v>
      </c>
      <c r="G67" s="159">
        <f t="shared" si="9"/>
        <v>0</v>
      </c>
      <c r="H67" s="159"/>
      <c r="I67" s="159">
        <f t="shared" si="10"/>
        <v>0</v>
      </c>
      <c r="J67" s="159"/>
      <c r="K67" s="159">
        <f t="shared" si="11"/>
        <v>0</v>
      </c>
      <c r="L67" s="159">
        <v>0</v>
      </c>
      <c r="M67" s="159">
        <f t="shared" si="12"/>
        <v>0</v>
      </c>
      <c r="N67" s="151">
        <v>1.01E-3</v>
      </c>
      <c r="O67" s="151">
        <f t="shared" si="13"/>
        <v>2.828E-2</v>
      </c>
      <c r="P67" s="151">
        <v>0</v>
      </c>
      <c r="Q67" s="151">
        <f t="shared" si="14"/>
        <v>0</v>
      </c>
      <c r="R67" s="151"/>
      <c r="S67" s="151"/>
      <c r="T67" s="152">
        <v>0.31738</v>
      </c>
      <c r="U67" s="151">
        <f t="shared" si="15"/>
        <v>8.89</v>
      </c>
      <c r="V67" s="143"/>
      <c r="W67" s="143"/>
      <c r="X67" s="143"/>
      <c r="Y67" s="143"/>
      <c r="Z67" s="143"/>
      <c r="AA67" s="143"/>
      <c r="AB67" s="143"/>
      <c r="AC67" s="143"/>
      <c r="AD67" s="143"/>
      <c r="AE67" s="143" t="s">
        <v>113</v>
      </c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44">
        <v>54</v>
      </c>
      <c r="B68" s="144" t="s">
        <v>228</v>
      </c>
      <c r="C68" s="180" t="s">
        <v>229</v>
      </c>
      <c r="D68" s="150" t="s">
        <v>183</v>
      </c>
      <c r="E68" s="156">
        <v>91</v>
      </c>
      <c r="F68" s="158">
        <f t="shared" si="8"/>
        <v>0</v>
      </c>
      <c r="G68" s="159">
        <f t="shared" si="9"/>
        <v>0</v>
      </c>
      <c r="H68" s="159"/>
      <c r="I68" s="159">
        <f t="shared" si="10"/>
        <v>0</v>
      </c>
      <c r="J68" s="159"/>
      <c r="K68" s="159">
        <f t="shared" si="11"/>
        <v>0</v>
      </c>
      <c r="L68" s="159">
        <v>0</v>
      </c>
      <c r="M68" s="159">
        <f t="shared" si="12"/>
        <v>0</v>
      </c>
      <c r="N68" s="151">
        <v>1.9599999999999999E-3</v>
      </c>
      <c r="O68" s="151">
        <f t="shared" si="13"/>
        <v>0.17835999999999999</v>
      </c>
      <c r="P68" s="151">
        <v>0</v>
      </c>
      <c r="Q68" s="151">
        <f t="shared" si="14"/>
        <v>0</v>
      </c>
      <c r="R68" s="151"/>
      <c r="S68" s="151"/>
      <c r="T68" s="152">
        <v>0.3579</v>
      </c>
      <c r="U68" s="151">
        <f t="shared" si="15"/>
        <v>32.57</v>
      </c>
      <c r="V68" s="143"/>
      <c r="W68" s="143"/>
      <c r="X68" s="143"/>
      <c r="Y68" s="143"/>
      <c r="Z68" s="143"/>
      <c r="AA68" s="143"/>
      <c r="AB68" s="143"/>
      <c r="AC68" s="143"/>
      <c r="AD68" s="143"/>
      <c r="AE68" s="143" t="s">
        <v>113</v>
      </c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1" x14ac:dyDescent="0.2">
      <c r="A69" s="144">
        <v>55</v>
      </c>
      <c r="B69" s="144" t="s">
        <v>230</v>
      </c>
      <c r="C69" s="180" t="s">
        <v>231</v>
      </c>
      <c r="D69" s="150" t="s">
        <v>183</v>
      </c>
      <c r="E69" s="156">
        <v>2</v>
      </c>
      <c r="F69" s="158">
        <f t="shared" si="8"/>
        <v>0</v>
      </c>
      <c r="G69" s="159">
        <f t="shared" si="9"/>
        <v>0</v>
      </c>
      <c r="H69" s="159"/>
      <c r="I69" s="159">
        <f t="shared" si="10"/>
        <v>0</v>
      </c>
      <c r="J69" s="159"/>
      <c r="K69" s="159">
        <f t="shared" si="11"/>
        <v>0</v>
      </c>
      <c r="L69" s="159">
        <v>0</v>
      </c>
      <c r="M69" s="159">
        <f t="shared" si="12"/>
        <v>0</v>
      </c>
      <c r="N69" s="151">
        <v>2.31E-3</v>
      </c>
      <c r="O69" s="151">
        <f t="shared" si="13"/>
        <v>4.62E-3</v>
      </c>
      <c r="P69" s="151">
        <v>0</v>
      </c>
      <c r="Q69" s="151">
        <f t="shared" si="14"/>
        <v>0</v>
      </c>
      <c r="R69" s="151"/>
      <c r="S69" s="151"/>
      <c r="T69" s="152">
        <v>0.4088</v>
      </c>
      <c r="U69" s="151">
        <f t="shared" si="15"/>
        <v>0.82</v>
      </c>
      <c r="V69" s="143"/>
      <c r="W69" s="143"/>
      <c r="X69" s="143"/>
      <c r="Y69" s="143"/>
      <c r="Z69" s="143"/>
      <c r="AA69" s="143"/>
      <c r="AB69" s="143"/>
      <c r="AC69" s="143"/>
      <c r="AD69" s="143"/>
      <c r="AE69" s="143" t="s">
        <v>113</v>
      </c>
      <c r="AF69" s="143"/>
      <c r="AG69" s="143"/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44">
        <v>56</v>
      </c>
      <c r="B70" s="144" t="s">
        <v>232</v>
      </c>
      <c r="C70" s="180" t="s">
        <v>233</v>
      </c>
      <c r="D70" s="150" t="s">
        <v>183</v>
      </c>
      <c r="E70" s="156">
        <v>24</v>
      </c>
      <c r="F70" s="158">
        <f t="shared" si="8"/>
        <v>0</v>
      </c>
      <c r="G70" s="159">
        <f t="shared" si="9"/>
        <v>0</v>
      </c>
      <c r="H70" s="159"/>
      <c r="I70" s="159">
        <f t="shared" si="10"/>
        <v>0</v>
      </c>
      <c r="J70" s="159"/>
      <c r="K70" s="159">
        <f t="shared" si="11"/>
        <v>0</v>
      </c>
      <c r="L70" s="159">
        <v>0</v>
      </c>
      <c r="M70" s="159">
        <f t="shared" si="12"/>
        <v>0</v>
      </c>
      <c r="N70" s="151">
        <v>5.13E-3</v>
      </c>
      <c r="O70" s="151">
        <f t="shared" si="13"/>
        <v>0.12311999999999999</v>
      </c>
      <c r="P70" s="151">
        <v>0</v>
      </c>
      <c r="Q70" s="151">
        <f t="shared" si="14"/>
        <v>0</v>
      </c>
      <c r="R70" s="151"/>
      <c r="S70" s="151"/>
      <c r="T70" s="152">
        <v>0.60460000000000003</v>
      </c>
      <c r="U70" s="151">
        <f t="shared" si="15"/>
        <v>14.51</v>
      </c>
      <c r="V70" s="143"/>
      <c r="W70" s="143"/>
      <c r="X70" s="143"/>
      <c r="Y70" s="143"/>
      <c r="Z70" s="143"/>
      <c r="AA70" s="143"/>
      <c r="AB70" s="143"/>
      <c r="AC70" s="143"/>
      <c r="AD70" s="143"/>
      <c r="AE70" s="143" t="s">
        <v>113</v>
      </c>
      <c r="AF70" s="143"/>
      <c r="AG70" s="143"/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ht="22.5" outlineLevel="1" x14ac:dyDescent="0.2">
      <c r="A71" s="144">
        <v>57</v>
      </c>
      <c r="B71" s="144" t="s">
        <v>234</v>
      </c>
      <c r="C71" s="180" t="s">
        <v>235</v>
      </c>
      <c r="D71" s="150" t="s">
        <v>183</v>
      </c>
      <c r="E71" s="156">
        <v>6</v>
      </c>
      <c r="F71" s="158">
        <f t="shared" si="8"/>
        <v>0</v>
      </c>
      <c r="G71" s="159">
        <f t="shared" si="9"/>
        <v>0</v>
      </c>
      <c r="H71" s="159"/>
      <c r="I71" s="159">
        <f t="shared" si="10"/>
        <v>0</v>
      </c>
      <c r="J71" s="159"/>
      <c r="K71" s="159">
        <f t="shared" si="11"/>
        <v>0</v>
      </c>
      <c r="L71" s="159">
        <v>0</v>
      </c>
      <c r="M71" s="159">
        <f t="shared" si="12"/>
        <v>0</v>
      </c>
      <c r="N71" s="151">
        <v>5.94E-3</v>
      </c>
      <c r="O71" s="151">
        <f t="shared" si="13"/>
        <v>3.5639999999999998E-2</v>
      </c>
      <c r="P71" s="151">
        <v>0</v>
      </c>
      <c r="Q71" s="151">
        <f t="shared" si="14"/>
        <v>0</v>
      </c>
      <c r="R71" s="151"/>
      <c r="S71" s="151"/>
      <c r="T71" s="152">
        <v>0.42159999999999997</v>
      </c>
      <c r="U71" s="151">
        <f t="shared" si="15"/>
        <v>2.5299999999999998</v>
      </c>
      <c r="V71" s="143"/>
      <c r="W71" s="143"/>
      <c r="X71" s="143"/>
      <c r="Y71" s="143"/>
      <c r="Z71" s="143"/>
      <c r="AA71" s="143"/>
      <c r="AB71" s="143"/>
      <c r="AC71" s="143"/>
      <c r="AD71" s="143"/>
      <c r="AE71" s="143" t="s">
        <v>113</v>
      </c>
      <c r="AF71" s="143"/>
      <c r="AG71" s="143"/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ht="22.5" outlineLevel="1" x14ac:dyDescent="0.2">
      <c r="A72" s="144">
        <v>58</v>
      </c>
      <c r="B72" s="144" t="s">
        <v>236</v>
      </c>
      <c r="C72" s="180" t="s">
        <v>237</v>
      </c>
      <c r="D72" s="150" t="s">
        <v>183</v>
      </c>
      <c r="E72" s="156">
        <v>28</v>
      </c>
      <c r="F72" s="158">
        <f t="shared" si="8"/>
        <v>0</v>
      </c>
      <c r="G72" s="159">
        <f t="shared" si="9"/>
        <v>0</v>
      </c>
      <c r="H72" s="159"/>
      <c r="I72" s="159">
        <f t="shared" si="10"/>
        <v>0</v>
      </c>
      <c r="J72" s="159"/>
      <c r="K72" s="159">
        <f t="shared" si="11"/>
        <v>0</v>
      </c>
      <c r="L72" s="159">
        <v>0</v>
      </c>
      <c r="M72" s="159">
        <f t="shared" si="12"/>
        <v>0</v>
      </c>
      <c r="N72" s="151">
        <v>5.96E-3</v>
      </c>
      <c r="O72" s="151">
        <f t="shared" si="13"/>
        <v>0.16688</v>
      </c>
      <c r="P72" s="151">
        <v>0</v>
      </c>
      <c r="Q72" s="151">
        <f t="shared" si="14"/>
        <v>0</v>
      </c>
      <c r="R72" s="151"/>
      <c r="S72" s="151"/>
      <c r="T72" s="152">
        <v>0.43159999999999998</v>
      </c>
      <c r="U72" s="151">
        <f t="shared" si="15"/>
        <v>12.08</v>
      </c>
      <c r="V72" s="143"/>
      <c r="W72" s="143"/>
      <c r="X72" s="143"/>
      <c r="Y72" s="143"/>
      <c r="Z72" s="143"/>
      <c r="AA72" s="143"/>
      <c r="AB72" s="143"/>
      <c r="AC72" s="143"/>
      <c r="AD72" s="143"/>
      <c r="AE72" s="143" t="s">
        <v>113</v>
      </c>
      <c r="AF72" s="143"/>
      <c r="AG72" s="143"/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ht="22.5" outlineLevel="1" x14ac:dyDescent="0.2">
      <c r="A73" s="144">
        <v>59</v>
      </c>
      <c r="B73" s="144" t="s">
        <v>238</v>
      </c>
      <c r="C73" s="180" t="s">
        <v>239</v>
      </c>
      <c r="D73" s="150" t="s">
        <v>183</v>
      </c>
      <c r="E73" s="156">
        <v>86</v>
      </c>
      <c r="F73" s="158">
        <f t="shared" si="8"/>
        <v>0</v>
      </c>
      <c r="G73" s="159">
        <f t="shared" si="9"/>
        <v>0</v>
      </c>
      <c r="H73" s="159"/>
      <c r="I73" s="159">
        <f t="shared" si="10"/>
        <v>0</v>
      </c>
      <c r="J73" s="159"/>
      <c r="K73" s="159">
        <f t="shared" si="11"/>
        <v>0</v>
      </c>
      <c r="L73" s="159">
        <v>0</v>
      </c>
      <c r="M73" s="159">
        <f t="shared" si="12"/>
        <v>0</v>
      </c>
      <c r="N73" s="151">
        <v>4.9899999999999996E-3</v>
      </c>
      <c r="O73" s="151">
        <f t="shared" si="13"/>
        <v>0.42914000000000002</v>
      </c>
      <c r="P73" s="151">
        <v>0</v>
      </c>
      <c r="Q73" s="151">
        <f t="shared" si="14"/>
        <v>0</v>
      </c>
      <c r="R73" s="151"/>
      <c r="S73" s="151"/>
      <c r="T73" s="152">
        <v>0.45556000000000002</v>
      </c>
      <c r="U73" s="151">
        <f t="shared" si="15"/>
        <v>39.18</v>
      </c>
      <c r="V73" s="143"/>
      <c r="W73" s="143"/>
      <c r="X73" s="143"/>
      <c r="Y73" s="143"/>
      <c r="Z73" s="143"/>
      <c r="AA73" s="143"/>
      <c r="AB73" s="143"/>
      <c r="AC73" s="143"/>
      <c r="AD73" s="143"/>
      <c r="AE73" s="143" t="s">
        <v>113</v>
      </c>
      <c r="AF73" s="143"/>
      <c r="AG73" s="143"/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ht="22.5" outlineLevel="1" x14ac:dyDescent="0.2">
      <c r="A74" s="144">
        <v>60</v>
      </c>
      <c r="B74" s="144" t="s">
        <v>240</v>
      </c>
      <c r="C74" s="180" t="s">
        <v>241</v>
      </c>
      <c r="D74" s="150" t="s">
        <v>183</v>
      </c>
      <c r="E74" s="156">
        <v>2</v>
      </c>
      <c r="F74" s="158">
        <f t="shared" si="8"/>
        <v>0</v>
      </c>
      <c r="G74" s="159">
        <f t="shared" si="9"/>
        <v>0</v>
      </c>
      <c r="H74" s="159"/>
      <c r="I74" s="159">
        <f t="shared" si="10"/>
        <v>0</v>
      </c>
      <c r="J74" s="159"/>
      <c r="K74" s="159">
        <f t="shared" si="11"/>
        <v>0</v>
      </c>
      <c r="L74" s="159">
        <v>0</v>
      </c>
      <c r="M74" s="159">
        <f t="shared" si="12"/>
        <v>0</v>
      </c>
      <c r="N74" s="151">
        <v>5.0299999999999997E-3</v>
      </c>
      <c r="O74" s="151">
        <f t="shared" si="13"/>
        <v>1.0059999999999999E-2</v>
      </c>
      <c r="P74" s="151">
        <v>0</v>
      </c>
      <c r="Q74" s="151">
        <f t="shared" si="14"/>
        <v>0</v>
      </c>
      <c r="R74" s="151"/>
      <c r="S74" s="151"/>
      <c r="T74" s="152">
        <v>0.47355999999999998</v>
      </c>
      <c r="U74" s="151">
        <f t="shared" si="15"/>
        <v>0.95</v>
      </c>
      <c r="V74" s="143"/>
      <c r="W74" s="143"/>
      <c r="X74" s="143"/>
      <c r="Y74" s="143"/>
      <c r="Z74" s="143"/>
      <c r="AA74" s="143"/>
      <c r="AB74" s="143"/>
      <c r="AC74" s="143"/>
      <c r="AD74" s="143"/>
      <c r="AE74" s="143" t="s">
        <v>113</v>
      </c>
      <c r="AF74" s="143"/>
      <c r="AG74" s="143"/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ht="22.5" outlineLevel="1" x14ac:dyDescent="0.2">
      <c r="A75" s="144">
        <v>61</v>
      </c>
      <c r="B75" s="144" t="s">
        <v>242</v>
      </c>
      <c r="C75" s="180" t="s">
        <v>243</v>
      </c>
      <c r="D75" s="150" t="s">
        <v>183</v>
      </c>
      <c r="E75" s="156">
        <v>24</v>
      </c>
      <c r="F75" s="158">
        <f t="shared" si="8"/>
        <v>0</v>
      </c>
      <c r="G75" s="159">
        <f t="shared" si="9"/>
        <v>0</v>
      </c>
      <c r="H75" s="159"/>
      <c r="I75" s="159">
        <f t="shared" si="10"/>
        <v>0</v>
      </c>
      <c r="J75" s="159"/>
      <c r="K75" s="159">
        <f t="shared" si="11"/>
        <v>0</v>
      </c>
      <c r="L75" s="159">
        <v>0</v>
      </c>
      <c r="M75" s="159">
        <f t="shared" si="12"/>
        <v>0</v>
      </c>
      <c r="N75" s="151">
        <v>3.8999999999999999E-4</v>
      </c>
      <c r="O75" s="151">
        <f t="shared" si="13"/>
        <v>9.3600000000000003E-3</v>
      </c>
      <c r="P75" s="151">
        <v>0</v>
      </c>
      <c r="Q75" s="151">
        <f t="shared" si="14"/>
        <v>0</v>
      </c>
      <c r="R75" s="151"/>
      <c r="S75" s="151"/>
      <c r="T75" s="152">
        <v>0.41660000000000003</v>
      </c>
      <c r="U75" s="151">
        <f t="shared" si="15"/>
        <v>10</v>
      </c>
      <c r="V75" s="143"/>
      <c r="W75" s="143"/>
      <c r="X75" s="143"/>
      <c r="Y75" s="143"/>
      <c r="Z75" s="143"/>
      <c r="AA75" s="143"/>
      <c r="AB75" s="143"/>
      <c r="AC75" s="143"/>
      <c r="AD75" s="143"/>
      <c r="AE75" s="143" t="s">
        <v>113</v>
      </c>
      <c r="AF75" s="143"/>
      <c r="AG75" s="143"/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outlineLevel="1" x14ac:dyDescent="0.2">
      <c r="A76" s="144">
        <v>62</v>
      </c>
      <c r="B76" s="144" t="s">
        <v>244</v>
      </c>
      <c r="C76" s="180" t="s">
        <v>245</v>
      </c>
      <c r="D76" s="150" t="s">
        <v>246</v>
      </c>
      <c r="E76" s="156">
        <v>41</v>
      </c>
      <c r="F76" s="158">
        <f t="shared" si="8"/>
        <v>0</v>
      </c>
      <c r="G76" s="159">
        <f t="shared" si="9"/>
        <v>0</v>
      </c>
      <c r="H76" s="159"/>
      <c r="I76" s="159">
        <f t="shared" si="10"/>
        <v>0</v>
      </c>
      <c r="J76" s="159"/>
      <c r="K76" s="159">
        <f t="shared" si="11"/>
        <v>0</v>
      </c>
      <c r="L76" s="159">
        <v>0</v>
      </c>
      <c r="M76" s="159">
        <f t="shared" si="12"/>
        <v>0</v>
      </c>
      <c r="N76" s="151">
        <v>1.14E-3</v>
      </c>
      <c r="O76" s="151">
        <f t="shared" si="13"/>
        <v>4.6739999999999997E-2</v>
      </c>
      <c r="P76" s="151">
        <v>0</v>
      </c>
      <c r="Q76" s="151">
        <f t="shared" si="14"/>
        <v>0</v>
      </c>
      <c r="R76" s="151"/>
      <c r="S76" s="151"/>
      <c r="T76" s="152">
        <v>1.1020000000000001</v>
      </c>
      <c r="U76" s="151">
        <f t="shared" si="15"/>
        <v>45.18</v>
      </c>
      <c r="V76" s="143"/>
      <c r="W76" s="143"/>
      <c r="X76" s="143"/>
      <c r="Y76" s="143"/>
      <c r="Z76" s="143"/>
      <c r="AA76" s="143"/>
      <c r="AB76" s="143"/>
      <c r="AC76" s="143"/>
      <c r="AD76" s="143"/>
      <c r="AE76" s="143" t="s">
        <v>113</v>
      </c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1" x14ac:dyDescent="0.2">
      <c r="A77" s="144">
        <v>63</v>
      </c>
      <c r="B77" s="144" t="s">
        <v>247</v>
      </c>
      <c r="C77" s="180" t="s">
        <v>248</v>
      </c>
      <c r="D77" s="150" t="s">
        <v>249</v>
      </c>
      <c r="E77" s="156">
        <v>350</v>
      </c>
      <c r="F77" s="158">
        <f t="shared" si="8"/>
        <v>0</v>
      </c>
      <c r="G77" s="159">
        <f t="shared" si="9"/>
        <v>0</v>
      </c>
      <c r="H77" s="159"/>
      <c r="I77" s="159">
        <f t="shared" si="10"/>
        <v>0</v>
      </c>
      <c r="J77" s="159"/>
      <c r="K77" s="159">
        <f t="shared" si="11"/>
        <v>0</v>
      </c>
      <c r="L77" s="159">
        <v>0</v>
      </c>
      <c r="M77" s="159">
        <f t="shared" si="12"/>
        <v>0</v>
      </c>
      <c r="N77" s="151">
        <v>1E-3</v>
      </c>
      <c r="O77" s="151">
        <f t="shared" si="13"/>
        <v>0.35</v>
      </c>
      <c r="P77" s="151">
        <v>0</v>
      </c>
      <c r="Q77" s="151">
        <f t="shared" si="14"/>
        <v>0</v>
      </c>
      <c r="R77" s="151"/>
      <c r="S77" s="151"/>
      <c r="T77" s="152">
        <v>0</v>
      </c>
      <c r="U77" s="151">
        <f t="shared" si="15"/>
        <v>0</v>
      </c>
      <c r="V77" s="143"/>
      <c r="W77" s="143"/>
      <c r="X77" s="143"/>
      <c r="Y77" s="143"/>
      <c r="Z77" s="143"/>
      <c r="AA77" s="143"/>
      <c r="AB77" s="143"/>
      <c r="AC77" s="143"/>
      <c r="AD77" s="143"/>
      <c r="AE77" s="143" t="s">
        <v>113</v>
      </c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44">
        <v>64</v>
      </c>
      <c r="B78" s="144" t="s">
        <v>250</v>
      </c>
      <c r="C78" s="180" t="s">
        <v>251</v>
      </c>
      <c r="D78" s="150" t="s">
        <v>249</v>
      </c>
      <c r="E78" s="156">
        <v>140</v>
      </c>
      <c r="F78" s="158">
        <f t="shared" si="8"/>
        <v>0</v>
      </c>
      <c r="G78" s="159">
        <f t="shared" si="9"/>
        <v>0</v>
      </c>
      <c r="H78" s="159"/>
      <c r="I78" s="159">
        <f t="shared" si="10"/>
        <v>0</v>
      </c>
      <c r="J78" s="159"/>
      <c r="K78" s="159">
        <f t="shared" si="11"/>
        <v>0</v>
      </c>
      <c r="L78" s="159">
        <v>0</v>
      </c>
      <c r="M78" s="159">
        <f t="shared" si="12"/>
        <v>0</v>
      </c>
      <c r="N78" s="151">
        <v>1E-3</v>
      </c>
      <c r="O78" s="151">
        <f t="shared" si="13"/>
        <v>0.14000000000000001</v>
      </c>
      <c r="P78" s="151">
        <v>0</v>
      </c>
      <c r="Q78" s="151">
        <f t="shared" si="14"/>
        <v>0</v>
      </c>
      <c r="R78" s="151"/>
      <c r="S78" s="151"/>
      <c r="T78" s="152">
        <v>0</v>
      </c>
      <c r="U78" s="151">
        <f t="shared" si="15"/>
        <v>0</v>
      </c>
      <c r="V78" s="143"/>
      <c r="W78" s="143"/>
      <c r="X78" s="143"/>
      <c r="Y78" s="143"/>
      <c r="Z78" s="143"/>
      <c r="AA78" s="143"/>
      <c r="AB78" s="143"/>
      <c r="AC78" s="143"/>
      <c r="AD78" s="143"/>
      <c r="AE78" s="143" t="s">
        <v>113</v>
      </c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44">
        <v>65</v>
      </c>
      <c r="B79" s="144" t="s">
        <v>252</v>
      </c>
      <c r="C79" s="180" t="s">
        <v>253</v>
      </c>
      <c r="D79" s="150" t="s">
        <v>183</v>
      </c>
      <c r="E79" s="156">
        <v>1155</v>
      </c>
      <c r="F79" s="158">
        <f t="shared" si="8"/>
        <v>0</v>
      </c>
      <c r="G79" s="159">
        <f t="shared" si="9"/>
        <v>0</v>
      </c>
      <c r="H79" s="159"/>
      <c r="I79" s="159">
        <f t="shared" si="10"/>
        <v>0</v>
      </c>
      <c r="J79" s="159"/>
      <c r="K79" s="159">
        <f t="shared" si="11"/>
        <v>0</v>
      </c>
      <c r="L79" s="159">
        <v>0</v>
      </c>
      <c r="M79" s="159">
        <f t="shared" si="12"/>
        <v>0</v>
      </c>
      <c r="N79" s="151">
        <v>0</v>
      </c>
      <c r="O79" s="151">
        <f t="shared" si="13"/>
        <v>0</v>
      </c>
      <c r="P79" s="151">
        <v>0</v>
      </c>
      <c r="Q79" s="151">
        <f t="shared" si="14"/>
        <v>0</v>
      </c>
      <c r="R79" s="151"/>
      <c r="S79" s="151"/>
      <c r="T79" s="152">
        <v>2.1000000000000001E-2</v>
      </c>
      <c r="U79" s="151">
        <f t="shared" si="15"/>
        <v>24.26</v>
      </c>
      <c r="V79" s="143"/>
      <c r="W79" s="143"/>
      <c r="X79" s="143"/>
      <c r="Y79" s="143"/>
      <c r="Z79" s="143"/>
      <c r="AA79" s="143"/>
      <c r="AB79" s="143"/>
      <c r="AC79" s="143"/>
      <c r="AD79" s="143"/>
      <c r="AE79" s="143" t="s">
        <v>113</v>
      </c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outlineLevel="1" x14ac:dyDescent="0.2">
      <c r="A80" s="144">
        <v>66</v>
      </c>
      <c r="B80" s="144" t="s">
        <v>254</v>
      </c>
      <c r="C80" s="180" t="s">
        <v>255</v>
      </c>
      <c r="D80" s="150" t="s">
        <v>183</v>
      </c>
      <c r="E80" s="156">
        <v>420</v>
      </c>
      <c r="F80" s="158">
        <f t="shared" si="8"/>
        <v>0</v>
      </c>
      <c r="G80" s="159">
        <f t="shared" si="9"/>
        <v>0</v>
      </c>
      <c r="H80" s="159"/>
      <c r="I80" s="159">
        <f t="shared" si="10"/>
        <v>0</v>
      </c>
      <c r="J80" s="159"/>
      <c r="K80" s="159">
        <f t="shared" si="11"/>
        <v>0</v>
      </c>
      <c r="L80" s="159">
        <v>0</v>
      </c>
      <c r="M80" s="159">
        <f t="shared" si="12"/>
        <v>0</v>
      </c>
      <c r="N80" s="151">
        <v>0</v>
      </c>
      <c r="O80" s="151">
        <f t="shared" si="13"/>
        <v>0</v>
      </c>
      <c r="P80" s="151">
        <v>0</v>
      </c>
      <c r="Q80" s="151">
        <f t="shared" si="14"/>
        <v>0</v>
      </c>
      <c r="R80" s="151"/>
      <c r="S80" s="151"/>
      <c r="T80" s="152">
        <v>4.2000000000000003E-2</v>
      </c>
      <c r="U80" s="151">
        <f t="shared" si="15"/>
        <v>17.64</v>
      </c>
      <c r="V80" s="143"/>
      <c r="W80" s="143"/>
      <c r="X80" s="143"/>
      <c r="Y80" s="143"/>
      <c r="Z80" s="143"/>
      <c r="AA80" s="143"/>
      <c r="AB80" s="143"/>
      <c r="AC80" s="143"/>
      <c r="AD80" s="143"/>
      <c r="AE80" s="143" t="s">
        <v>113</v>
      </c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outlineLevel="1" x14ac:dyDescent="0.2">
      <c r="A81" s="144">
        <v>67</v>
      </c>
      <c r="B81" s="144" t="s">
        <v>256</v>
      </c>
      <c r="C81" s="180" t="s">
        <v>257</v>
      </c>
      <c r="D81" s="150" t="s">
        <v>183</v>
      </c>
      <c r="E81" s="156">
        <v>80</v>
      </c>
      <c r="F81" s="158">
        <f t="shared" si="8"/>
        <v>0</v>
      </c>
      <c r="G81" s="159">
        <f t="shared" si="9"/>
        <v>0</v>
      </c>
      <c r="H81" s="159"/>
      <c r="I81" s="159">
        <f t="shared" si="10"/>
        <v>0</v>
      </c>
      <c r="J81" s="159"/>
      <c r="K81" s="159">
        <f t="shared" si="11"/>
        <v>0</v>
      </c>
      <c r="L81" s="159">
        <v>0</v>
      </c>
      <c r="M81" s="159">
        <f t="shared" si="12"/>
        <v>0</v>
      </c>
      <c r="N81" s="151">
        <v>0</v>
      </c>
      <c r="O81" s="151">
        <f t="shared" si="13"/>
        <v>0</v>
      </c>
      <c r="P81" s="151">
        <v>0</v>
      </c>
      <c r="Q81" s="151">
        <f t="shared" si="14"/>
        <v>0</v>
      </c>
      <c r="R81" s="151"/>
      <c r="S81" s="151"/>
      <c r="T81" s="152">
        <v>5.2999999999999999E-2</v>
      </c>
      <c r="U81" s="151">
        <f t="shared" si="15"/>
        <v>4.24</v>
      </c>
      <c r="V81" s="143"/>
      <c r="W81" s="143"/>
      <c r="X81" s="143"/>
      <c r="Y81" s="143"/>
      <c r="Z81" s="143"/>
      <c r="AA81" s="143"/>
      <c r="AB81" s="143"/>
      <c r="AC81" s="143"/>
      <c r="AD81" s="143"/>
      <c r="AE81" s="143" t="s">
        <v>113</v>
      </c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outlineLevel="1" x14ac:dyDescent="0.2">
      <c r="A82" s="144">
        <v>68</v>
      </c>
      <c r="B82" s="144" t="s">
        <v>258</v>
      </c>
      <c r="C82" s="180" t="s">
        <v>259</v>
      </c>
      <c r="D82" s="150" t="s">
        <v>168</v>
      </c>
      <c r="E82" s="156">
        <v>18</v>
      </c>
      <c r="F82" s="158">
        <f t="shared" si="8"/>
        <v>0</v>
      </c>
      <c r="G82" s="159">
        <f t="shared" si="9"/>
        <v>0</v>
      </c>
      <c r="H82" s="159"/>
      <c r="I82" s="159">
        <f t="shared" si="10"/>
        <v>0</v>
      </c>
      <c r="J82" s="159"/>
      <c r="K82" s="159">
        <f t="shared" si="11"/>
        <v>0</v>
      </c>
      <c r="L82" s="159">
        <v>0</v>
      </c>
      <c r="M82" s="159">
        <f t="shared" si="12"/>
        <v>0</v>
      </c>
      <c r="N82" s="151">
        <v>2.0000000000000001E-4</v>
      </c>
      <c r="O82" s="151">
        <f t="shared" si="13"/>
        <v>3.5999999999999999E-3</v>
      </c>
      <c r="P82" s="151">
        <v>0</v>
      </c>
      <c r="Q82" s="151">
        <f t="shared" si="14"/>
        <v>0</v>
      </c>
      <c r="R82" s="151"/>
      <c r="S82" s="151"/>
      <c r="T82" s="152">
        <v>0</v>
      </c>
      <c r="U82" s="151">
        <f t="shared" si="15"/>
        <v>0</v>
      </c>
      <c r="V82" s="143"/>
      <c r="W82" s="143"/>
      <c r="X82" s="143"/>
      <c r="Y82" s="143"/>
      <c r="Z82" s="143"/>
      <c r="AA82" s="143"/>
      <c r="AB82" s="143"/>
      <c r="AC82" s="143"/>
      <c r="AD82" s="143"/>
      <c r="AE82" s="143" t="s">
        <v>113</v>
      </c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outlineLevel="1" x14ac:dyDescent="0.2">
      <c r="A83" s="144">
        <v>69</v>
      </c>
      <c r="B83" s="144" t="s">
        <v>260</v>
      </c>
      <c r="C83" s="180" t="s">
        <v>261</v>
      </c>
      <c r="D83" s="150" t="s">
        <v>168</v>
      </c>
      <c r="E83" s="156">
        <v>10</v>
      </c>
      <c r="F83" s="158">
        <f t="shared" si="8"/>
        <v>0</v>
      </c>
      <c r="G83" s="159">
        <f t="shared" si="9"/>
        <v>0</v>
      </c>
      <c r="H83" s="159"/>
      <c r="I83" s="159">
        <f t="shared" si="10"/>
        <v>0</v>
      </c>
      <c r="J83" s="159"/>
      <c r="K83" s="159">
        <f t="shared" si="11"/>
        <v>0</v>
      </c>
      <c r="L83" s="159">
        <v>0</v>
      </c>
      <c r="M83" s="159">
        <f t="shared" si="12"/>
        <v>0</v>
      </c>
      <c r="N83" s="151">
        <v>1E-3</v>
      </c>
      <c r="O83" s="151">
        <f t="shared" si="13"/>
        <v>0.01</v>
      </c>
      <c r="P83" s="151">
        <v>0</v>
      </c>
      <c r="Q83" s="151">
        <f t="shared" si="14"/>
        <v>0</v>
      </c>
      <c r="R83" s="151"/>
      <c r="S83" s="151"/>
      <c r="T83" s="152">
        <v>0</v>
      </c>
      <c r="U83" s="151">
        <f t="shared" si="15"/>
        <v>0</v>
      </c>
      <c r="V83" s="143"/>
      <c r="W83" s="143"/>
      <c r="X83" s="143"/>
      <c r="Y83" s="143"/>
      <c r="Z83" s="143"/>
      <c r="AA83" s="143"/>
      <c r="AB83" s="143"/>
      <c r="AC83" s="143"/>
      <c r="AD83" s="143"/>
      <c r="AE83" s="143" t="s">
        <v>113</v>
      </c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outlineLevel="1" x14ac:dyDescent="0.2">
      <c r="A84" s="144">
        <v>70</v>
      </c>
      <c r="B84" s="144" t="s">
        <v>262</v>
      </c>
      <c r="C84" s="180" t="s">
        <v>263</v>
      </c>
      <c r="D84" s="150" t="s">
        <v>168</v>
      </c>
      <c r="E84" s="156">
        <v>2</v>
      </c>
      <c r="F84" s="158">
        <f t="shared" si="8"/>
        <v>0</v>
      </c>
      <c r="G84" s="159">
        <f t="shared" si="9"/>
        <v>0</v>
      </c>
      <c r="H84" s="159"/>
      <c r="I84" s="159">
        <f t="shared" si="10"/>
        <v>0</v>
      </c>
      <c r="J84" s="159"/>
      <c r="K84" s="159">
        <f t="shared" si="11"/>
        <v>0</v>
      </c>
      <c r="L84" s="159">
        <v>0</v>
      </c>
      <c r="M84" s="159">
        <f t="shared" si="12"/>
        <v>0</v>
      </c>
      <c r="N84" s="151">
        <v>1.1999999999999999E-3</v>
      </c>
      <c r="O84" s="151">
        <f t="shared" si="13"/>
        <v>2.3999999999999998E-3</v>
      </c>
      <c r="P84" s="151">
        <v>0</v>
      </c>
      <c r="Q84" s="151">
        <f t="shared" si="14"/>
        <v>0</v>
      </c>
      <c r="R84" s="151"/>
      <c r="S84" s="151"/>
      <c r="T84" s="152">
        <v>0</v>
      </c>
      <c r="U84" s="151">
        <f t="shared" si="15"/>
        <v>0</v>
      </c>
      <c r="V84" s="143"/>
      <c r="W84" s="143"/>
      <c r="X84" s="143"/>
      <c r="Y84" s="143"/>
      <c r="Z84" s="143"/>
      <c r="AA84" s="143"/>
      <c r="AB84" s="143"/>
      <c r="AC84" s="143"/>
      <c r="AD84" s="143"/>
      <c r="AE84" s="143" t="s">
        <v>113</v>
      </c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outlineLevel="1" x14ac:dyDescent="0.2">
      <c r="A85" s="144">
        <v>71</v>
      </c>
      <c r="B85" s="144" t="s">
        <v>264</v>
      </c>
      <c r="C85" s="180" t="s">
        <v>265</v>
      </c>
      <c r="D85" s="150" t="s">
        <v>168</v>
      </c>
      <c r="E85" s="156">
        <v>4</v>
      </c>
      <c r="F85" s="158">
        <f t="shared" si="8"/>
        <v>0</v>
      </c>
      <c r="G85" s="159">
        <f t="shared" si="9"/>
        <v>0</v>
      </c>
      <c r="H85" s="159"/>
      <c r="I85" s="159">
        <f t="shared" si="10"/>
        <v>0</v>
      </c>
      <c r="J85" s="159"/>
      <c r="K85" s="159">
        <f t="shared" si="11"/>
        <v>0</v>
      </c>
      <c r="L85" s="159">
        <v>0</v>
      </c>
      <c r="M85" s="159">
        <f t="shared" si="12"/>
        <v>0</v>
      </c>
      <c r="N85" s="151">
        <v>1.5E-3</v>
      </c>
      <c r="O85" s="151">
        <f t="shared" si="13"/>
        <v>6.0000000000000001E-3</v>
      </c>
      <c r="P85" s="151">
        <v>0</v>
      </c>
      <c r="Q85" s="151">
        <f t="shared" si="14"/>
        <v>0</v>
      </c>
      <c r="R85" s="151"/>
      <c r="S85" s="151"/>
      <c r="T85" s="152">
        <v>0</v>
      </c>
      <c r="U85" s="151">
        <f t="shared" si="15"/>
        <v>0</v>
      </c>
      <c r="V85" s="143"/>
      <c r="W85" s="143"/>
      <c r="X85" s="143"/>
      <c r="Y85" s="143"/>
      <c r="Z85" s="143"/>
      <c r="AA85" s="143"/>
      <c r="AB85" s="143"/>
      <c r="AC85" s="143"/>
      <c r="AD85" s="143"/>
      <c r="AE85" s="143" t="s">
        <v>113</v>
      </c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outlineLevel="1" x14ac:dyDescent="0.2">
      <c r="A86" s="144">
        <v>72</v>
      </c>
      <c r="B86" s="144" t="s">
        <v>266</v>
      </c>
      <c r="C86" s="180" t="s">
        <v>267</v>
      </c>
      <c r="D86" s="150" t="s">
        <v>188</v>
      </c>
      <c r="E86" s="156">
        <v>7.4163899999999998</v>
      </c>
      <c r="F86" s="158">
        <f t="shared" si="8"/>
        <v>0</v>
      </c>
      <c r="G86" s="159">
        <f t="shared" si="9"/>
        <v>0</v>
      </c>
      <c r="H86" s="159"/>
      <c r="I86" s="159">
        <f t="shared" si="10"/>
        <v>0</v>
      </c>
      <c r="J86" s="159"/>
      <c r="K86" s="159">
        <f t="shared" si="11"/>
        <v>0</v>
      </c>
      <c r="L86" s="159">
        <v>0</v>
      </c>
      <c r="M86" s="159">
        <f t="shared" si="12"/>
        <v>0</v>
      </c>
      <c r="N86" s="151">
        <v>0</v>
      </c>
      <c r="O86" s="151">
        <f t="shared" si="13"/>
        <v>0</v>
      </c>
      <c r="P86" s="151">
        <v>0</v>
      </c>
      <c r="Q86" s="151">
        <f t="shared" si="14"/>
        <v>0</v>
      </c>
      <c r="R86" s="151"/>
      <c r="S86" s="151"/>
      <c r="T86" s="152">
        <v>3.246</v>
      </c>
      <c r="U86" s="151">
        <f t="shared" si="15"/>
        <v>24.07</v>
      </c>
      <c r="V86" s="143"/>
      <c r="W86" s="143"/>
      <c r="X86" s="143"/>
      <c r="Y86" s="143"/>
      <c r="Z86" s="143"/>
      <c r="AA86" s="143"/>
      <c r="AB86" s="143"/>
      <c r="AC86" s="143"/>
      <c r="AD86" s="143"/>
      <c r="AE86" s="143" t="s">
        <v>113</v>
      </c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x14ac:dyDescent="0.2">
      <c r="A87" s="145" t="s">
        <v>108</v>
      </c>
      <c r="B87" s="145" t="s">
        <v>72</v>
      </c>
      <c r="C87" s="181" t="s">
        <v>73</v>
      </c>
      <c r="D87" s="153"/>
      <c r="E87" s="157"/>
      <c r="F87" s="160"/>
      <c r="G87" s="160">
        <f>SUMIF(AE88:AE159,"&lt;&gt;NOR",G88:G159)</f>
        <v>0</v>
      </c>
      <c r="H87" s="160"/>
      <c r="I87" s="160">
        <f>SUM(I88:I159)</f>
        <v>0</v>
      </c>
      <c r="J87" s="160"/>
      <c r="K87" s="160">
        <f>SUM(K88:K159)</f>
        <v>0</v>
      </c>
      <c r="L87" s="160"/>
      <c r="M87" s="160">
        <f>SUM(M88:M159)</f>
        <v>0</v>
      </c>
      <c r="N87" s="154"/>
      <c r="O87" s="154">
        <f>SUM(O88:O159)</f>
        <v>1.3141100000000001</v>
      </c>
      <c r="P87" s="154"/>
      <c r="Q87" s="154">
        <f>SUM(Q88:Q159)</f>
        <v>0</v>
      </c>
      <c r="R87" s="154"/>
      <c r="S87" s="154"/>
      <c r="T87" s="155"/>
      <c r="U87" s="154">
        <f>SUM(U88:U159)</f>
        <v>259.74</v>
      </c>
      <c r="AE87" t="s">
        <v>109</v>
      </c>
    </row>
    <row r="88" spans="1:60" outlineLevel="1" x14ac:dyDescent="0.2">
      <c r="A88" s="144">
        <v>73</v>
      </c>
      <c r="B88" s="144" t="s">
        <v>268</v>
      </c>
      <c r="C88" s="180" t="s">
        <v>269</v>
      </c>
      <c r="D88" s="150" t="s">
        <v>168</v>
      </c>
      <c r="E88" s="156">
        <v>60</v>
      </c>
      <c r="F88" s="158">
        <f t="shared" ref="F88:F119" si="16">H88+J88</f>
        <v>0</v>
      </c>
      <c r="G88" s="159">
        <f t="shared" ref="G88:G119" si="17">ROUND(E88*F88,2)</f>
        <v>0</v>
      </c>
      <c r="H88" s="159"/>
      <c r="I88" s="159">
        <f t="shared" ref="I88:I119" si="18">ROUND(E88*H88,2)</f>
        <v>0</v>
      </c>
      <c r="J88" s="159"/>
      <c r="K88" s="159">
        <f t="shared" ref="K88:K119" si="19">ROUND(E88*J88,2)</f>
        <v>0</v>
      </c>
      <c r="L88" s="159">
        <v>0</v>
      </c>
      <c r="M88" s="159">
        <f t="shared" ref="M88:M119" si="20">G88*(1+L88/100)</f>
        <v>0</v>
      </c>
      <c r="N88" s="151">
        <v>2.0000000000000001E-4</v>
      </c>
      <c r="O88" s="151">
        <f t="shared" ref="O88:O119" si="21">ROUND(E88*N88,5)</f>
        <v>1.2E-2</v>
      </c>
      <c r="P88" s="151">
        <v>0</v>
      </c>
      <c r="Q88" s="151">
        <f t="shared" ref="Q88:Q119" si="22">ROUND(E88*P88,5)</f>
        <v>0</v>
      </c>
      <c r="R88" s="151"/>
      <c r="S88" s="151"/>
      <c r="T88" s="152">
        <v>0</v>
      </c>
      <c r="U88" s="151">
        <f t="shared" ref="U88:U119" si="23">ROUND(E88*T88,2)</f>
        <v>0</v>
      </c>
      <c r="V88" s="143"/>
      <c r="W88" s="143"/>
      <c r="X88" s="143"/>
      <c r="Y88" s="143"/>
      <c r="Z88" s="143"/>
      <c r="AA88" s="143"/>
      <c r="AB88" s="143"/>
      <c r="AC88" s="143"/>
      <c r="AD88" s="143"/>
      <c r="AE88" s="143" t="s">
        <v>113</v>
      </c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outlineLevel="1" x14ac:dyDescent="0.2">
      <c r="A89" s="144">
        <v>74</v>
      </c>
      <c r="B89" s="144" t="s">
        <v>270</v>
      </c>
      <c r="C89" s="180" t="s">
        <v>271</v>
      </c>
      <c r="D89" s="150" t="s">
        <v>168</v>
      </c>
      <c r="E89" s="156">
        <v>10</v>
      </c>
      <c r="F89" s="158">
        <f t="shared" si="16"/>
        <v>0</v>
      </c>
      <c r="G89" s="159">
        <f t="shared" si="17"/>
        <v>0</v>
      </c>
      <c r="H89" s="159"/>
      <c r="I89" s="159">
        <f t="shared" si="18"/>
        <v>0</v>
      </c>
      <c r="J89" s="159"/>
      <c r="K89" s="159">
        <f t="shared" si="19"/>
        <v>0</v>
      </c>
      <c r="L89" s="159">
        <v>0</v>
      </c>
      <c r="M89" s="159">
        <f t="shared" si="20"/>
        <v>0</v>
      </c>
      <c r="N89" s="151">
        <v>1.4999999999999999E-4</v>
      </c>
      <c r="O89" s="151">
        <f t="shared" si="21"/>
        <v>1.5E-3</v>
      </c>
      <c r="P89" s="151">
        <v>0</v>
      </c>
      <c r="Q89" s="151">
        <f t="shared" si="22"/>
        <v>0</v>
      </c>
      <c r="R89" s="151"/>
      <c r="S89" s="151"/>
      <c r="T89" s="152">
        <v>0</v>
      </c>
      <c r="U89" s="151">
        <f t="shared" si="23"/>
        <v>0</v>
      </c>
      <c r="V89" s="143"/>
      <c r="W89" s="143"/>
      <c r="X89" s="143"/>
      <c r="Y89" s="143"/>
      <c r="Z89" s="143"/>
      <c r="AA89" s="143"/>
      <c r="AB89" s="143"/>
      <c r="AC89" s="143"/>
      <c r="AD89" s="143"/>
      <c r="AE89" s="143" t="s">
        <v>113</v>
      </c>
      <c r="AF89" s="143"/>
      <c r="AG89" s="143"/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outlineLevel="1" x14ac:dyDescent="0.2">
      <c r="A90" s="144">
        <v>75</v>
      </c>
      <c r="B90" s="144" t="s">
        <v>272</v>
      </c>
      <c r="C90" s="180" t="s">
        <v>273</v>
      </c>
      <c r="D90" s="150" t="s">
        <v>168</v>
      </c>
      <c r="E90" s="156">
        <v>8</v>
      </c>
      <c r="F90" s="158">
        <f t="shared" si="16"/>
        <v>0</v>
      </c>
      <c r="G90" s="159">
        <f t="shared" si="17"/>
        <v>0</v>
      </c>
      <c r="H90" s="159"/>
      <c r="I90" s="159">
        <f t="shared" si="18"/>
        <v>0</v>
      </c>
      <c r="J90" s="159"/>
      <c r="K90" s="159">
        <f t="shared" si="19"/>
        <v>0</v>
      </c>
      <c r="L90" s="159">
        <v>0</v>
      </c>
      <c r="M90" s="159">
        <f t="shared" si="20"/>
        <v>0</v>
      </c>
      <c r="N90" s="151">
        <v>1.4999999999999999E-4</v>
      </c>
      <c r="O90" s="151">
        <f t="shared" si="21"/>
        <v>1.1999999999999999E-3</v>
      </c>
      <c r="P90" s="151">
        <v>0</v>
      </c>
      <c r="Q90" s="151">
        <f t="shared" si="22"/>
        <v>0</v>
      </c>
      <c r="R90" s="151"/>
      <c r="S90" s="151"/>
      <c r="T90" s="152">
        <v>0</v>
      </c>
      <c r="U90" s="151">
        <f t="shared" si="23"/>
        <v>0</v>
      </c>
      <c r="V90" s="143"/>
      <c r="W90" s="143"/>
      <c r="X90" s="143"/>
      <c r="Y90" s="143"/>
      <c r="Z90" s="143"/>
      <c r="AA90" s="143"/>
      <c r="AB90" s="143"/>
      <c r="AC90" s="143"/>
      <c r="AD90" s="143"/>
      <c r="AE90" s="143" t="s">
        <v>113</v>
      </c>
      <c r="AF90" s="143"/>
      <c r="AG90" s="143"/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outlineLevel="1" x14ac:dyDescent="0.2">
      <c r="A91" s="144">
        <v>76</v>
      </c>
      <c r="B91" s="144" t="s">
        <v>274</v>
      </c>
      <c r="C91" s="180" t="s">
        <v>275</v>
      </c>
      <c r="D91" s="150" t="s">
        <v>168</v>
      </c>
      <c r="E91" s="156">
        <v>7</v>
      </c>
      <c r="F91" s="158">
        <f t="shared" si="16"/>
        <v>0</v>
      </c>
      <c r="G91" s="159">
        <f t="shared" si="17"/>
        <v>0</v>
      </c>
      <c r="H91" s="159"/>
      <c r="I91" s="159">
        <f t="shared" si="18"/>
        <v>0</v>
      </c>
      <c r="J91" s="159"/>
      <c r="K91" s="159">
        <f t="shared" si="19"/>
        <v>0</v>
      </c>
      <c r="L91" s="159">
        <v>0</v>
      </c>
      <c r="M91" s="159">
        <f t="shared" si="20"/>
        <v>0</v>
      </c>
      <c r="N91" s="151">
        <v>5.0000000000000001E-4</v>
      </c>
      <c r="O91" s="151">
        <f t="shared" si="21"/>
        <v>3.5000000000000001E-3</v>
      </c>
      <c r="P91" s="151">
        <v>0</v>
      </c>
      <c r="Q91" s="151">
        <f t="shared" si="22"/>
        <v>0</v>
      </c>
      <c r="R91" s="151"/>
      <c r="S91" s="151"/>
      <c r="T91" s="152">
        <v>0</v>
      </c>
      <c r="U91" s="151">
        <f t="shared" si="23"/>
        <v>0</v>
      </c>
      <c r="V91" s="143"/>
      <c r="W91" s="143"/>
      <c r="X91" s="143"/>
      <c r="Y91" s="143"/>
      <c r="Z91" s="143"/>
      <c r="AA91" s="143"/>
      <c r="AB91" s="143"/>
      <c r="AC91" s="143"/>
      <c r="AD91" s="143"/>
      <c r="AE91" s="143" t="s">
        <v>113</v>
      </c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ht="22.5" outlineLevel="1" x14ac:dyDescent="0.2">
      <c r="A92" s="144">
        <v>77</v>
      </c>
      <c r="B92" s="144" t="s">
        <v>276</v>
      </c>
      <c r="C92" s="180" t="s">
        <v>277</v>
      </c>
      <c r="D92" s="150" t="s">
        <v>168</v>
      </c>
      <c r="E92" s="156">
        <v>7</v>
      </c>
      <c r="F92" s="158">
        <f t="shared" si="16"/>
        <v>0</v>
      </c>
      <c r="G92" s="159">
        <f t="shared" si="17"/>
        <v>0</v>
      </c>
      <c r="H92" s="159"/>
      <c r="I92" s="159">
        <f t="shared" si="18"/>
        <v>0</v>
      </c>
      <c r="J92" s="159"/>
      <c r="K92" s="159">
        <f t="shared" si="19"/>
        <v>0</v>
      </c>
      <c r="L92" s="159">
        <v>0</v>
      </c>
      <c r="M92" s="159">
        <f t="shared" si="20"/>
        <v>0</v>
      </c>
      <c r="N92" s="151">
        <v>2.0000000000000001E-4</v>
      </c>
      <c r="O92" s="151">
        <f t="shared" si="21"/>
        <v>1.4E-3</v>
      </c>
      <c r="P92" s="151">
        <v>0</v>
      </c>
      <c r="Q92" s="151">
        <f t="shared" si="22"/>
        <v>0</v>
      </c>
      <c r="R92" s="151"/>
      <c r="S92" s="151"/>
      <c r="T92" s="152">
        <v>0</v>
      </c>
      <c r="U92" s="151">
        <f t="shared" si="23"/>
        <v>0</v>
      </c>
      <c r="V92" s="143"/>
      <c r="W92" s="143"/>
      <c r="X92" s="143"/>
      <c r="Y92" s="143"/>
      <c r="Z92" s="143"/>
      <c r="AA92" s="143"/>
      <c r="AB92" s="143"/>
      <c r="AC92" s="143"/>
      <c r="AD92" s="143"/>
      <c r="AE92" s="143" t="s">
        <v>113</v>
      </c>
      <c r="AF92" s="143"/>
      <c r="AG92" s="143"/>
      <c r="AH92" s="143"/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outlineLevel="1" x14ac:dyDescent="0.2">
      <c r="A93" s="144">
        <v>78</v>
      </c>
      <c r="B93" s="144" t="s">
        <v>278</v>
      </c>
      <c r="C93" s="180" t="s">
        <v>279</v>
      </c>
      <c r="D93" s="150" t="s">
        <v>168</v>
      </c>
      <c r="E93" s="156">
        <v>60</v>
      </c>
      <c r="F93" s="158">
        <f t="shared" si="16"/>
        <v>0</v>
      </c>
      <c r="G93" s="159">
        <f t="shared" si="17"/>
        <v>0</v>
      </c>
      <c r="H93" s="159"/>
      <c r="I93" s="159">
        <f t="shared" si="18"/>
        <v>0</v>
      </c>
      <c r="J93" s="159"/>
      <c r="K93" s="159">
        <f t="shared" si="19"/>
        <v>0</v>
      </c>
      <c r="L93" s="159">
        <v>0</v>
      </c>
      <c r="M93" s="159">
        <f t="shared" si="20"/>
        <v>0</v>
      </c>
      <c r="N93" s="151">
        <v>1.4999999999999999E-4</v>
      </c>
      <c r="O93" s="151">
        <f t="shared" si="21"/>
        <v>8.9999999999999993E-3</v>
      </c>
      <c r="P93" s="151">
        <v>0</v>
      </c>
      <c r="Q93" s="151">
        <f t="shared" si="22"/>
        <v>0</v>
      </c>
      <c r="R93" s="151"/>
      <c r="S93" s="151"/>
      <c r="T93" s="152">
        <v>0</v>
      </c>
      <c r="U93" s="151">
        <f t="shared" si="23"/>
        <v>0</v>
      </c>
      <c r="V93" s="143"/>
      <c r="W93" s="143"/>
      <c r="X93" s="143"/>
      <c r="Y93" s="143"/>
      <c r="Z93" s="143"/>
      <c r="AA93" s="143"/>
      <c r="AB93" s="143"/>
      <c r="AC93" s="143"/>
      <c r="AD93" s="143"/>
      <c r="AE93" s="143" t="s">
        <v>113</v>
      </c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outlineLevel="1" x14ac:dyDescent="0.2">
      <c r="A94" s="144">
        <v>79</v>
      </c>
      <c r="B94" s="144" t="s">
        <v>280</v>
      </c>
      <c r="C94" s="180" t="s">
        <v>281</v>
      </c>
      <c r="D94" s="150" t="s">
        <v>168</v>
      </c>
      <c r="E94" s="156">
        <v>9</v>
      </c>
      <c r="F94" s="158">
        <f t="shared" si="16"/>
        <v>0</v>
      </c>
      <c r="G94" s="159">
        <f t="shared" si="17"/>
        <v>0</v>
      </c>
      <c r="H94" s="159"/>
      <c r="I94" s="159">
        <f t="shared" si="18"/>
        <v>0</v>
      </c>
      <c r="J94" s="159"/>
      <c r="K94" s="159">
        <f t="shared" si="19"/>
        <v>0</v>
      </c>
      <c r="L94" s="159">
        <v>0</v>
      </c>
      <c r="M94" s="159">
        <f t="shared" si="20"/>
        <v>0</v>
      </c>
      <c r="N94" s="151">
        <v>1E-4</v>
      </c>
      <c r="O94" s="151">
        <f t="shared" si="21"/>
        <v>8.9999999999999998E-4</v>
      </c>
      <c r="P94" s="151">
        <v>0</v>
      </c>
      <c r="Q94" s="151">
        <f t="shared" si="22"/>
        <v>0</v>
      </c>
      <c r="R94" s="151"/>
      <c r="S94" s="151"/>
      <c r="T94" s="152">
        <v>0</v>
      </c>
      <c r="U94" s="151">
        <f t="shared" si="23"/>
        <v>0</v>
      </c>
      <c r="V94" s="143"/>
      <c r="W94" s="143"/>
      <c r="X94" s="143"/>
      <c r="Y94" s="143"/>
      <c r="Z94" s="143"/>
      <c r="AA94" s="143"/>
      <c r="AB94" s="143"/>
      <c r="AC94" s="143"/>
      <c r="AD94" s="143"/>
      <c r="AE94" s="143" t="s">
        <v>113</v>
      </c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outlineLevel="1" x14ac:dyDescent="0.2">
      <c r="A95" s="144">
        <v>80</v>
      </c>
      <c r="B95" s="144" t="s">
        <v>282</v>
      </c>
      <c r="C95" s="180" t="s">
        <v>283</v>
      </c>
      <c r="D95" s="150" t="s">
        <v>246</v>
      </c>
      <c r="E95" s="156">
        <v>26</v>
      </c>
      <c r="F95" s="158">
        <f t="shared" si="16"/>
        <v>0</v>
      </c>
      <c r="G95" s="159">
        <f t="shared" si="17"/>
        <v>0</v>
      </c>
      <c r="H95" s="159"/>
      <c r="I95" s="159">
        <f t="shared" si="18"/>
        <v>0</v>
      </c>
      <c r="J95" s="159"/>
      <c r="K95" s="159">
        <f t="shared" si="19"/>
        <v>0</v>
      </c>
      <c r="L95" s="159">
        <v>0</v>
      </c>
      <c r="M95" s="159">
        <f t="shared" si="20"/>
        <v>0</v>
      </c>
      <c r="N95" s="151">
        <v>1.3999999999999999E-4</v>
      </c>
      <c r="O95" s="151">
        <f t="shared" si="21"/>
        <v>3.64E-3</v>
      </c>
      <c r="P95" s="151">
        <v>0</v>
      </c>
      <c r="Q95" s="151">
        <f t="shared" si="22"/>
        <v>0</v>
      </c>
      <c r="R95" s="151"/>
      <c r="S95" s="151"/>
      <c r="T95" s="152">
        <v>0.16500000000000001</v>
      </c>
      <c r="U95" s="151">
        <f t="shared" si="23"/>
        <v>4.29</v>
      </c>
      <c r="V95" s="143"/>
      <c r="W95" s="143"/>
      <c r="X95" s="143"/>
      <c r="Y95" s="143"/>
      <c r="Z95" s="143"/>
      <c r="AA95" s="143"/>
      <c r="AB95" s="143"/>
      <c r="AC95" s="143"/>
      <c r="AD95" s="143"/>
      <c r="AE95" s="143" t="s">
        <v>113</v>
      </c>
      <c r="AF95" s="143"/>
      <c r="AG95" s="143"/>
      <c r="AH95" s="143"/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outlineLevel="1" x14ac:dyDescent="0.2">
      <c r="A96" s="144">
        <v>81</v>
      </c>
      <c r="B96" s="144" t="s">
        <v>284</v>
      </c>
      <c r="C96" s="180" t="s">
        <v>285</v>
      </c>
      <c r="D96" s="150" t="s">
        <v>246</v>
      </c>
      <c r="E96" s="156">
        <v>28</v>
      </c>
      <c r="F96" s="158">
        <f t="shared" si="16"/>
        <v>0</v>
      </c>
      <c r="G96" s="159">
        <f t="shared" si="17"/>
        <v>0</v>
      </c>
      <c r="H96" s="159"/>
      <c r="I96" s="159">
        <f t="shared" si="18"/>
        <v>0</v>
      </c>
      <c r="J96" s="159"/>
      <c r="K96" s="159">
        <f t="shared" si="19"/>
        <v>0</v>
      </c>
      <c r="L96" s="159">
        <v>0</v>
      </c>
      <c r="M96" s="159">
        <f t="shared" si="20"/>
        <v>0</v>
      </c>
      <c r="N96" s="151">
        <v>2.0000000000000001E-4</v>
      </c>
      <c r="O96" s="151">
        <f t="shared" si="21"/>
        <v>5.5999999999999999E-3</v>
      </c>
      <c r="P96" s="151">
        <v>0</v>
      </c>
      <c r="Q96" s="151">
        <f t="shared" si="22"/>
        <v>0</v>
      </c>
      <c r="R96" s="151"/>
      <c r="S96" s="151"/>
      <c r="T96" s="152">
        <v>0.20699999999999999</v>
      </c>
      <c r="U96" s="151">
        <f t="shared" si="23"/>
        <v>5.8</v>
      </c>
      <c r="V96" s="143"/>
      <c r="W96" s="143"/>
      <c r="X96" s="143"/>
      <c r="Y96" s="143"/>
      <c r="Z96" s="143"/>
      <c r="AA96" s="143"/>
      <c r="AB96" s="143"/>
      <c r="AC96" s="143"/>
      <c r="AD96" s="143"/>
      <c r="AE96" s="143" t="s">
        <v>113</v>
      </c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outlineLevel="1" x14ac:dyDescent="0.2">
      <c r="A97" s="144">
        <v>82</v>
      </c>
      <c r="B97" s="144" t="s">
        <v>286</v>
      </c>
      <c r="C97" s="180" t="s">
        <v>287</v>
      </c>
      <c r="D97" s="150" t="s">
        <v>246</v>
      </c>
      <c r="E97" s="156">
        <v>2</v>
      </c>
      <c r="F97" s="158">
        <f t="shared" si="16"/>
        <v>0</v>
      </c>
      <c r="G97" s="159">
        <f t="shared" si="17"/>
        <v>0</v>
      </c>
      <c r="H97" s="159"/>
      <c r="I97" s="159">
        <f t="shared" si="18"/>
        <v>0</v>
      </c>
      <c r="J97" s="159"/>
      <c r="K97" s="159">
        <f t="shared" si="19"/>
        <v>0</v>
      </c>
      <c r="L97" s="159">
        <v>0</v>
      </c>
      <c r="M97" s="159">
        <f t="shared" si="20"/>
        <v>0</v>
      </c>
      <c r="N97" s="151">
        <v>3.2000000000000003E-4</v>
      </c>
      <c r="O97" s="151">
        <f t="shared" si="21"/>
        <v>6.4000000000000005E-4</v>
      </c>
      <c r="P97" s="151">
        <v>0</v>
      </c>
      <c r="Q97" s="151">
        <f t="shared" si="22"/>
        <v>0</v>
      </c>
      <c r="R97" s="151"/>
      <c r="S97" s="151"/>
      <c r="T97" s="152">
        <v>0.22700000000000001</v>
      </c>
      <c r="U97" s="151">
        <f t="shared" si="23"/>
        <v>0.45</v>
      </c>
      <c r="V97" s="143"/>
      <c r="W97" s="143"/>
      <c r="X97" s="143"/>
      <c r="Y97" s="143"/>
      <c r="Z97" s="143"/>
      <c r="AA97" s="143"/>
      <c r="AB97" s="143"/>
      <c r="AC97" s="143"/>
      <c r="AD97" s="143"/>
      <c r="AE97" s="143" t="s">
        <v>113</v>
      </c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outlineLevel="1" x14ac:dyDescent="0.2">
      <c r="A98" s="144">
        <v>83</v>
      </c>
      <c r="B98" s="144" t="s">
        <v>288</v>
      </c>
      <c r="C98" s="180" t="s">
        <v>289</v>
      </c>
      <c r="D98" s="150" t="s">
        <v>246</v>
      </c>
      <c r="E98" s="156">
        <v>8</v>
      </c>
      <c r="F98" s="158">
        <f t="shared" si="16"/>
        <v>0</v>
      </c>
      <c r="G98" s="159">
        <f t="shared" si="17"/>
        <v>0</v>
      </c>
      <c r="H98" s="159"/>
      <c r="I98" s="159">
        <f t="shared" si="18"/>
        <v>0</v>
      </c>
      <c r="J98" s="159"/>
      <c r="K98" s="159">
        <f t="shared" si="19"/>
        <v>0</v>
      </c>
      <c r="L98" s="159">
        <v>0</v>
      </c>
      <c r="M98" s="159">
        <f t="shared" si="20"/>
        <v>0</v>
      </c>
      <c r="N98" s="151">
        <v>5.1999999999999995E-4</v>
      </c>
      <c r="O98" s="151">
        <f t="shared" si="21"/>
        <v>4.1599999999999996E-3</v>
      </c>
      <c r="P98" s="151">
        <v>0</v>
      </c>
      <c r="Q98" s="151">
        <f t="shared" si="22"/>
        <v>0</v>
      </c>
      <c r="R98" s="151"/>
      <c r="S98" s="151"/>
      <c r="T98" s="152">
        <v>0.26900000000000002</v>
      </c>
      <c r="U98" s="151">
        <f t="shared" si="23"/>
        <v>2.15</v>
      </c>
      <c r="V98" s="143"/>
      <c r="W98" s="143"/>
      <c r="X98" s="143"/>
      <c r="Y98" s="143"/>
      <c r="Z98" s="143"/>
      <c r="AA98" s="143"/>
      <c r="AB98" s="143"/>
      <c r="AC98" s="143"/>
      <c r="AD98" s="143"/>
      <c r="AE98" s="143" t="s">
        <v>113</v>
      </c>
      <c r="AF98" s="143"/>
      <c r="AG98" s="143"/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outlineLevel="1" x14ac:dyDescent="0.2">
      <c r="A99" s="144">
        <v>84</v>
      </c>
      <c r="B99" s="144" t="s">
        <v>290</v>
      </c>
      <c r="C99" s="180" t="s">
        <v>291</v>
      </c>
      <c r="D99" s="150" t="s">
        <v>246</v>
      </c>
      <c r="E99" s="156">
        <v>53</v>
      </c>
      <c r="F99" s="158">
        <f t="shared" si="16"/>
        <v>0</v>
      </c>
      <c r="G99" s="159">
        <f t="shared" si="17"/>
        <v>0</v>
      </c>
      <c r="H99" s="159"/>
      <c r="I99" s="159">
        <f t="shared" si="18"/>
        <v>0</v>
      </c>
      <c r="J99" s="159"/>
      <c r="K99" s="159">
        <f t="shared" si="19"/>
        <v>0</v>
      </c>
      <c r="L99" s="159">
        <v>0</v>
      </c>
      <c r="M99" s="159">
        <f t="shared" si="20"/>
        <v>0</v>
      </c>
      <c r="N99" s="151">
        <v>7.6999999999999996E-4</v>
      </c>
      <c r="O99" s="151">
        <f t="shared" si="21"/>
        <v>4.0809999999999999E-2</v>
      </c>
      <c r="P99" s="151">
        <v>0</v>
      </c>
      <c r="Q99" s="151">
        <f t="shared" si="22"/>
        <v>0</v>
      </c>
      <c r="R99" s="151"/>
      <c r="S99" s="151"/>
      <c r="T99" s="152">
        <v>0.35099999999999998</v>
      </c>
      <c r="U99" s="151">
        <f t="shared" si="23"/>
        <v>18.600000000000001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 t="s">
        <v>113</v>
      </c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outlineLevel="1" x14ac:dyDescent="0.2">
      <c r="A100" s="144">
        <v>85</v>
      </c>
      <c r="B100" s="144" t="s">
        <v>292</v>
      </c>
      <c r="C100" s="180" t="s">
        <v>293</v>
      </c>
      <c r="D100" s="150" t="s">
        <v>246</v>
      </c>
      <c r="E100" s="156">
        <v>5</v>
      </c>
      <c r="F100" s="158">
        <f t="shared" si="16"/>
        <v>0</v>
      </c>
      <c r="G100" s="159">
        <f t="shared" si="17"/>
        <v>0</v>
      </c>
      <c r="H100" s="159"/>
      <c r="I100" s="159">
        <f t="shared" si="18"/>
        <v>0</v>
      </c>
      <c r="J100" s="159"/>
      <c r="K100" s="159">
        <f t="shared" si="19"/>
        <v>0</v>
      </c>
      <c r="L100" s="159">
        <v>0</v>
      </c>
      <c r="M100" s="159">
        <f t="shared" si="20"/>
        <v>0</v>
      </c>
      <c r="N100" s="151">
        <v>1.24E-3</v>
      </c>
      <c r="O100" s="151">
        <f t="shared" si="21"/>
        <v>6.1999999999999998E-3</v>
      </c>
      <c r="P100" s="151">
        <v>0</v>
      </c>
      <c r="Q100" s="151">
        <f t="shared" si="22"/>
        <v>0</v>
      </c>
      <c r="R100" s="151"/>
      <c r="S100" s="151"/>
      <c r="T100" s="152">
        <v>0.42399999999999999</v>
      </c>
      <c r="U100" s="151">
        <f t="shared" si="23"/>
        <v>2.12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 t="s">
        <v>113</v>
      </c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</row>
    <row r="101" spans="1:60" outlineLevel="1" x14ac:dyDescent="0.2">
      <c r="A101" s="144">
        <v>86</v>
      </c>
      <c r="B101" s="144" t="s">
        <v>294</v>
      </c>
      <c r="C101" s="180" t="s">
        <v>295</v>
      </c>
      <c r="D101" s="150" t="s">
        <v>168</v>
      </c>
      <c r="E101" s="156">
        <v>8</v>
      </c>
      <c r="F101" s="158">
        <f t="shared" si="16"/>
        <v>0</v>
      </c>
      <c r="G101" s="159">
        <f t="shared" si="17"/>
        <v>0</v>
      </c>
      <c r="H101" s="159"/>
      <c r="I101" s="159">
        <f t="shared" si="18"/>
        <v>0</v>
      </c>
      <c r="J101" s="159"/>
      <c r="K101" s="159">
        <f t="shared" si="19"/>
        <v>0</v>
      </c>
      <c r="L101" s="159">
        <v>0</v>
      </c>
      <c r="M101" s="159">
        <f t="shared" si="20"/>
        <v>0</v>
      </c>
      <c r="N101" s="151">
        <v>8.0000000000000004E-4</v>
      </c>
      <c r="O101" s="151">
        <f t="shared" si="21"/>
        <v>6.4000000000000003E-3</v>
      </c>
      <c r="P101" s="151">
        <v>0</v>
      </c>
      <c r="Q101" s="151">
        <f t="shared" si="22"/>
        <v>0</v>
      </c>
      <c r="R101" s="151"/>
      <c r="S101" s="151"/>
      <c r="T101" s="152">
        <v>0</v>
      </c>
      <c r="U101" s="151">
        <f t="shared" si="23"/>
        <v>0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 t="s">
        <v>113</v>
      </c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outlineLevel="1" x14ac:dyDescent="0.2">
      <c r="A102" s="144">
        <v>87</v>
      </c>
      <c r="B102" s="144" t="s">
        <v>296</v>
      </c>
      <c r="C102" s="180" t="s">
        <v>297</v>
      </c>
      <c r="D102" s="150" t="s">
        <v>168</v>
      </c>
      <c r="E102" s="156">
        <v>18</v>
      </c>
      <c r="F102" s="158">
        <f t="shared" si="16"/>
        <v>0</v>
      </c>
      <c r="G102" s="159">
        <f t="shared" si="17"/>
        <v>0</v>
      </c>
      <c r="H102" s="159"/>
      <c r="I102" s="159">
        <f t="shared" si="18"/>
        <v>0</v>
      </c>
      <c r="J102" s="159"/>
      <c r="K102" s="159">
        <f t="shared" si="19"/>
        <v>0</v>
      </c>
      <c r="L102" s="159">
        <v>0</v>
      </c>
      <c r="M102" s="159">
        <f t="shared" si="20"/>
        <v>0</v>
      </c>
      <c r="N102" s="151">
        <v>1E-3</v>
      </c>
      <c r="O102" s="151">
        <f t="shared" si="21"/>
        <v>1.7999999999999999E-2</v>
      </c>
      <c r="P102" s="151">
        <v>0</v>
      </c>
      <c r="Q102" s="151">
        <f t="shared" si="22"/>
        <v>0</v>
      </c>
      <c r="R102" s="151"/>
      <c r="S102" s="151"/>
      <c r="T102" s="152">
        <v>0</v>
      </c>
      <c r="U102" s="151">
        <f t="shared" si="23"/>
        <v>0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 t="s">
        <v>113</v>
      </c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3"/>
      <c r="AZ102" s="143"/>
      <c r="BA102" s="143"/>
      <c r="BB102" s="143"/>
      <c r="BC102" s="143"/>
      <c r="BD102" s="143"/>
      <c r="BE102" s="143"/>
      <c r="BF102" s="143"/>
      <c r="BG102" s="143"/>
      <c r="BH102" s="143"/>
    </row>
    <row r="103" spans="1:60" outlineLevel="1" x14ac:dyDescent="0.2">
      <c r="A103" s="144">
        <v>88</v>
      </c>
      <c r="B103" s="144" t="s">
        <v>298</v>
      </c>
      <c r="C103" s="180" t="s">
        <v>299</v>
      </c>
      <c r="D103" s="150" t="s">
        <v>168</v>
      </c>
      <c r="E103" s="156">
        <v>2</v>
      </c>
      <c r="F103" s="158">
        <f t="shared" si="16"/>
        <v>0</v>
      </c>
      <c r="G103" s="159">
        <f t="shared" si="17"/>
        <v>0</v>
      </c>
      <c r="H103" s="159"/>
      <c r="I103" s="159">
        <f t="shared" si="18"/>
        <v>0</v>
      </c>
      <c r="J103" s="159"/>
      <c r="K103" s="159">
        <f t="shared" si="19"/>
        <v>0</v>
      </c>
      <c r="L103" s="159">
        <v>0</v>
      </c>
      <c r="M103" s="159">
        <f t="shared" si="20"/>
        <v>0</v>
      </c>
      <c r="N103" s="151">
        <v>1E-3</v>
      </c>
      <c r="O103" s="151">
        <f t="shared" si="21"/>
        <v>2E-3</v>
      </c>
      <c r="P103" s="151">
        <v>0</v>
      </c>
      <c r="Q103" s="151">
        <f t="shared" si="22"/>
        <v>0</v>
      </c>
      <c r="R103" s="151"/>
      <c r="S103" s="151"/>
      <c r="T103" s="152">
        <v>0</v>
      </c>
      <c r="U103" s="151">
        <f t="shared" si="23"/>
        <v>0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 t="s">
        <v>113</v>
      </c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outlineLevel="1" x14ac:dyDescent="0.2">
      <c r="A104" s="144">
        <v>89</v>
      </c>
      <c r="B104" s="144" t="s">
        <v>300</v>
      </c>
      <c r="C104" s="180" t="s">
        <v>301</v>
      </c>
      <c r="D104" s="150" t="s">
        <v>168</v>
      </c>
      <c r="E104" s="156">
        <v>4</v>
      </c>
      <c r="F104" s="158">
        <f t="shared" si="16"/>
        <v>0</v>
      </c>
      <c r="G104" s="159">
        <f t="shared" si="17"/>
        <v>0</v>
      </c>
      <c r="H104" s="159"/>
      <c r="I104" s="159">
        <f t="shared" si="18"/>
        <v>0</v>
      </c>
      <c r="J104" s="159"/>
      <c r="K104" s="159">
        <f t="shared" si="19"/>
        <v>0</v>
      </c>
      <c r="L104" s="159">
        <v>0</v>
      </c>
      <c r="M104" s="159">
        <f t="shared" si="20"/>
        <v>0</v>
      </c>
      <c r="N104" s="151">
        <v>1.1999999999999999E-3</v>
      </c>
      <c r="O104" s="151">
        <f t="shared" si="21"/>
        <v>4.7999999999999996E-3</v>
      </c>
      <c r="P104" s="151">
        <v>0</v>
      </c>
      <c r="Q104" s="151">
        <f t="shared" si="22"/>
        <v>0</v>
      </c>
      <c r="R104" s="151"/>
      <c r="S104" s="151"/>
      <c r="T104" s="152">
        <v>0</v>
      </c>
      <c r="U104" s="151">
        <f t="shared" si="23"/>
        <v>0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 t="s">
        <v>113</v>
      </c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</row>
    <row r="105" spans="1:60" outlineLevel="1" x14ac:dyDescent="0.2">
      <c r="A105" s="144">
        <v>90</v>
      </c>
      <c r="B105" s="144" t="s">
        <v>302</v>
      </c>
      <c r="C105" s="180" t="s">
        <v>303</v>
      </c>
      <c r="D105" s="150" t="s">
        <v>168</v>
      </c>
      <c r="E105" s="156">
        <v>2</v>
      </c>
      <c r="F105" s="158">
        <f t="shared" si="16"/>
        <v>0</v>
      </c>
      <c r="G105" s="159">
        <f t="shared" si="17"/>
        <v>0</v>
      </c>
      <c r="H105" s="159"/>
      <c r="I105" s="159">
        <f t="shared" si="18"/>
        <v>0</v>
      </c>
      <c r="J105" s="159"/>
      <c r="K105" s="159">
        <f t="shared" si="19"/>
        <v>0</v>
      </c>
      <c r="L105" s="159">
        <v>0</v>
      </c>
      <c r="M105" s="159">
        <f t="shared" si="20"/>
        <v>0</v>
      </c>
      <c r="N105" s="151">
        <v>1.5E-3</v>
      </c>
      <c r="O105" s="151">
        <f t="shared" si="21"/>
        <v>3.0000000000000001E-3</v>
      </c>
      <c r="P105" s="151">
        <v>0</v>
      </c>
      <c r="Q105" s="151">
        <f t="shared" si="22"/>
        <v>0</v>
      </c>
      <c r="R105" s="151"/>
      <c r="S105" s="151"/>
      <c r="T105" s="152">
        <v>0</v>
      </c>
      <c r="U105" s="151">
        <f t="shared" si="23"/>
        <v>0</v>
      </c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 t="s">
        <v>113</v>
      </c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outlineLevel="1" x14ac:dyDescent="0.2">
      <c r="A106" s="144">
        <v>91</v>
      </c>
      <c r="B106" s="144" t="s">
        <v>304</v>
      </c>
      <c r="C106" s="180" t="s">
        <v>305</v>
      </c>
      <c r="D106" s="150" t="s">
        <v>168</v>
      </c>
      <c r="E106" s="156">
        <v>4</v>
      </c>
      <c r="F106" s="158">
        <f t="shared" si="16"/>
        <v>0</v>
      </c>
      <c r="G106" s="159">
        <f t="shared" si="17"/>
        <v>0</v>
      </c>
      <c r="H106" s="159"/>
      <c r="I106" s="159">
        <f t="shared" si="18"/>
        <v>0</v>
      </c>
      <c r="J106" s="159"/>
      <c r="K106" s="159">
        <f t="shared" si="19"/>
        <v>0</v>
      </c>
      <c r="L106" s="159">
        <v>0</v>
      </c>
      <c r="M106" s="159">
        <f t="shared" si="20"/>
        <v>0</v>
      </c>
      <c r="N106" s="151">
        <v>2E-3</v>
      </c>
      <c r="O106" s="151">
        <f t="shared" si="21"/>
        <v>8.0000000000000002E-3</v>
      </c>
      <c r="P106" s="151">
        <v>0</v>
      </c>
      <c r="Q106" s="151">
        <f t="shared" si="22"/>
        <v>0</v>
      </c>
      <c r="R106" s="151"/>
      <c r="S106" s="151"/>
      <c r="T106" s="152">
        <v>0</v>
      </c>
      <c r="U106" s="151">
        <f t="shared" si="23"/>
        <v>0</v>
      </c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 t="s">
        <v>113</v>
      </c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outlineLevel="1" x14ac:dyDescent="0.2">
      <c r="A107" s="144">
        <v>92</v>
      </c>
      <c r="B107" s="144" t="s">
        <v>306</v>
      </c>
      <c r="C107" s="180" t="s">
        <v>307</v>
      </c>
      <c r="D107" s="150" t="s">
        <v>168</v>
      </c>
      <c r="E107" s="156">
        <v>8</v>
      </c>
      <c r="F107" s="158">
        <f t="shared" si="16"/>
        <v>0</v>
      </c>
      <c r="G107" s="159">
        <f t="shared" si="17"/>
        <v>0</v>
      </c>
      <c r="H107" s="159"/>
      <c r="I107" s="159">
        <f t="shared" si="18"/>
        <v>0</v>
      </c>
      <c r="J107" s="159"/>
      <c r="K107" s="159">
        <f t="shared" si="19"/>
        <v>0</v>
      </c>
      <c r="L107" s="159">
        <v>0</v>
      </c>
      <c r="M107" s="159">
        <f t="shared" si="20"/>
        <v>0</v>
      </c>
      <c r="N107" s="151">
        <v>5.9999999999999995E-4</v>
      </c>
      <c r="O107" s="151">
        <f t="shared" si="21"/>
        <v>4.7999999999999996E-3</v>
      </c>
      <c r="P107" s="151">
        <v>0</v>
      </c>
      <c r="Q107" s="151">
        <f t="shared" si="22"/>
        <v>0</v>
      </c>
      <c r="R107" s="151"/>
      <c r="S107" s="151"/>
      <c r="T107" s="152">
        <v>0</v>
      </c>
      <c r="U107" s="151">
        <f t="shared" si="23"/>
        <v>0</v>
      </c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 t="s">
        <v>113</v>
      </c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outlineLevel="1" x14ac:dyDescent="0.2">
      <c r="A108" s="144">
        <v>93</v>
      </c>
      <c r="B108" s="144" t="s">
        <v>308</v>
      </c>
      <c r="C108" s="180" t="s">
        <v>309</v>
      </c>
      <c r="D108" s="150" t="s">
        <v>246</v>
      </c>
      <c r="E108" s="156">
        <v>27</v>
      </c>
      <c r="F108" s="158">
        <f t="shared" si="16"/>
        <v>0</v>
      </c>
      <c r="G108" s="159">
        <f t="shared" si="17"/>
        <v>0</v>
      </c>
      <c r="H108" s="159"/>
      <c r="I108" s="159">
        <f t="shared" si="18"/>
        <v>0</v>
      </c>
      <c r="J108" s="159"/>
      <c r="K108" s="159">
        <f t="shared" si="19"/>
        <v>0</v>
      </c>
      <c r="L108" s="159">
        <v>0</v>
      </c>
      <c r="M108" s="159">
        <f t="shared" si="20"/>
        <v>0</v>
      </c>
      <c r="N108" s="151">
        <v>5.2999999999999998E-4</v>
      </c>
      <c r="O108" s="151">
        <f t="shared" si="21"/>
        <v>1.431E-2</v>
      </c>
      <c r="P108" s="151">
        <v>0</v>
      </c>
      <c r="Q108" s="151">
        <f t="shared" si="22"/>
        <v>0</v>
      </c>
      <c r="R108" s="151"/>
      <c r="S108" s="151"/>
      <c r="T108" s="152">
        <v>0.38100000000000001</v>
      </c>
      <c r="U108" s="151">
        <f t="shared" si="23"/>
        <v>10.29</v>
      </c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 t="s">
        <v>113</v>
      </c>
      <c r="AF108" s="143"/>
      <c r="AG108" s="143"/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outlineLevel="1" x14ac:dyDescent="0.2">
      <c r="A109" s="144">
        <v>94</v>
      </c>
      <c r="B109" s="144" t="s">
        <v>310</v>
      </c>
      <c r="C109" s="180" t="s">
        <v>311</v>
      </c>
      <c r="D109" s="150" t="s">
        <v>246</v>
      </c>
      <c r="E109" s="156">
        <v>22</v>
      </c>
      <c r="F109" s="158">
        <f t="shared" si="16"/>
        <v>0</v>
      </c>
      <c r="G109" s="159">
        <f t="shared" si="17"/>
        <v>0</v>
      </c>
      <c r="H109" s="159"/>
      <c r="I109" s="159">
        <f t="shared" si="18"/>
        <v>0</v>
      </c>
      <c r="J109" s="159"/>
      <c r="K109" s="159">
        <f t="shared" si="19"/>
        <v>0</v>
      </c>
      <c r="L109" s="159">
        <v>0</v>
      </c>
      <c r="M109" s="159">
        <f t="shared" si="20"/>
        <v>0</v>
      </c>
      <c r="N109" s="151">
        <v>2.5200000000000001E-3</v>
      </c>
      <c r="O109" s="151">
        <f t="shared" si="21"/>
        <v>5.5440000000000003E-2</v>
      </c>
      <c r="P109" s="151">
        <v>0</v>
      </c>
      <c r="Q109" s="151">
        <f t="shared" si="22"/>
        <v>0</v>
      </c>
      <c r="R109" s="151"/>
      <c r="S109" s="151"/>
      <c r="T109" s="152">
        <v>0.433</v>
      </c>
      <c r="U109" s="151">
        <f t="shared" si="23"/>
        <v>9.5299999999999994</v>
      </c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 t="s">
        <v>113</v>
      </c>
      <c r="AF109" s="143"/>
      <c r="AG109" s="143"/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outlineLevel="1" x14ac:dyDescent="0.2">
      <c r="A110" s="144">
        <v>95</v>
      </c>
      <c r="B110" s="144" t="s">
        <v>312</v>
      </c>
      <c r="C110" s="180" t="s">
        <v>313</v>
      </c>
      <c r="D110" s="150" t="s">
        <v>246</v>
      </c>
      <c r="E110" s="156">
        <v>22</v>
      </c>
      <c r="F110" s="158">
        <f t="shared" si="16"/>
        <v>0</v>
      </c>
      <c r="G110" s="159">
        <f t="shared" si="17"/>
        <v>0</v>
      </c>
      <c r="H110" s="159"/>
      <c r="I110" s="159">
        <f t="shared" si="18"/>
        <v>0</v>
      </c>
      <c r="J110" s="159"/>
      <c r="K110" s="159">
        <f t="shared" si="19"/>
        <v>0</v>
      </c>
      <c r="L110" s="159">
        <v>0</v>
      </c>
      <c r="M110" s="159">
        <f t="shared" si="20"/>
        <v>0</v>
      </c>
      <c r="N110" s="151">
        <v>7.5000000000000002E-4</v>
      </c>
      <c r="O110" s="151">
        <f t="shared" si="21"/>
        <v>1.6500000000000001E-2</v>
      </c>
      <c r="P110" s="151">
        <v>0</v>
      </c>
      <c r="Q110" s="151">
        <f t="shared" si="22"/>
        <v>0</v>
      </c>
      <c r="R110" s="151"/>
      <c r="S110" s="151"/>
      <c r="T110" s="152">
        <v>0.20599999999999999</v>
      </c>
      <c r="U110" s="151">
        <f t="shared" si="23"/>
        <v>4.53</v>
      </c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 t="s">
        <v>113</v>
      </c>
      <c r="AF110" s="143"/>
      <c r="AG110" s="143"/>
      <c r="AH110" s="143"/>
      <c r="AI110" s="143"/>
      <c r="AJ110" s="143"/>
      <c r="AK110" s="143"/>
      <c r="AL110" s="143"/>
      <c r="AM110" s="143"/>
      <c r="AN110" s="143"/>
      <c r="AO110" s="143"/>
      <c r="AP110" s="143"/>
      <c r="AQ110" s="143"/>
      <c r="AR110" s="143"/>
      <c r="AS110" s="143"/>
      <c r="AT110" s="143"/>
      <c r="AU110" s="143"/>
      <c r="AV110" s="143"/>
      <c r="AW110" s="143"/>
      <c r="AX110" s="143"/>
      <c r="AY110" s="143"/>
      <c r="AZ110" s="143"/>
      <c r="BA110" s="143"/>
      <c r="BB110" s="143"/>
      <c r="BC110" s="143"/>
      <c r="BD110" s="143"/>
      <c r="BE110" s="143"/>
      <c r="BF110" s="143"/>
      <c r="BG110" s="143"/>
      <c r="BH110" s="143"/>
    </row>
    <row r="111" spans="1:60" outlineLevel="1" x14ac:dyDescent="0.2">
      <c r="A111" s="144">
        <v>96</v>
      </c>
      <c r="B111" s="144" t="s">
        <v>314</v>
      </c>
      <c r="C111" s="180" t="s">
        <v>315</v>
      </c>
      <c r="D111" s="150" t="s">
        <v>246</v>
      </c>
      <c r="E111" s="156">
        <v>8</v>
      </c>
      <c r="F111" s="158">
        <f t="shared" si="16"/>
        <v>0</v>
      </c>
      <c r="G111" s="159">
        <f t="shared" si="17"/>
        <v>0</v>
      </c>
      <c r="H111" s="159"/>
      <c r="I111" s="159">
        <f t="shared" si="18"/>
        <v>0</v>
      </c>
      <c r="J111" s="159"/>
      <c r="K111" s="159">
        <f t="shared" si="19"/>
        <v>0</v>
      </c>
      <c r="L111" s="159">
        <v>0</v>
      </c>
      <c r="M111" s="159">
        <f t="shared" si="20"/>
        <v>0</v>
      </c>
      <c r="N111" s="151">
        <v>2.9999999999999997E-4</v>
      </c>
      <c r="O111" s="151">
        <f t="shared" si="21"/>
        <v>2.3999999999999998E-3</v>
      </c>
      <c r="P111" s="151">
        <v>0</v>
      </c>
      <c r="Q111" s="151">
        <f t="shared" si="22"/>
        <v>0</v>
      </c>
      <c r="R111" s="151"/>
      <c r="S111" s="151"/>
      <c r="T111" s="152">
        <v>8.3000000000000004E-2</v>
      </c>
      <c r="U111" s="151">
        <f t="shared" si="23"/>
        <v>0.66</v>
      </c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 t="s">
        <v>113</v>
      </c>
      <c r="AF111" s="143"/>
      <c r="AG111" s="143"/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outlineLevel="1" x14ac:dyDescent="0.2">
      <c r="A112" s="144">
        <v>97</v>
      </c>
      <c r="B112" s="144" t="s">
        <v>316</v>
      </c>
      <c r="C112" s="180" t="s">
        <v>317</v>
      </c>
      <c r="D112" s="150" t="s">
        <v>246</v>
      </c>
      <c r="E112" s="156">
        <v>10</v>
      </c>
      <c r="F112" s="158">
        <f t="shared" si="16"/>
        <v>0</v>
      </c>
      <c r="G112" s="159">
        <f t="shared" si="17"/>
        <v>0</v>
      </c>
      <c r="H112" s="159"/>
      <c r="I112" s="159">
        <f t="shared" si="18"/>
        <v>0</v>
      </c>
      <c r="J112" s="159"/>
      <c r="K112" s="159">
        <f t="shared" si="19"/>
        <v>0</v>
      </c>
      <c r="L112" s="159">
        <v>0</v>
      </c>
      <c r="M112" s="159">
        <f t="shared" si="20"/>
        <v>0</v>
      </c>
      <c r="N112" s="151">
        <v>4.0000000000000002E-4</v>
      </c>
      <c r="O112" s="151">
        <f t="shared" si="21"/>
        <v>4.0000000000000001E-3</v>
      </c>
      <c r="P112" s="151">
        <v>0</v>
      </c>
      <c r="Q112" s="151">
        <f t="shared" si="22"/>
        <v>0</v>
      </c>
      <c r="R112" s="151"/>
      <c r="S112" s="151"/>
      <c r="T112" s="152">
        <v>0.114</v>
      </c>
      <c r="U112" s="151">
        <f t="shared" si="23"/>
        <v>1.1399999999999999</v>
      </c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 t="s">
        <v>113</v>
      </c>
      <c r="AF112" s="143"/>
      <c r="AG112" s="143"/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outlineLevel="1" x14ac:dyDescent="0.2">
      <c r="A113" s="144">
        <v>98</v>
      </c>
      <c r="B113" s="144" t="s">
        <v>318</v>
      </c>
      <c r="C113" s="180" t="s">
        <v>319</v>
      </c>
      <c r="D113" s="150" t="s">
        <v>168</v>
      </c>
      <c r="E113" s="156">
        <v>1</v>
      </c>
      <c r="F113" s="158">
        <f t="shared" si="16"/>
        <v>0</v>
      </c>
      <c r="G113" s="159">
        <f t="shared" si="17"/>
        <v>0</v>
      </c>
      <c r="H113" s="159"/>
      <c r="I113" s="159">
        <f t="shared" si="18"/>
        <v>0</v>
      </c>
      <c r="J113" s="159"/>
      <c r="K113" s="159">
        <f t="shared" si="19"/>
        <v>0</v>
      </c>
      <c r="L113" s="159">
        <v>0</v>
      </c>
      <c r="M113" s="159">
        <f t="shared" si="20"/>
        <v>0</v>
      </c>
      <c r="N113" s="151">
        <v>5.0000000000000001E-4</v>
      </c>
      <c r="O113" s="151">
        <f t="shared" si="21"/>
        <v>5.0000000000000001E-4</v>
      </c>
      <c r="P113" s="151">
        <v>0</v>
      </c>
      <c r="Q113" s="151">
        <f t="shared" si="22"/>
        <v>0</v>
      </c>
      <c r="R113" s="151"/>
      <c r="S113" s="151"/>
      <c r="T113" s="152">
        <v>0</v>
      </c>
      <c r="U113" s="151">
        <f t="shared" si="23"/>
        <v>0</v>
      </c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 t="s">
        <v>113</v>
      </c>
      <c r="AF113" s="143"/>
      <c r="AG113" s="143"/>
      <c r="AH113" s="143"/>
      <c r="AI113" s="143"/>
      <c r="AJ113" s="143"/>
      <c r="AK113" s="143"/>
      <c r="AL113" s="143"/>
      <c r="AM113" s="143"/>
      <c r="AN113" s="143"/>
      <c r="AO113" s="143"/>
      <c r="AP113" s="143"/>
      <c r="AQ113" s="143"/>
      <c r="AR113" s="143"/>
      <c r="AS113" s="143"/>
      <c r="AT113" s="143"/>
      <c r="AU113" s="143"/>
      <c r="AV113" s="143"/>
      <c r="AW113" s="143"/>
      <c r="AX113" s="143"/>
      <c r="AY113" s="143"/>
      <c r="AZ113" s="143"/>
      <c r="BA113" s="143"/>
      <c r="BB113" s="143"/>
      <c r="BC113" s="143"/>
      <c r="BD113" s="143"/>
      <c r="BE113" s="143"/>
      <c r="BF113" s="143"/>
      <c r="BG113" s="143"/>
      <c r="BH113" s="143"/>
    </row>
    <row r="114" spans="1:60" outlineLevel="1" x14ac:dyDescent="0.2">
      <c r="A114" s="144">
        <v>99</v>
      </c>
      <c r="B114" s="144" t="s">
        <v>320</v>
      </c>
      <c r="C114" s="180" t="s">
        <v>321</v>
      </c>
      <c r="D114" s="150" t="s">
        <v>168</v>
      </c>
      <c r="E114" s="156">
        <v>2</v>
      </c>
      <c r="F114" s="158">
        <f t="shared" si="16"/>
        <v>0</v>
      </c>
      <c r="G114" s="159">
        <f t="shared" si="17"/>
        <v>0</v>
      </c>
      <c r="H114" s="159"/>
      <c r="I114" s="159">
        <f t="shared" si="18"/>
        <v>0</v>
      </c>
      <c r="J114" s="159"/>
      <c r="K114" s="159">
        <f t="shared" si="19"/>
        <v>0</v>
      </c>
      <c r="L114" s="159">
        <v>0</v>
      </c>
      <c r="M114" s="159">
        <f t="shared" si="20"/>
        <v>0</v>
      </c>
      <c r="N114" s="151">
        <v>8.0000000000000004E-4</v>
      </c>
      <c r="O114" s="151">
        <f t="shared" si="21"/>
        <v>1.6000000000000001E-3</v>
      </c>
      <c r="P114" s="151">
        <v>0</v>
      </c>
      <c r="Q114" s="151">
        <f t="shared" si="22"/>
        <v>0</v>
      </c>
      <c r="R114" s="151"/>
      <c r="S114" s="151"/>
      <c r="T114" s="152">
        <v>0</v>
      </c>
      <c r="U114" s="151">
        <f t="shared" si="23"/>
        <v>0</v>
      </c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 t="s">
        <v>113</v>
      </c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outlineLevel="1" x14ac:dyDescent="0.2">
      <c r="A115" s="144">
        <v>100</v>
      </c>
      <c r="B115" s="144" t="s">
        <v>322</v>
      </c>
      <c r="C115" s="180" t="s">
        <v>323</v>
      </c>
      <c r="D115" s="150" t="s">
        <v>168</v>
      </c>
      <c r="E115" s="156">
        <v>2</v>
      </c>
      <c r="F115" s="158">
        <f t="shared" si="16"/>
        <v>0</v>
      </c>
      <c r="G115" s="159">
        <f t="shared" si="17"/>
        <v>0</v>
      </c>
      <c r="H115" s="159"/>
      <c r="I115" s="159">
        <f t="shared" si="18"/>
        <v>0</v>
      </c>
      <c r="J115" s="159"/>
      <c r="K115" s="159">
        <f t="shared" si="19"/>
        <v>0</v>
      </c>
      <c r="L115" s="159">
        <v>0</v>
      </c>
      <c r="M115" s="159">
        <f t="shared" si="20"/>
        <v>0</v>
      </c>
      <c r="N115" s="151">
        <v>1.5E-3</v>
      </c>
      <c r="O115" s="151">
        <f t="shared" si="21"/>
        <v>3.0000000000000001E-3</v>
      </c>
      <c r="P115" s="151">
        <v>0</v>
      </c>
      <c r="Q115" s="151">
        <f t="shared" si="22"/>
        <v>0</v>
      </c>
      <c r="R115" s="151"/>
      <c r="S115" s="151"/>
      <c r="T115" s="152">
        <v>0</v>
      </c>
      <c r="U115" s="151">
        <f t="shared" si="23"/>
        <v>0</v>
      </c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 t="s">
        <v>113</v>
      </c>
      <c r="AF115" s="143"/>
      <c r="AG115" s="143"/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outlineLevel="1" x14ac:dyDescent="0.2">
      <c r="A116" s="144">
        <v>101</v>
      </c>
      <c r="B116" s="144" t="s">
        <v>324</v>
      </c>
      <c r="C116" s="180" t="s">
        <v>325</v>
      </c>
      <c r="D116" s="150" t="s">
        <v>168</v>
      </c>
      <c r="E116" s="156">
        <v>2</v>
      </c>
      <c r="F116" s="158">
        <f t="shared" si="16"/>
        <v>0</v>
      </c>
      <c r="G116" s="159">
        <f t="shared" si="17"/>
        <v>0</v>
      </c>
      <c r="H116" s="159"/>
      <c r="I116" s="159">
        <f t="shared" si="18"/>
        <v>0</v>
      </c>
      <c r="J116" s="159"/>
      <c r="K116" s="159">
        <f t="shared" si="19"/>
        <v>0</v>
      </c>
      <c r="L116" s="159">
        <v>0</v>
      </c>
      <c r="M116" s="159">
        <f t="shared" si="20"/>
        <v>0</v>
      </c>
      <c r="N116" s="151">
        <v>1.5E-3</v>
      </c>
      <c r="O116" s="151">
        <f t="shared" si="21"/>
        <v>3.0000000000000001E-3</v>
      </c>
      <c r="P116" s="151">
        <v>0</v>
      </c>
      <c r="Q116" s="151">
        <f t="shared" si="22"/>
        <v>0</v>
      </c>
      <c r="R116" s="151"/>
      <c r="S116" s="151"/>
      <c r="T116" s="152">
        <v>0</v>
      </c>
      <c r="U116" s="151">
        <f t="shared" si="23"/>
        <v>0</v>
      </c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 t="s">
        <v>113</v>
      </c>
      <c r="AF116" s="143"/>
      <c r="AG116" s="143"/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outlineLevel="1" x14ac:dyDescent="0.2">
      <c r="A117" s="144">
        <v>102</v>
      </c>
      <c r="B117" s="144" t="s">
        <v>326</v>
      </c>
      <c r="C117" s="180" t="s">
        <v>327</v>
      </c>
      <c r="D117" s="150" t="s">
        <v>168</v>
      </c>
      <c r="E117" s="156">
        <v>1</v>
      </c>
      <c r="F117" s="158">
        <f t="shared" si="16"/>
        <v>0</v>
      </c>
      <c r="G117" s="159">
        <f t="shared" si="17"/>
        <v>0</v>
      </c>
      <c r="H117" s="159"/>
      <c r="I117" s="159">
        <f t="shared" si="18"/>
        <v>0</v>
      </c>
      <c r="J117" s="159"/>
      <c r="K117" s="159">
        <f t="shared" si="19"/>
        <v>0</v>
      </c>
      <c r="L117" s="159">
        <v>0</v>
      </c>
      <c r="M117" s="159">
        <f t="shared" si="20"/>
        <v>0</v>
      </c>
      <c r="N117" s="151">
        <v>1.5E-3</v>
      </c>
      <c r="O117" s="151">
        <f t="shared" si="21"/>
        <v>1.5E-3</v>
      </c>
      <c r="P117" s="151">
        <v>0</v>
      </c>
      <c r="Q117" s="151">
        <f t="shared" si="22"/>
        <v>0</v>
      </c>
      <c r="R117" s="151"/>
      <c r="S117" s="151"/>
      <c r="T117" s="152">
        <v>0</v>
      </c>
      <c r="U117" s="151">
        <f t="shared" si="23"/>
        <v>0</v>
      </c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 t="s">
        <v>113</v>
      </c>
      <c r="AF117" s="143"/>
      <c r="AG117" s="143"/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outlineLevel="1" x14ac:dyDescent="0.2">
      <c r="A118" s="144">
        <v>103</v>
      </c>
      <c r="B118" s="144" t="s">
        <v>328</v>
      </c>
      <c r="C118" s="180" t="s">
        <v>329</v>
      </c>
      <c r="D118" s="150" t="s">
        <v>168</v>
      </c>
      <c r="E118" s="156">
        <v>4</v>
      </c>
      <c r="F118" s="158">
        <f t="shared" si="16"/>
        <v>0</v>
      </c>
      <c r="G118" s="159">
        <f t="shared" si="17"/>
        <v>0</v>
      </c>
      <c r="H118" s="159"/>
      <c r="I118" s="159">
        <f t="shared" si="18"/>
        <v>0</v>
      </c>
      <c r="J118" s="159"/>
      <c r="K118" s="159">
        <f t="shared" si="19"/>
        <v>0</v>
      </c>
      <c r="L118" s="159">
        <v>0</v>
      </c>
      <c r="M118" s="159">
        <f t="shared" si="20"/>
        <v>0</v>
      </c>
      <c r="N118" s="151">
        <v>8.0000000000000004E-4</v>
      </c>
      <c r="O118" s="151">
        <f t="shared" si="21"/>
        <v>3.2000000000000002E-3</v>
      </c>
      <c r="P118" s="151">
        <v>0</v>
      </c>
      <c r="Q118" s="151">
        <f t="shared" si="22"/>
        <v>0</v>
      </c>
      <c r="R118" s="151"/>
      <c r="S118" s="151"/>
      <c r="T118" s="152">
        <v>0</v>
      </c>
      <c r="U118" s="151">
        <f t="shared" si="23"/>
        <v>0</v>
      </c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 t="s">
        <v>113</v>
      </c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</row>
    <row r="119" spans="1:60" outlineLevel="1" x14ac:dyDescent="0.2">
      <c r="A119" s="144">
        <v>104</v>
      </c>
      <c r="B119" s="144" t="s">
        <v>330</v>
      </c>
      <c r="C119" s="180" t="s">
        <v>331</v>
      </c>
      <c r="D119" s="150" t="s">
        <v>168</v>
      </c>
      <c r="E119" s="156">
        <v>2</v>
      </c>
      <c r="F119" s="158">
        <f t="shared" si="16"/>
        <v>0</v>
      </c>
      <c r="G119" s="159">
        <f t="shared" si="17"/>
        <v>0</v>
      </c>
      <c r="H119" s="159"/>
      <c r="I119" s="159">
        <f t="shared" si="18"/>
        <v>0</v>
      </c>
      <c r="J119" s="159"/>
      <c r="K119" s="159">
        <f t="shared" si="19"/>
        <v>0</v>
      </c>
      <c r="L119" s="159">
        <v>0</v>
      </c>
      <c r="M119" s="159">
        <f t="shared" si="20"/>
        <v>0</v>
      </c>
      <c r="N119" s="151">
        <v>1.1999999999999999E-3</v>
      </c>
      <c r="O119" s="151">
        <f t="shared" si="21"/>
        <v>2.3999999999999998E-3</v>
      </c>
      <c r="P119" s="151">
        <v>0</v>
      </c>
      <c r="Q119" s="151">
        <f t="shared" si="22"/>
        <v>0</v>
      </c>
      <c r="R119" s="151"/>
      <c r="S119" s="151"/>
      <c r="T119" s="152">
        <v>0</v>
      </c>
      <c r="U119" s="151">
        <f t="shared" si="23"/>
        <v>0</v>
      </c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 t="s">
        <v>113</v>
      </c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  <c r="AP119" s="143"/>
      <c r="AQ119" s="143"/>
      <c r="AR119" s="143"/>
      <c r="AS119" s="143"/>
      <c r="AT119" s="143"/>
      <c r="AU119" s="143"/>
      <c r="AV119" s="143"/>
      <c r="AW119" s="143"/>
      <c r="AX119" s="143"/>
      <c r="AY119" s="143"/>
      <c r="AZ119" s="143"/>
      <c r="BA119" s="143"/>
      <c r="BB119" s="143"/>
      <c r="BC119" s="143"/>
      <c r="BD119" s="143"/>
      <c r="BE119" s="143"/>
      <c r="BF119" s="143"/>
      <c r="BG119" s="143"/>
      <c r="BH119" s="143"/>
    </row>
    <row r="120" spans="1:60" outlineLevel="1" x14ac:dyDescent="0.2">
      <c r="A120" s="144">
        <v>105</v>
      </c>
      <c r="B120" s="144" t="s">
        <v>332</v>
      </c>
      <c r="C120" s="180" t="s">
        <v>333</v>
      </c>
      <c r="D120" s="150" t="s">
        <v>168</v>
      </c>
      <c r="E120" s="156">
        <v>1</v>
      </c>
      <c r="F120" s="158">
        <f t="shared" ref="F120:F151" si="24">H120+J120</f>
        <v>0</v>
      </c>
      <c r="G120" s="159">
        <f t="shared" ref="G120:G151" si="25">ROUND(E120*F120,2)</f>
        <v>0</v>
      </c>
      <c r="H120" s="159"/>
      <c r="I120" s="159">
        <f t="shared" ref="I120:I151" si="26">ROUND(E120*H120,2)</f>
        <v>0</v>
      </c>
      <c r="J120" s="159"/>
      <c r="K120" s="159">
        <f t="shared" ref="K120:K151" si="27">ROUND(E120*J120,2)</f>
        <v>0</v>
      </c>
      <c r="L120" s="159">
        <v>0</v>
      </c>
      <c r="M120" s="159">
        <f t="shared" ref="M120:M151" si="28">G120*(1+L120/100)</f>
        <v>0</v>
      </c>
      <c r="N120" s="151">
        <v>1.2999999999999999E-3</v>
      </c>
      <c r="O120" s="151">
        <f t="shared" ref="O120:O151" si="29">ROUND(E120*N120,5)</f>
        <v>1.2999999999999999E-3</v>
      </c>
      <c r="P120" s="151">
        <v>0</v>
      </c>
      <c r="Q120" s="151">
        <f t="shared" ref="Q120:Q151" si="30">ROUND(E120*P120,5)</f>
        <v>0</v>
      </c>
      <c r="R120" s="151"/>
      <c r="S120" s="151"/>
      <c r="T120" s="152">
        <v>0</v>
      </c>
      <c r="U120" s="151">
        <f t="shared" ref="U120:U151" si="31">ROUND(E120*T120,2)</f>
        <v>0</v>
      </c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 t="s">
        <v>113</v>
      </c>
      <c r="AF120" s="143"/>
      <c r="AG120" s="143"/>
      <c r="AH120" s="143"/>
      <c r="AI120" s="143"/>
      <c r="AJ120" s="143"/>
      <c r="AK120" s="143"/>
      <c r="AL120" s="143"/>
      <c r="AM120" s="143"/>
      <c r="AN120" s="143"/>
      <c r="AO120" s="143"/>
      <c r="AP120" s="143"/>
      <c r="AQ120" s="143"/>
      <c r="AR120" s="143"/>
      <c r="AS120" s="143"/>
      <c r="AT120" s="143"/>
      <c r="AU120" s="143"/>
      <c r="AV120" s="143"/>
      <c r="AW120" s="143"/>
      <c r="AX120" s="143"/>
      <c r="AY120" s="143"/>
      <c r="AZ120" s="143"/>
      <c r="BA120" s="143"/>
      <c r="BB120" s="143"/>
      <c r="BC120" s="143"/>
      <c r="BD120" s="143"/>
      <c r="BE120" s="143"/>
      <c r="BF120" s="143"/>
      <c r="BG120" s="143"/>
      <c r="BH120" s="143"/>
    </row>
    <row r="121" spans="1:60" outlineLevel="1" x14ac:dyDescent="0.2">
      <c r="A121" s="144">
        <v>106</v>
      </c>
      <c r="B121" s="144" t="s">
        <v>334</v>
      </c>
      <c r="C121" s="180" t="s">
        <v>335</v>
      </c>
      <c r="D121" s="150" t="s">
        <v>168</v>
      </c>
      <c r="E121" s="156">
        <v>2</v>
      </c>
      <c r="F121" s="158">
        <f t="shared" si="24"/>
        <v>0</v>
      </c>
      <c r="G121" s="159">
        <f t="shared" si="25"/>
        <v>0</v>
      </c>
      <c r="H121" s="159"/>
      <c r="I121" s="159">
        <f t="shared" si="26"/>
        <v>0</v>
      </c>
      <c r="J121" s="159"/>
      <c r="K121" s="159">
        <f t="shared" si="27"/>
        <v>0</v>
      </c>
      <c r="L121" s="159">
        <v>0</v>
      </c>
      <c r="M121" s="159">
        <f t="shared" si="28"/>
        <v>0</v>
      </c>
      <c r="N121" s="151">
        <v>1.5E-3</v>
      </c>
      <c r="O121" s="151">
        <f t="shared" si="29"/>
        <v>3.0000000000000001E-3</v>
      </c>
      <c r="P121" s="151">
        <v>0</v>
      </c>
      <c r="Q121" s="151">
        <f t="shared" si="30"/>
        <v>0</v>
      </c>
      <c r="R121" s="151"/>
      <c r="S121" s="151"/>
      <c r="T121" s="152">
        <v>0</v>
      </c>
      <c r="U121" s="151">
        <f t="shared" si="31"/>
        <v>0</v>
      </c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 t="s">
        <v>113</v>
      </c>
      <c r="AF121" s="143"/>
      <c r="AG121" s="143"/>
      <c r="AH121" s="143"/>
      <c r="AI121" s="143"/>
      <c r="AJ121" s="143"/>
      <c r="AK121" s="143"/>
      <c r="AL121" s="143"/>
      <c r="AM121" s="143"/>
      <c r="AN121" s="143"/>
      <c r="AO121" s="143"/>
      <c r="AP121" s="143"/>
      <c r="AQ121" s="143"/>
      <c r="AR121" s="143"/>
      <c r="AS121" s="143"/>
      <c r="AT121" s="143"/>
      <c r="AU121" s="143"/>
      <c r="AV121" s="143"/>
      <c r="AW121" s="143"/>
      <c r="AX121" s="143"/>
      <c r="AY121" s="143"/>
      <c r="AZ121" s="143"/>
      <c r="BA121" s="143"/>
      <c r="BB121" s="143"/>
      <c r="BC121" s="143"/>
      <c r="BD121" s="143"/>
      <c r="BE121" s="143"/>
      <c r="BF121" s="143"/>
      <c r="BG121" s="143"/>
      <c r="BH121" s="143"/>
    </row>
    <row r="122" spans="1:60" outlineLevel="1" x14ac:dyDescent="0.2">
      <c r="A122" s="144">
        <v>107</v>
      </c>
      <c r="B122" s="144" t="s">
        <v>336</v>
      </c>
      <c r="C122" s="180" t="s">
        <v>337</v>
      </c>
      <c r="D122" s="150" t="s">
        <v>168</v>
      </c>
      <c r="E122" s="156">
        <v>1</v>
      </c>
      <c r="F122" s="158">
        <f t="shared" si="24"/>
        <v>0</v>
      </c>
      <c r="G122" s="159">
        <f t="shared" si="25"/>
        <v>0</v>
      </c>
      <c r="H122" s="159"/>
      <c r="I122" s="159">
        <f t="shared" si="26"/>
        <v>0</v>
      </c>
      <c r="J122" s="159"/>
      <c r="K122" s="159">
        <f t="shared" si="27"/>
        <v>0</v>
      </c>
      <c r="L122" s="159">
        <v>0</v>
      </c>
      <c r="M122" s="159">
        <f t="shared" si="28"/>
        <v>0</v>
      </c>
      <c r="N122" s="151">
        <v>8.0000000000000004E-4</v>
      </c>
      <c r="O122" s="151">
        <f t="shared" si="29"/>
        <v>8.0000000000000004E-4</v>
      </c>
      <c r="P122" s="151">
        <v>0</v>
      </c>
      <c r="Q122" s="151">
        <f t="shared" si="30"/>
        <v>0</v>
      </c>
      <c r="R122" s="151"/>
      <c r="S122" s="151"/>
      <c r="T122" s="152">
        <v>0</v>
      </c>
      <c r="U122" s="151">
        <f t="shared" si="31"/>
        <v>0</v>
      </c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 t="s">
        <v>113</v>
      </c>
      <c r="AF122" s="143"/>
      <c r="AG122" s="143"/>
      <c r="AH122" s="143"/>
      <c r="AI122" s="143"/>
      <c r="AJ122" s="143"/>
      <c r="AK122" s="143"/>
      <c r="AL122" s="143"/>
      <c r="AM122" s="143"/>
      <c r="AN122" s="143"/>
      <c r="AO122" s="143"/>
      <c r="AP122" s="143"/>
      <c r="AQ122" s="143"/>
      <c r="AR122" s="143"/>
      <c r="AS122" s="143"/>
      <c r="AT122" s="143"/>
      <c r="AU122" s="143"/>
      <c r="AV122" s="143"/>
      <c r="AW122" s="143"/>
      <c r="AX122" s="143"/>
      <c r="AY122" s="143"/>
      <c r="AZ122" s="143"/>
      <c r="BA122" s="143"/>
      <c r="BB122" s="143"/>
      <c r="BC122" s="143"/>
      <c r="BD122" s="143"/>
      <c r="BE122" s="143"/>
      <c r="BF122" s="143"/>
      <c r="BG122" s="143"/>
      <c r="BH122" s="143"/>
    </row>
    <row r="123" spans="1:60" outlineLevel="1" x14ac:dyDescent="0.2">
      <c r="A123" s="144">
        <v>108</v>
      </c>
      <c r="B123" s="144" t="s">
        <v>338</v>
      </c>
      <c r="C123" s="180" t="s">
        <v>339</v>
      </c>
      <c r="D123" s="150" t="s">
        <v>168</v>
      </c>
      <c r="E123" s="156">
        <v>1</v>
      </c>
      <c r="F123" s="158">
        <f t="shared" si="24"/>
        <v>0</v>
      </c>
      <c r="G123" s="159">
        <f t="shared" si="25"/>
        <v>0</v>
      </c>
      <c r="H123" s="159"/>
      <c r="I123" s="159">
        <f t="shared" si="26"/>
        <v>0</v>
      </c>
      <c r="J123" s="159"/>
      <c r="K123" s="159">
        <f t="shared" si="27"/>
        <v>0</v>
      </c>
      <c r="L123" s="159">
        <v>0</v>
      </c>
      <c r="M123" s="159">
        <f t="shared" si="28"/>
        <v>0</v>
      </c>
      <c r="N123" s="151">
        <v>8.9999999999999998E-4</v>
      </c>
      <c r="O123" s="151">
        <f t="shared" si="29"/>
        <v>8.9999999999999998E-4</v>
      </c>
      <c r="P123" s="151">
        <v>0</v>
      </c>
      <c r="Q123" s="151">
        <f t="shared" si="30"/>
        <v>0</v>
      </c>
      <c r="R123" s="151"/>
      <c r="S123" s="151"/>
      <c r="T123" s="152">
        <v>0</v>
      </c>
      <c r="U123" s="151">
        <f t="shared" si="31"/>
        <v>0</v>
      </c>
      <c r="V123" s="143"/>
      <c r="W123" s="143"/>
      <c r="X123" s="143"/>
      <c r="Y123" s="143"/>
      <c r="Z123" s="143"/>
      <c r="AA123" s="143"/>
      <c r="AB123" s="143"/>
      <c r="AC123" s="143"/>
      <c r="AD123" s="143"/>
      <c r="AE123" s="143" t="s">
        <v>113</v>
      </c>
      <c r="AF123" s="143"/>
      <c r="AG123" s="143"/>
      <c r="AH123" s="143"/>
      <c r="AI123" s="143"/>
      <c r="AJ123" s="143"/>
      <c r="AK123" s="143"/>
      <c r="AL123" s="143"/>
      <c r="AM123" s="143"/>
      <c r="AN123" s="143"/>
      <c r="AO123" s="143"/>
      <c r="AP123" s="143"/>
      <c r="AQ123" s="143"/>
      <c r="AR123" s="143"/>
      <c r="AS123" s="143"/>
      <c r="AT123" s="143"/>
      <c r="AU123" s="143"/>
      <c r="AV123" s="143"/>
      <c r="AW123" s="143"/>
      <c r="AX123" s="143"/>
      <c r="AY123" s="143"/>
      <c r="AZ123" s="143"/>
      <c r="BA123" s="143"/>
      <c r="BB123" s="143"/>
      <c r="BC123" s="143"/>
      <c r="BD123" s="143"/>
      <c r="BE123" s="143"/>
      <c r="BF123" s="143"/>
      <c r="BG123" s="143"/>
      <c r="BH123" s="143"/>
    </row>
    <row r="124" spans="1:60" outlineLevel="1" x14ac:dyDescent="0.2">
      <c r="A124" s="144">
        <v>109</v>
      </c>
      <c r="B124" s="144" t="s">
        <v>340</v>
      </c>
      <c r="C124" s="180" t="s">
        <v>341</v>
      </c>
      <c r="D124" s="150" t="s">
        <v>168</v>
      </c>
      <c r="E124" s="156">
        <v>1</v>
      </c>
      <c r="F124" s="158">
        <f t="shared" si="24"/>
        <v>0</v>
      </c>
      <c r="G124" s="159">
        <f t="shared" si="25"/>
        <v>0</v>
      </c>
      <c r="H124" s="159"/>
      <c r="I124" s="159">
        <f t="shared" si="26"/>
        <v>0</v>
      </c>
      <c r="J124" s="159"/>
      <c r="K124" s="159">
        <f t="shared" si="27"/>
        <v>0</v>
      </c>
      <c r="L124" s="159">
        <v>0</v>
      </c>
      <c r="M124" s="159">
        <f t="shared" si="28"/>
        <v>0</v>
      </c>
      <c r="N124" s="151">
        <v>1.5E-3</v>
      </c>
      <c r="O124" s="151">
        <f t="shared" si="29"/>
        <v>1.5E-3</v>
      </c>
      <c r="P124" s="151">
        <v>0</v>
      </c>
      <c r="Q124" s="151">
        <f t="shared" si="30"/>
        <v>0</v>
      </c>
      <c r="R124" s="151"/>
      <c r="S124" s="151"/>
      <c r="T124" s="152">
        <v>0</v>
      </c>
      <c r="U124" s="151">
        <f t="shared" si="31"/>
        <v>0</v>
      </c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 t="s">
        <v>113</v>
      </c>
      <c r="AF124" s="143"/>
      <c r="AG124" s="143"/>
      <c r="AH124" s="143"/>
      <c r="AI124" s="143"/>
      <c r="AJ124" s="143"/>
      <c r="AK124" s="143"/>
      <c r="AL124" s="143"/>
      <c r="AM124" s="143"/>
      <c r="AN124" s="143"/>
      <c r="AO124" s="143"/>
      <c r="AP124" s="143"/>
      <c r="AQ124" s="143"/>
      <c r="AR124" s="143"/>
      <c r="AS124" s="143"/>
      <c r="AT124" s="143"/>
      <c r="AU124" s="143"/>
      <c r="AV124" s="143"/>
      <c r="AW124" s="143"/>
      <c r="AX124" s="143"/>
      <c r="AY124" s="143"/>
      <c r="AZ124" s="143"/>
      <c r="BA124" s="143"/>
      <c r="BB124" s="143"/>
      <c r="BC124" s="143"/>
      <c r="BD124" s="143"/>
      <c r="BE124" s="143"/>
      <c r="BF124" s="143"/>
      <c r="BG124" s="143"/>
      <c r="BH124" s="143"/>
    </row>
    <row r="125" spans="1:60" outlineLevel="1" x14ac:dyDescent="0.2">
      <c r="A125" s="144">
        <v>110</v>
      </c>
      <c r="B125" s="144" t="s">
        <v>342</v>
      </c>
      <c r="C125" s="180" t="s">
        <v>343</v>
      </c>
      <c r="D125" s="150" t="s">
        <v>168</v>
      </c>
      <c r="E125" s="156">
        <v>45</v>
      </c>
      <c r="F125" s="158">
        <f t="shared" si="24"/>
        <v>0</v>
      </c>
      <c r="G125" s="159">
        <f t="shared" si="25"/>
        <v>0</v>
      </c>
      <c r="H125" s="159"/>
      <c r="I125" s="159">
        <f t="shared" si="26"/>
        <v>0</v>
      </c>
      <c r="J125" s="159"/>
      <c r="K125" s="159">
        <f t="shared" si="27"/>
        <v>0</v>
      </c>
      <c r="L125" s="159">
        <v>0</v>
      </c>
      <c r="M125" s="159">
        <f t="shared" si="28"/>
        <v>0</v>
      </c>
      <c r="N125" s="151">
        <v>2.0000000000000001E-4</v>
      </c>
      <c r="O125" s="151">
        <f t="shared" si="29"/>
        <v>8.9999999999999993E-3</v>
      </c>
      <c r="P125" s="151">
        <v>0</v>
      </c>
      <c r="Q125" s="151">
        <f t="shared" si="30"/>
        <v>0</v>
      </c>
      <c r="R125" s="151"/>
      <c r="S125" s="151"/>
      <c r="T125" s="152">
        <v>0</v>
      </c>
      <c r="U125" s="151">
        <f t="shared" si="31"/>
        <v>0</v>
      </c>
      <c r="V125" s="143"/>
      <c r="W125" s="143"/>
      <c r="X125" s="143"/>
      <c r="Y125" s="143"/>
      <c r="Z125" s="143"/>
      <c r="AA125" s="143"/>
      <c r="AB125" s="143"/>
      <c r="AC125" s="143"/>
      <c r="AD125" s="143"/>
      <c r="AE125" s="143" t="s">
        <v>113</v>
      </c>
      <c r="AF125" s="143"/>
      <c r="AG125" s="143"/>
      <c r="AH125" s="143"/>
      <c r="AI125" s="143"/>
      <c r="AJ125" s="143"/>
      <c r="AK125" s="143"/>
      <c r="AL125" s="143"/>
      <c r="AM125" s="143"/>
      <c r="AN125" s="143"/>
      <c r="AO125" s="143"/>
      <c r="AP125" s="143"/>
      <c r="AQ125" s="143"/>
      <c r="AR125" s="143"/>
      <c r="AS125" s="143"/>
      <c r="AT125" s="143"/>
      <c r="AU125" s="143"/>
      <c r="AV125" s="143"/>
      <c r="AW125" s="143"/>
      <c r="AX125" s="143"/>
      <c r="AY125" s="143"/>
      <c r="AZ125" s="143"/>
      <c r="BA125" s="143"/>
      <c r="BB125" s="143"/>
      <c r="BC125" s="143"/>
      <c r="BD125" s="143"/>
      <c r="BE125" s="143"/>
      <c r="BF125" s="143"/>
      <c r="BG125" s="143"/>
      <c r="BH125" s="143"/>
    </row>
    <row r="126" spans="1:60" outlineLevel="1" x14ac:dyDescent="0.2">
      <c r="A126" s="144">
        <v>111</v>
      </c>
      <c r="B126" s="144" t="s">
        <v>344</v>
      </c>
      <c r="C126" s="180" t="s">
        <v>345</v>
      </c>
      <c r="D126" s="150" t="s">
        <v>168</v>
      </c>
      <c r="E126" s="156">
        <v>1</v>
      </c>
      <c r="F126" s="158">
        <f t="shared" si="24"/>
        <v>0</v>
      </c>
      <c r="G126" s="159">
        <f t="shared" si="25"/>
        <v>0</v>
      </c>
      <c r="H126" s="159"/>
      <c r="I126" s="159">
        <f t="shared" si="26"/>
        <v>0</v>
      </c>
      <c r="J126" s="159"/>
      <c r="K126" s="159">
        <f t="shared" si="27"/>
        <v>0</v>
      </c>
      <c r="L126" s="159">
        <v>0</v>
      </c>
      <c r="M126" s="159">
        <f t="shared" si="28"/>
        <v>0</v>
      </c>
      <c r="N126" s="151">
        <v>2E-3</v>
      </c>
      <c r="O126" s="151">
        <f t="shared" si="29"/>
        <v>2E-3</v>
      </c>
      <c r="P126" s="151">
        <v>0</v>
      </c>
      <c r="Q126" s="151">
        <f t="shared" si="30"/>
        <v>0</v>
      </c>
      <c r="R126" s="151"/>
      <c r="S126" s="151"/>
      <c r="T126" s="152">
        <v>0</v>
      </c>
      <c r="U126" s="151">
        <f t="shared" si="31"/>
        <v>0</v>
      </c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 t="s">
        <v>113</v>
      </c>
      <c r="AF126" s="143"/>
      <c r="AG126" s="143"/>
      <c r="AH126" s="143"/>
      <c r="AI126" s="143"/>
      <c r="AJ126" s="143"/>
      <c r="AK126" s="143"/>
      <c r="AL126" s="143"/>
      <c r="AM126" s="143"/>
      <c r="AN126" s="143"/>
      <c r="AO126" s="143"/>
      <c r="AP126" s="143"/>
      <c r="AQ126" s="143"/>
      <c r="AR126" s="143"/>
      <c r="AS126" s="143"/>
      <c r="AT126" s="143"/>
      <c r="AU126" s="143"/>
      <c r="AV126" s="143"/>
      <c r="AW126" s="143"/>
      <c r="AX126" s="143"/>
      <c r="AY126" s="143"/>
      <c r="AZ126" s="143"/>
      <c r="BA126" s="143"/>
      <c r="BB126" s="143"/>
      <c r="BC126" s="143"/>
      <c r="BD126" s="143"/>
      <c r="BE126" s="143"/>
      <c r="BF126" s="143"/>
      <c r="BG126" s="143"/>
      <c r="BH126" s="143"/>
    </row>
    <row r="127" spans="1:60" outlineLevel="1" x14ac:dyDescent="0.2">
      <c r="A127" s="144">
        <v>112</v>
      </c>
      <c r="B127" s="144" t="s">
        <v>346</v>
      </c>
      <c r="C127" s="180" t="s">
        <v>347</v>
      </c>
      <c r="D127" s="150" t="s">
        <v>246</v>
      </c>
      <c r="E127" s="156">
        <v>4</v>
      </c>
      <c r="F127" s="158">
        <f t="shared" si="24"/>
        <v>0</v>
      </c>
      <c r="G127" s="159">
        <f t="shared" si="25"/>
        <v>0</v>
      </c>
      <c r="H127" s="159"/>
      <c r="I127" s="159">
        <f t="shared" si="26"/>
        <v>0</v>
      </c>
      <c r="J127" s="159"/>
      <c r="K127" s="159">
        <f t="shared" si="27"/>
        <v>0</v>
      </c>
      <c r="L127" s="159">
        <v>0</v>
      </c>
      <c r="M127" s="159">
        <f t="shared" si="28"/>
        <v>0</v>
      </c>
      <c r="N127" s="151">
        <v>2.98E-3</v>
      </c>
      <c r="O127" s="151">
        <f t="shared" si="29"/>
        <v>1.192E-2</v>
      </c>
      <c r="P127" s="151">
        <v>0</v>
      </c>
      <c r="Q127" s="151">
        <f t="shared" si="30"/>
        <v>0</v>
      </c>
      <c r="R127" s="151"/>
      <c r="S127" s="151"/>
      <c r="T127" s="152">
        <v>0.14099999999999999</v>
      </c>
      <c r="U127" s="151">
        <f t="shared" si="31"/>
        <v>0.56000000000000005</v>
      </c>
      <c r="V127" s="143"/>
      <c r="W127" s="143"/>
      <c r="X127" s="143"/>
      <c r="Y127" s="143"/>
      <c r="Z127" s="143"/>
      <c r="AA127" s="143"/>
      <c r="AB127" s="143"/>
      <c r="AC127" s="143"/>
      <c r="AD127" s="143"/>
      <c r="AE127" s="143" t="s">
        <v>113</v>
      </c>
      <c r="AF127" s="143"/>
      <c r="AG127" s="143"/>
      <c r="AH127" s="143"/>
      <c r="AI127" s="143"/>
      <c r="AJ127" s="143"/>
      <c r="AK127" s="143"/>
      <c r="AL127" s="143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</row>
    <row r="128" spans="1:60" outlineLevel="1" x14ac:dyDescent="0.2">
      <c r="A128" s="144">
        <v>113</v>
      </c>
      <c r="B128" s="144" t="s">
        <v>348</v>
      </c>
      <c r="C128" s="180" t="s">
        <v>349</v>
      </c>
      <c r="D128" s="150" t="s">
        <v>246</v>
      </c>
      <c r="E128" s="156">
        <v>10</v>
      </c>
      <c r="F128" s="158">
        <f t="shared" si="24"/>
        <v>0</v>
      </c>
      <c r="G128" s="159">
        <f t="shared" si="25"/>
        <v>0</v>
      </c>
      <c r="H128" s="159"/>
      <c r="I128" s="159">
        <f t="shared" si="26"/>
        <v>0</v>
      </c>
      <c r="J128" s="159"/>
      <c r="K128" s="159">
        <f t="shared" si="27"/>
        <v>0</v>
      </c>
      <c r="L128" s="159">
        <v>0</v>
      </c>
      <c r="M128" s="159">
        <f t="shared" si="28"/>
        <v>0</v>
      </c>
      <c r="N128" s="151">
        <v>4.1399999999999996E-3</v>
      </c>
      <c r="O128" s="151">
        <f t="shared" si="29"/>
        <v>4.1399999999999999E-2</v>
      </c>
      <c r="P128" s="151">
        <v>0</v>
      </c>
      <c r="Q128" s="151">
        <f t="shared" si="30"/>
        <v>0</v>
      </c>
      <c r="R128" s="151"/>
      <c r="S128" s="151"/>
      <c r="T128" s="152">
        <v>0.151</v>
      </c>
      <c r="U128" s="151">
        <f t="shared" si="31"/>
        <v>1.51</v>
      </c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 t="s">
        <v>113</v>
      </c>
      <c r="AF128" s="143"/>
      <c r="AG128" s="143"/>
      <c r="AH128" s="143"/>
      <c r="AI128" s="143"/>
      <c r="AJ128" s="143"/>
      <c r="AK128" s="143"/>
      <c r="AL128" s="143"/>
      <c r="AM128" s="143"/>
      <c r="AN128" s="143"/>
      <c r="AO128" s="143"/>
      <c r="AP128" s="143"/>
      <c r="AQ128" s="143"/>
      <c r="AR128" s="143"/>
      <c r="AS128" s="143"/>
      <c r="AT128" s="143"/>
      <c r="AU128" s="143"/>
      <c r="AV128" s="143"/>
      <c r="AW128" s="143"/>
      <c r="AX128" s="143"/>
      <c r="AY128" s="143"/>
      <c r="AZ128" s="143"/>
      <c r="BA128" s="143"/>
      <c r="BB128" s="143"/>
      <c r="BC128" s="143"/>
      <c r="BD128" s="143"/>
      <c r="BE128" s="143"/>
      <c r="BF128" s="143"/>
      <c r="BG128" s="143"/>
      <c r="BH128" s="143"/>
    </row>
    <row r="129" spans="1:60" outlineLevel="1" x14ac:dyDescent="0.2">
      <c r="A129" s="144">
        <v>114</v>
      </c>
      <c r="B129" s="144" t="s">
        <v>350</v>
      </c>
      <c r="C129" s="180" t="s">
        <v>351</v>
      </c>
      <c r="D129" s="150" t="s">
        <v>246</v>
      </c>
      <c r="E129" s="156">
        <v>9</v>
      </c>
      <c r="F129" s="158">
        <f t="shared" si="24"/>
        <v>0</v>
      </c>
      <c r="G129" s="159">
        <f t="shared" si="25"/>
        <v>0</v>
      </c>
      <c r="H129" s="159"/>
      <c r="I129" s="159">
        <f t="shared" si="26"/>
        <v>0</v>
      </c>
      <c r="J129" s="159"/>
      <c r="K129" s="159">
        <f t="shared" si="27"/>
        <v>0</v>
      </c>
      <c r="L129" s="159">
        <v>0</v>
      </c>
      <c r="M129" s="159">
        <f t="shared" si="28"/>
        <v>0</v>
      </c>
      <c r="N129" s="151">
        <v>6.0400000000000002E-3</v>
      </c>
      <c r="O129" s="151">
        <f t="shared" si="29"/>
        <v>5.4359999999999999E-2</v>
      </c>
      <c r="P129" s="151">
        <v>0</v>
      </c>
      <c r="Q129" s="151">
        <f t="shared" si="30"/>
        <v>0</v>
      </c>
      <c r="R129" s="151"/>
      <c r="S129" s="151"/>
      <c r="T129" s="152">
        <v>0.251</v>
      </c>
      <c r="U129" s="151">
        <f t="shared" si="31"/>
        <v>2.2599999999999998</v>
      </c>
      <c r="V129" s="143"/>
      <c r="W129" s="143"/>
      <c r="X129" s="143"/>
      <c r="Y129" s="143"/>
      <c r="Z129" s="143"/>
      <c r="AA129" s="143"/>
      <c r="AB129" s="143"/>
      <c r="AC129" s="143"/>
      <c r="AD129" s="143"/>
      <c r="AE129" s="143" t="s">
        <v>113</v>
      </c>
      <c r="AF129" s="143"/>
      <c r="AG129" s="143"/>
      <c r="AH129" s="143"/>
      <c r="AI129" s="143"/>
      <c r="AJ129" s="143"/>
      <c r="AK129" s="143"/>
      <c r="AL129" s="143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</row>
    <row r="130" spans="1:60" outlineLevel="1" x14ac:dyDescent="0.2">
      <c r="A130" s="144">
        <v>115</v>
      </c>
      <c r="B130" s="144" t="s">
        <v>352</v>
      </c>
      <c r="C130" s="180" t="s">
        <v>353</v>
      </c>
      <c r="D130" s="150" t="s">
        <v>246</v>
      </c>
      <c r="E130" s="156">
        <v>6</v>
      </c>
      <c r="F130" s="158">
        <f t="shared" si="24"/>
        <v>0</v>
      </c>
      <c r="G130" s="159">
        <f t="shared" si="25"/>
        <v>0</v>
      </c>
      <c r="H130" s="159"/>
      <c r="I130" s="159">
        <f t="shared" si="26"/>
        <v>0</v>
      </c>
      <c r="J130" s="159"/>
      <c r="K130" s="159">
        <f t="shared" si="27"/>
        <v>0</v>
      </c>
      <c r="L130" s="159">
        <v>0</v>
      </c>
      <c r="M130" s="159">
        <f t="shared" si="28"/>
        <v>0</v>
      </c>
      <c r="N130" s="151">
        <v>7.0800000000000004E-3</v>
      </c>
      <c r="O130" s="151">
        <f t="shared" si="29"/>
        <v>4.2479999999999997E-2</v>
      </c>
      <c r="P130" s="151">
        <v>0</v>
      </c>
      <c r="Q130" s="151">
        <f t="shared" si="30"/>
        <v>0</v>
      </c>
      <c r="R130" s="151"/>
      <c r="S130" s="151"/>
      <c r="T130" s="152">
        <v>0.26100000000000001</v>
      </c>
      <c r="U130" s="151">
        <f t="shared" si="31"/>
        <v>1.57</v>
      </c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 t="s">
        <v>113</v>
      </c>
      <c r="AF130" s="143"/>
      <c r="AG130" s="143"/>
      <c r="AH130" s="143"/>
      <c r="AI130" s="143"/>
      <c r="AJ130" s="143"/>
      <c r="AK130" s="143"/>
      <c r="AL130" s="143"/>
      <c r="AM130" s="143"/>
      <c r="AN130" s="143"/>
      <c r="AO130" s="143"/>
      <c r="AP130" s="143"/>
      <c r="AQ130" s="143"/>
      <c r="AR130" s="143"/>
      <c r="AS130" s="143"/>
      <c r="AT130" s="143"/>
      <c r="AU130" s="143"/>
      <c r="AV130" s="143"/>
      <c r="AW130" s="143"/>
      <c r="AX130" s="143"/>
      <c r="AY130" s="143"/>
      <c r="AZ130" s="143"/>
      <c r="BA130" s="143"/>
      <c r="BB130" s="143"/>
      <c r="BC130" s="143"/>
      <c r="BD130" s="143"/>
      <c r="BE130" s="143"/>
      <c r="BF130" s="143"/>
      <c r="BG130" s="143"/>
      <c r="BH130" s="143"/>
    </row>
    <row r="131" spans="1:60" outlineLevel="1" x14ac:dyDescent="0.2">
      <c r="A131" s="144">
        <v>116</v>
      </c>
      <c r="B131" s="144" t="s">
        <v>354</v>
      </c>
      <c r="C131" s="180" t="s">
        <v>355</v>
      </c>
      <c r="D131" s="150" t="s">
        <v>246</v>
      </c>
      <c r="E131" s="156">
        <v>1</v>
      </c>
      <c r="F131" s="158">
        <f t="shared" si="24"/>
        <v>0</v>
      </c>
      <c r="G131" s="159">
        <f t="shared" si="25"/>
        <v>0</v>
      </c>
      <c r="H131" s="159"/>
      <c r="I131" s="159">
        <f t="shared" si="26"/>
        <v>0</v>
      </c>
      <c r="J131" s="159"/>
      <c r="K131" s="159">
        <f t="shared" si="27"/>
        <v>0</v>
      </c>
      <c r="L131" s="159">
        <v>0</v>
      </c>
      <c r="M131" s="159">
        <f t="shared" si="28"/>
        <v>0</v>
      </c>
      <c r="N131" s="151">
        <v>2.8400000000000001E-3</v>
      </c>
      <c r="O131" s="151">
        <f t="shared" si="29"/>
        <v>2.8400000000000001E-3</v>
      </c>
      <c r="P131" s="151">
        <v>0</v>
      </c>
      <c r="Q131" s="151">
        <f t="shared" si="30"/>
        <v>0</v>
      </c>
      <c r="R131" s="151"/>
      <c r="S131" s="151"/>
      <c r="T131" s="152">
        <v>0.151</v>
      </c>
      <c r="U131" s="151">
        <f t="shared" si="31"/>
        <v>0.15</v>
      </c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 t="s">
        <v>113</v>
      </c>
      <c r="AF131" s="143"/>
      <c r="AG131" s="143"/>
      <c r="AH131" s="143"/>
      <c r="AI131" s="143"/>
      <c r="AJ131" s="143"/>
      <c r="AK131" s="143"/>
      <c r="AL131" s="143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</row>
    <row r="132" spans="1:60" outlineLevel="1" x14ac:dyDescent="0.2">
      <c r="A132" s="144">
        <v>117</v>
      </c>
      <c r="B132" s="144" t="s">
        <v>356</v>
      </c>
      <c r="C132" s="180" t="s">
        <v>357</v>
      </c>
      <c r="D132" s="150" t="s">
        <v>246</v>
      </c>
      <c r="E132" s="156">
        <v>1</v>
      </c>
      <c r="F132" s="158">
        <f t="shared" si="24"/>
        <v>0</v>
      </c>
      <c r="G132" s="159">
        <f t="shared" si="25"/>
        <v>0</v>
      </c>
      <c r="H132" s="159"/>
      <c r="I132" s="159">
        <f t="shared" si="26"/>
        <v>0</v>
      </c>
      <c r="J132" s="159"/>
      <c r="K132" s="159">
        <f t="shared" si="27"/>
        <v>0</v>
      </c>
      <c r="L132" s="159">
        <v>0</v>
      </c>
      <c r="M132" s="159">
        <f t="shared" si="28"/>
        <v>0</v>
      </c>
      <c r="N132" s="151">
        <v>4.9899999999999996E-3</v>
      </c>
      <c r="O132" s="151">
        <f t="shared" si="29"/>
        <v>4.9899999999999996E-3</v>
      </c>
      <c r="P132" s="151">
        <v>0</v>
      </c>
      <c r="Q132" s="151">
        <f t="shared" si="30"/>
        <v>0</v>
      </c>
      <c r="R132" s="151"/>
      <c r="S132" s="151"/>
      <c r="T132" s="152">
        <v>0.251</v>
      </c>
      <c r="U132" s="151">
        <f t="shared" si="31"/>
        <v>0.25</v>
      </c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 t="s">
        <v>113</v>
      </c>
      <c r="AF132" s="143"/>
      <c r="AG132" s="143"/>
      <c r="AH132" s="143"/>
      <c r="AI132" s="143"/>
      <c r="AJ132" s="143"/>
      <c r="AK132" s="143"/>
      <c r="AL132" s="143"/>
      <c r="AM132" s="143"/>
      <c r="AN132" s="143"/>
      <c r="AO132" s="143"/>
      <c r="AP132" s="143"/>
      <c r="AQ132" s="143"/>
      <c r="AR132" s="143"/>
      <c r="AS132" s="143"/>
      <c r="AT132" s="143"/>
      <c r="AU132" s="143"/>
      <c r="AV132" s="143"/>
      <c r="AW132" s="143"/>
      <c r="AX132" s="143"/>
      <c r="AY132" s="143"/>
      <c r="AZ132" s="143"/>
      <c r="BA132" s="143"/>
      <c r="BB132" s="143"/>
      <c r="BC132" s="143"/>
      <c r="BD132" s="143"/>
      <c r="BE132" s="143"/>
      <c r="BF132" s="143"/>
      <c r="BG132" s="143"/>
      <c r="BH132" s="143"/>
    </row>
    <row r="133" spans="1:60" outlineLevel="1" x14ac:dyDescent="0.2">
      <c r="A133" s="144">
        <v>118</v>
      </c>
      <c r="B133" s="144" t="s">
        <v>358</v>
      </c>
      <c r="C133" s="180" t="s">
        <v>359</v>
      </c>
      <c r="D133" s="150" t="s">
        <v>246</v>
      </c>
      <c r="E133" s="156">
        <v>1</v>
      </c>
      <c r="F133" s="158">
        <f t="shared" si="24"/>
        <v>0</v>
      </c>
      <c r="G133" s="159">
        <f t="shared" si="25"/>
        <v>0</v>
      </c>
      <c r="H133" s="159"/>
      <c r="I133" s="159">
        <f t="shared" si="26"/>
        <v>0</v>
      </c>
      <c r="J133" s="159"/>
      <c r="K133" s="159">
        <f t="shared" si="27"/>
        <v>0</v>
      </c>
      <c r="L133" s="159">
        <v>0</v>
      </c>
      <c r="M133" s="159">
        <f t="shared" si="28"/>
        <v>0</v>
      </c>
      <c r="N133" s="151">
        <v>5.9300000000000004E-3</v>
      </c>
      <c r="O133" s="151">
        <f t="shared" si="29"/>
        <v>5.9300000000000004E-3</v>
      </c>
      <c r="P133" s="151">
        <v>0</v>
      </c>
      <c r="Q133" s="151">
        <f t="shared" si="30"/>
        <v>0</v>
      </c>
      <c r="R133" s="151"/>
      <c r="S133" s="151"/>
      <c r="T133" s="152">
        <v>0.26100000000000001</v>
      </c>
      <c r="U133" s="151">
        <f t="shared" si="31"/>
        <v>0.26</v>
      </c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 t="s">
        <v>113</v>
      </c>
      <c r="AF133" s="143"/>
      <c r="AG133" s="143"/>
      <c r="AH133" s="143"/>
      <c r="AI133" s="143"/>
      <c r="AJ133" s="143"/>
      <c r="AK133" s="143"/>
      <c r="AL133" s="143"/>
      <c r="AM133" s="143"/>
      <c r="AN133" s="143"/>
      <c r="AO133" s="143"/>
      <c r="AP133" s="143"/>
      <c r="AQ133" s="143"/>
      <c r="AR133" s="143"/>
      <c r="AS133" s="143"/>
      <c r="AT133" s="143"/>
      <c r="AU133" s="143"/>
      <c r="AV133" s="143"/>
      <c r="AW133" s="143"/>
      <c r="AX133" s="143"/>
      <c r="AY133" s="143"/>
      <c r="AZ133" s="143"/>
      <c r="BA133" s="143"/>
      <c r="BB133" s="143"/>
      <c r="BC133" s="143"/>
      <c r="BD133" s="143"/>
      <c r="BE133" s="143"/>
      <c r="BF133" s="143"/>
      <c r="BG133" s="143"/>
      <c r="BH133" s="143"/>
    </row>
    <row r="134" spans="1:60" outlineLevel="1" x14ac:dyDescent="0.2">
      <c r="A134" s="144">
        <v>119</v>
      </c>
      <c r="B134" s="144" t="s">
        <v>360</v>
      </c>
      <c r="C134" s="180" t="s">
        <v>361</v>
      </c>
      <c r="D134" s="150" t="s">
        <v>246</v>
      </c>
      <c r="E134" s="156">
        <v>2</v>
      </c>
      <c r="F134" s="158">
        <f t="shared" si="24"/>
        <v>0</v>
      </c>
      <c r="G134" s="159">
        <f t="shared" si="25"/>
        <v>0</v>
      </c>
      <c r="H134" s="159"/>
      <c r="I134" s="159">
        <f t="shared" si="26"/>
        <v>0</v>
      </c>
      <c r="J134" s="159"/>
      <c r="K134" s="159">
        <f t="shared" si="27"/>
        <v>0</v>
      </c>
      <c r="L134" s="159">
        <v>0</v>
      </c>
      <c r="M134" s="159">
        <f t="shared" si="28"/>
        <v>0</v>
      </c>
      <c r="N134" s="151">
        <v>1.048E-2</v>
      </c>
      <c r="O134" s="151">
        <f t="shared" si="29"/>
        <v>2.0959999999999999E-2</v>
      </c>
      <c r="P134" s="151">
        <v>0</v>
      </c>
      <c r="Q134" s="151">
        <f t="shared" si="30"/>
        <v>0</v>
      </c>
      <c r="R134" s="151"/>
      <c r="S134" s="151"/>
      <c r="T134" s="152">
        <v>0.28199999999999997</v>
      </c>
      <c r="U134" s="151">
        <f t="shared" si="31"/>
        <v>0.56000000000000005</v>
      </c>
      <c r="V134" s="143"/>
      <c r="W134" s="143"/>
      <c r="X134" s="143"/>
      <c r="Y134" s="143"/>
      <c r="Z134" s="143"/>
      <c r="AA134" s="143"/>
      <c r="AB134" s="143"/>
      <c r="AC134" s="143"/>
      <c r="AD134" s="143"/>
      <c r="AE134" s="143" t="s">
        <v>113</v>
      </c>
      <c r="AF134" s="143"/>
      <c r="AG134" s="143"/>
      <c r="AH134" s="143"/>
      <c r="AI134" s="143"/>
      <c r="AJ134" s="143"/>
      <c r="AK134" s="143"/>
      <c r="AL134" s="143"/>
      <c r="AM134" s="143"/>
      <c r="AN134" s="143"/>
      <c r="AO134" s="143"/>
      <c r="AP134" s="143"/>
      <c r="AQ134" s="143"/>
      <c r="AR134" s="143"/>
      <c r="AS134" s="143"/>
      <c r="AT134" s="143"/>
      <c r="AU134" s="143"/>
      <c r="AV134" s="143"/>
      <c r="AW134" s="143"/>
      <c r="AX134" s="143"/>
      <c r="AY134" s="143"/>
      <c r="AZ134" s="143"/>
      <c r="BA134" s="143"/>
      <c r="BB134" s="143"/>
      <c r="BC134" s="143"/>
      <c r="BD134" s="143"/>
      <c r="BE134" s="143"/>
      <c r="BF134" s="143"/>
      <c r="BG134" s="143"/>
      <c r="BH134" s="143"/>
    </row>
    <row r="135" spans="1:60" outlineLevel="1" x14ac:dyDescent="0.2">
      <c r="A135" s="144">
        <v>120</v>
      </c>
      <c r="B135" s="144" t="s">
        <v>362</v>
      </c>
      <c r="C135" s="180" t="s">
        <v>363</v>
      </c>
      <c r="D135" s="150" t="s">
        <v>246</v>
      </c>
      <c r="E135" s="156">
        <v>1</v>
      </c>
      <c r="F135" s="158">
        <f t="shared" si="24"/>
        <v>0</v>
      </c>
      <c r="G135" s="159">
        <f t="shared" si="25"/>
        <v>0</v>
      </c>
      <c r="H135" s="159"/>
      <c r="I135" s="159">
        <f t="shared" si="26"/>
        <v>0</v>
      </c>
      <c r="J135" s="159"/>
      <c r="K135" s="159">
        <f t="shared" si="27"/>
        <v>0</v>
      </c>
      <c r="L135" s="159">
        <v>0</v>
      </c>
      <c r="M135" s="159">
        <f t="shared" si="28"/>
        <v>0</v>
      </c>
      <c r="N135" s="151">
        <v>1.3780000000000001E-2</v>
      </c>
      <c r="O135" s="151">
        <f t="shared" si="29"/>
        <v>1.3780000000000001E-2</v>
      </c>
      <c r="P135" s="151">
        <v>0</v>
      </c>
      <c r="Q135" s="151">
        <f t="shared" si="30"/>
        <v>0</v>
      </c>
      <c r="R135" s="151"/>
      <c r="S135" s="151"/>
      <c r="T135" s="152">
        <v>0.30199999999999999</v>
      </c>
      <c r="U135" s="151">
        <f t="shared" si="31"/>
        <v>0.3</v>
      </c>
      <c r="V135" s="143"/>
      <c r="W135" s="143"/>
      <c r="X135" s="143"/>
      <c r="Y135" s="143"/>
      <c r="Z135" s="143"/>
      <c r="AA135" s="143"/>
      <c r="AB135" s="143"/>
      <c r="AC135" s="143"/>
      <c r="AD135" s="143"/>
      <c r="AE135" s="143" t="s">
        <v>113</v>
      </c>
      <c r="AF135" s="143"/>
      <c r="AG135" s="143"/>
      <c r="AH135" s="143"/>
      <c r="AI135" s="143"/>
      <c r="AJ135" s="143"/>
      <c r="AK135" s="143"/>
      <c r="AL135" s="143"/>
      <c r="AM135" s="143"/>
      <c r="AN135" s="143"/>
      <c r="AO135" s="143"/>
      <c r="AP135" s="143"/>
      <c r="AQ135" s="143"/>
      <c r="AR135" s="143"/>
      <c r="AS135" s="143"/>
      <c r="AT135" s="143"/>
      <c r="AU135" s="143"/>
      <c r="AV135" s="143"/>
      <c r="AW135" s="143"/>
      <c r="AX135" s="143"/>
      <c r="AY135" s="143"/>
      <c r="AZ135" s="143"/>
      <c r="BA135" s="143"/>
      <c r="BB135" s="143"/>
      <c r="BC135" s="143"/>
      <c r="BD135" s="143"/>
      <c r="BE135" s="143"/>
      <c r="BF135" s="143"/>
      <c r="BG135" s="143"/>
      <c r="BH135" s="143"/>
    </row>
    <row r="136" spans="1:60" outlineLevel="1" x14ac:dyDescent="0.2">
      <c r="A136" s="144">
        <v>121</v>
      </c>
      <c r="B136" s="144" t="s">
        <v>364</v>
      </c>
      <c r="C136" s="180" t="s">
        <v>365</v>
      </c>
      <c r="D136" s="150" t="s">
        <v>246</v>
      </c>
      <c r="E136" s="156">
        <v>5</v>
      </c>
      <c r="F136" s="158">
        <f t="shared" si="24"/>
        <v>0</v>
      </c>
      <c r="G136" s="159">
        <f t="shared" si="25"/>
        <v>0</v>
      </c>
      <c r="H136" s="159"/>
      <c r="I136" s="159">
        <f t="shared" si="26"/>
        <v>0</v>
      </c>
      <c r="J136" s="159"/>
      <c r="K136" s="159">
        <f t="shared" si="27"/>
        <v>0</v>
      </c>
      <c r="L136" s="159">
        <v>0</v>
      </c>
      <c r="M136" s="159">
        <f t="shared" si="28"/>
        <v>0</v>
      </c>
      <c r="N136" s="151">
        <v>2.2540000000000001E-2</v>
      </c>
      <c r="O136" s="151">
        <f t="shared" si="29"/>
        <v>0.11269999999999999</v>
      </c>
      <c r="P136" s="151">
        <v>0</v>
      </c>
      <c r="Q136" s="151">
        <f t="shared" si="30"/>
        <v>0</v>
      </c>
      <c r="R136" s="151"/>
      <c r="S136" s="151"/>
      <c r="T136" s="152">
        <v>0.251</v>
      </c>
      <c r="U136" s="151">
        <f t="shared" si="31"/>
        <v>1.26</v>
      </c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 t="s">
        <v>113</v>
      </c>
      <c r="AF136" s="143"/>
      <c r="AG136" s="143"/>
      <c r="AH136" s="143"/>
      <c r="AI136" s="143"/>
      <c r="AJ136" s="143"/>
      <c r="AK136" s="143"/>
      <c r="AL136" s="143"/>
      <c r="AM136" s="143"/>
      <c r="AN136" s="143"/>
      <c r="AO136" s="143"/>
      <c r="AP136" s="143"/>
      <c r="AQ136" s="143"/>
      <c r="AR136" s="143"/>
      <c r="AS136" s="143"/>
      <c r="AT136" s="143"/>
      <c r="AU136" s="143"/>
      <c r="AV136" s="143"/>
      <c r="AW136" s="143"/>
      <c r="AX136" s="143"/>
      <c r="AY136" s="143"/>
      <c r="AZ136" s="143"/>
      <c r="BA136" s="143"/>
      <c r="BB136" s="143"/>
      <c r="BC136" s="143"/>
      <c r="BD136" s="143"/>
      <c r="BE136" s="143"/>
      <c r="BF136" s="143"/>
      <c r="BG136" s="143"/>
      <c r="BH136" s="143"/>
    </row>
    <row r="137" spans="1:60" outlineLevel="1" x14ac:dyDescent="0.2">
      <c r="A137" s="144">
        <v>122</v>
      </c>
      <c r="B137" s="144" t="s">
        <v>366</v>
      </c>
      <c r="C137" s="180" t="s">
        <v>367</v>
      </c>
      <c r="D137" s="150" t="s">
        <v>246</v>
      </c>
      <c r="E137" s="156">
        <v>2</v>
      </c>
      <c r="F137" s="158">
        <f t="shared" si="24"/>
        <v>0</v>
      </c>
      <c r="G137" s="159">
        <f t="shared" si="25"/>
        <v>0</v>
      </c>
      <c r="H137" s="159"/>
      <c r="I137" s="159">
        <f t="shared" si="26"/>
        <v>0</v>
      </c>
      <c r="J137" s="159"/>
      <c r="K137" s="159">
        <f t="shared" si="27"/>
        <v>0</v>
      </c>
      <c r="L137" s="159">
        <v>0</v>
      </c>
      <c r="M137" s="159">
        <f t="shared" si="28"/>
        <v>0</v>
      </c>
      <c r="N137" s="151">
        <v>3.0540000000000001E-2</v>
      </c>
      <c r="O137" s="151">
        <f t="shared" si="29"/>
        <v>6.1080000000000002E-2</v>
      </c>
      <c r="P137" s="151">
        <v>0</v>
      </c>
      <c r="Q137" s="151">
        <f t="shared" si="30"/>
        <v>0</v>
      </c>
      <c r="R137" s="151"/>
      <c r="S137" s="151"/>
      <c r="T137" s="152">
        <v>2.34</v>
      </c>
      <c r="U137" s="151">
        <f t="shared" si="31"/>
        <v>4.68</v>
      </c>
      <c r="V137" s="143"/>
      <c r="W137" s="143"/>
      <c r="X137" s="143"/>
      <c r="Y137" s="143"/>
      <c r="Z137" s="143"/>
      <c r="AA137" s="143"/>
      <c r="AB137" s="143"/>
      <c r="AC137" s="143"/>
      <c r="AD137" s="143"/>
      <c r="AE137" s="143" t="s">
        <v>113</v>
      </c>
      <c r="AF137" s="143"/>
      <c r="AG137" s="143"/>
      <c r="AH137" s="143"/>
      <c r="AI137" s="143"/>
      <c r="AJ137" s="143"/>
      <c r="AK137" s="143"/>
      <c r="AL137" s="143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</row>
    <row r="138" spans="1:60" outlineLevel="1" x14ac:dyDescent="0.2">
      <c r="A138" s="144">
        <v>123</v>
      </c>
      <c r="B138" s="144" t="s">
        <v>368</v>
      </c>
      <c r="C138" s="180" t="s">
        <v>369</v>
      </c>
      <c r="D138" s="150" t="s">
        <v>112</v>
      </c>
      <c r="E138" s="156">
        <v>4</v>
      </c>
      <c r="F138" s="158">
        <f t="shared" si="24"/>
        <v>0</v>
      </c>
      <c r="G138" s="159">
        <f t="shared" si="25"/>
        <v>0</v>
      </c>
      <c r="H138" s="159"/>
      <c r="I138" s="159">
        <f t="shared" si="26"/>
        <v>0</v>
      </c>
      <c r="J138" s="159"/>
      <c r="K138" s="159">
        <f t="shared" si="27"/>
        <v>0</v>
      </c>
      <c r="L138" s="159">
        <v>0</v>
      </c>
      <c r="M138" s="159">
        <f t="shared" si="28"/>
        <v>0</v>
      </c>
      <c r="N138" s="151">
        <v>2E-3</v>
      </c>
      <c r="O138" s="151">
        <f t="shared" si="29"/>
        <v>8.0000000000000002E-3</v>
      </c>
      <c r="P138" s="151">
        <v>0</v>
      </c>
      <c r="Q138" s="151">
        <f t="shared" si="30"/>
        <v>0</v>
      </c>
      <c r="R138" s="151"/>
      <c r="S138" s="151"/>
      <c r="T138" s="152">
        <v>0</v>
      </c>
      <c r="U138" s="151">
        <f t="shared" si="31"/>
        <v>0</v>
      </c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 t="s">
        <v>113</v>
      </c>
      <c r="AF138" s="143"/>
      <c r="AG138" s="143"/>
      <c r="AH138" s="143"/>
      <c r="AI138" s="143"/>
      <c r="AJ138" s="143"/>
      <c r="AK138" s="143"/>
      <c r="AL138" s="143"/>
      <c r="AM138" s="143"/>
      <c r="AN138" s="143"/>
      <c r="AO138" s="143"/>
      <c r="AP138" s="143"/>
      <c r="AQ138" s="143"/>
      <c r="AR138" s="143"/>
      <c r="AS138" s="143"/>
      <c r="AT138" s="143"/>
      <c r="AU138" s="143"/>
      <c r="AV138" s="143"/>
      <c r="AW138" s="143"/>
      <c r="AX138" s="143"/>
      <c r="AY138" s="143"/>
      <c r="AZ138" s="143"/>
      <c r="BA138" s="143"/>
      <c r="BB138" s="143"/>
      <c r="BC138" s="143"/>
      <c r="BD138" s="143"/>
      <c r="BE138" s="143"/>
      <c r="BF138" s="143"/>
      <c r="BG138" s="143"/>
      <c r="BH138" s="143"/>
    </row>
    <row r="139" spans="1:60" outlineLevel="1" x14ac:dyDescent="0.2">
      <c r="A139" s="144">
        <v>124</v>
      </c>
      <c r="B139" s="144" t="s">
        <v>370</v>
      </c>
      <c r="C139" s="180" t="s">
        <v>371</v>
      </c>
      <c r="D139" s="150" t="s">
        <v>112</v>
      </c>
      <c r="E139" s="156">
        <v>2</v>
      </c>
      <c r="F139" s="158">
        <f t="shared" si="24"/>
        <v>0</v>
      </c>
      <c r="G139" s="159">
        <f t="shared" si="25"/>
        <v>0</v>
      </c>
      <c r="H139" s="159"/>
      <c r="I139" s="159">
        <f t="shared" si="26"/>
        <v>0</v>
      </c>
      <c r="J139" s="159"/>
      <c r="K139" s="159">
        <f t="shared" si="27"/>
        <v>0</v>
      </c>
      <c r="L139" s="159">
        <v>0</v>
      </c>
      <c r="M139" s="159">
        <f t="shared" si="28"/>
        <v>0</v>
      </c>
      <c r="N139" s="151">
        <v>2E-3</v>
      </c>
      <c r="O139" s="151">
        <f t="shared" si="29"/>
        <v>4.0000000000000001E-3</v>
      </c>
      <c r="P139" s="151">
        <v>0</v>
      </c>
      <c r="Q139" s="151">
        <f t="shared" si="30"/>
        <v>0</v>
      </c>
      <c r="R139" s="151"/>
      <c r="S139" s="151"/>
      <c r="T139" s="152">
        <v>0</v>
      </c>
      <c r="U139" s="151">
        <f t="shared" si="31"/>
        <v>0</v>
      </c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 t="s">
        <v>113</v>
      </c>
      <c r="AF139" s="143"/>
      <c r="AG139" s="143"/>
      <c r="AH139" s="143"/>
      <c r="AI139" s="143"/>
      <c r="AJ139" s="143"/>
      <c r="AK139" s="143"/>
      <c r="AL139" s="143"/>
      <c r="AM139" s="143"/>
      <c r="AN139" s="143"/>
      <c r="AO139" s="143"/>
      <c r="AP139" s="143"/>
      <c r="AQ139" s="143"/>
      <c r="AR139" s="143"/>
      <c r="AS139" s="143"/>
      <c r="AT139" s="143"/>
      <c r="AU139" s="143"/>
      <c r="AV139" s="143"/>
      <c r="AW139" s="143"/>
      <c r="AX139" s="143"/>
      <c r="AY139" s="143"/>
      <c r="AZ139" s="143"/>
      <c r="BA139" s="143"/>
      <c r="BB139" s="143"/>
      <c r="BC139" s="143"/>
      <c r="BD139" s="143"/>
      <c r="BE139" s="143"/>
      <c r="BF139" s="143"/>
      <c r="BG139" s="143"/>
      <c r="BH139" s="143"/>
    </row>
    <row r="140" spans="1:60" outlineLevel="1" x14ac:dyDescent="0.2">
      <c r="A140" s="144">
        <v>125</v>
      </c>
      <c r="B140" s="144" t="s">
        <v>370</v>
      </c>
      <c r="C140" s="180" t="s">
        <v>372</v>
      </c>
      <c r="D140" s="150" t="s">
        <v>112</v>
      </c>
      <c r="E140" s="156">
        <v>2</v>
      </c>
      <c r="F140" s="158">
        <f t="shared" si="24"/>
        <v>0</v>
      </c>
      <c r="G140" s="159">
        <f t="shared" si="25"/>
        <v>0</v>
      </c>
      <c r="H140" s="159"/>
      <c r="I140" s="159">
        <f t="shared" si="26"/>
        <v>0</v>
      </c>
      <c r="J140" s="159"/>
      <c r="K140" s="159">
        <f t="shared" si="27"/>
        <v>0</v>
      </c>
      <c r="L140" s="159">
        <v>0</v>
      </c>
      <c r="M140" s="159">
        <f t="shared" si="28"/>
        <v>0</v>
      </c>
      <c r="N140" s="151">
        <v>2E-3</v>
      </c>
      <c r="O140" s="151">
        <f t="shared" si="29"/>
        <v>4.0000000000000001E-3</v>
      </c>
      <c r="P140" s="151">
        <v>0</v>
      </c>
      <c r="Q140" s="151">
        <f t="shared" si="30"/>
        <v>0</v>
      </c>
      <c r="R140" s="151"/>
      <c r="S140" s="151"/>
      <c r="T140" s="152">
        <v>0</v>
      </c>
      <c r="U140" s="151">
        <f t="shared" si="31"/>
        <v>0</v>
      </c>
      <c r="V140" s="143"/>
      <c r="W140" s="143"/>
      <c r="X140" s="143"/>
      <c r="Y140" s="143"/>
      <c r="Z140" s="143"/>
      <c r="AA140" s="143"/>
      <c r="AB140" s="143"/>
      <c r="AC140" s="143"/>
      <c r="AD140" s="143"/>
      <c r="AE140" s="143" t="s">
        <v>113</v>
      </c>
      <c r="AF140" s="143"/>
      <c r="AG140" s="143"/>
      <c r="AH140" s="143"/>
      <c r="AI140" s="143"/>
      <c r="AJ140" s="143"/>
      <c r="AK140" s="143"/>
      <c r="AL140" s="143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</row>
    <row r="141" spans="1:60" outlineLevel="1" x14ac:dyDescent="0.2">
      <c r="A141" s="144">
        <v>126</v>
      </c>
      <c r="B141" s="144" t="s">
        <v>308</v>
      </c>
      <c r="C141" s="180" t="s">
        <v>373</v>
      </c>
      <c r="D141" s="150" t="s">
        <v>246</v>
      </c>
      <c r="E141" s="156">
        <v>22</v>
      </c>
      <c r="F141" s="158">
        <f t="shared" si="24"/>
        <v>0</v>
      </c>
      <c r="G141" s="159">
        <f t="shared" si="25"/>
        <v>0</v>
      </c>
      <c r="H141" s="159"/>
      <c r="I141" s="159">
        <f t="shared" si="26"/>
        <v>0</v>
      </c>
      <c r="J141" s="159"/>
      <c r="K141" s="159">
        <f t="shared" si="27"/>
        <v>0</v>
      </c>
      <c r="L141" s="159">
        <v>0</v>
      </c>
      <c r="M141" s="159">
        <f t="shared" si="28"/>
        <v>0</v>
      </c>
      <c r="N141" s="151">
        <v>5.2999999999999998E-4</v>
      </c>
      <c r="O141" s="151">
        <f t="shared" si="29"/>
        <v>1.166E-2</v>
      </c>
      <c r="P141" s="151">
        <v>0</v>
      </c>
      <c r="Q141" s="151">
        <f t="shared" si="30"/>
        <v>0</v>
      </c>
      <c r="R141" s="151"/>
      <c r="S141" s="151"/>
      <c r="T141" s="152">
        <v>0.38100000000000001</v>
      </c>
      <c r="U141" s="151">
        <f t="shared" si="31"/>
        <v>8.3800000000000008</v>
      </c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 t="s">
        <v>113</v>
      </c>
      <c r="AF141" s="143"/>
      <c r="AG141" s="143"/>
      <c r="AH141" s="143"/>
      <c r="AI141" s="143"/>
      <c r="AJ141" s="143"/>
      <c r="AK141" s="143"/>
      <c r="AL141" s="143"/>
      <c r="AM141" s="143"/>
      <c r="AN141" s="143"/>
      <c r="AO141" s="143"/>
      <c r="AP141" s="143"/>
      <c r="AQ141" s="143"/>
      <c r="AR141" s="143"/>
      <c r="AS141" s="143"/>
      <c r="AT141" s="143"/>
      <c r="AU141" s="143"/>
      <c r="AV141" s="143"/>
      <c r="AW141" s="143"/>
      <c r="AX141" s="143"/>
      <c r="AY141" s="143"/>
      <c r="AZ141" s="143"/>
      <c r="BA141" s="143"/>
      <c r="BB141" s="143"/>
      <c r="BC141" s="143"/>
      <c r="BD141" s="143"/>
      <c r="BE141" s="143"/>
      <c r="BF141" s="143"/>
      <c r="BG141" s="143"/>
      <c r="BH141" s="143"/>
    </row>
    <row r="142" spans="1:60" outlineLevel="1" x14ac:dyDescent="0.2">
      <c r="A142" s="144">
        <v>127</v>
      </c>
      <c r="B142" s="144" t="s">
        <v>374</v>
      </c>
      <c r="C142" s="180" t="s">
        <v>375</v>
      </c>
      <c r="D142" s="150" t="s">
        <v>246</v>
      </c>
      <c r="E142" s="156">
        <v>25</v>
      </c>
      <c r="F142" s="158">
        <f t="shared" si="24"/>
        <v>0</v>
      </c>
      <c r="G142" s="159">
        <f t="shared" si="25"/>
        <v>0</v>
      </c>
      <c r="H142" s="159"/>
      <c r="I142" s="159">
        <f t="shared" si="26"/>
        <v>0</v>
      </c>
      <c r="J142" s="159"/>
      <c r="K142" s="159">
        <f t="shared" si="27"/>
        <v>0</v>
      </c>
      <c r="L142" s="159">
        <v>0</v>
      </c>
      <c r="M142" s="159">
        <f t="shared" si="28"/>
        <v>0</v>
      </c>
      <c r="N142" s="151">
        <v>2.5699999999999998E-3</v>
      </c>
      <c r="O142" s="151">
        <f t="shared" si="29"/>
        <v>6.4250000000000002E-2</v>
      </c>
      <c r="P142" s="151">
        <v>0</v>
      </c>
      <c r="Q142" s="151">
        <f t="shared" si="30"/>
        <v>0</v>
      </c>
      <c r="R142" s="151"/>
      <c r="S142" s="151"/>
      <c r="T142" s="152">
        <v>0.43</v>
      </c>
      <c r="U142" s="151">
        <f t="shared" si="31"/>
        <v>10.75</v>
      </c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 t="s">
        <v>113</v>
      </c>
      <c r="AF142" s="143"/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  <c r="BA142" s="143"/>
      <c r="BB142" s="143"/>
      <c r="BC142" s="143"/>
      <c r="BD142" s="143"/>
      <c r="BE142" s="143"/>
      <c r="BF142" s="143"/>
      <c r="BG142" s="143"/>
      <c r="BH142" s="143"/>
    </row>
    <row r="143" spans="1:60" outlineLevel="1" x14ac:dyDescent="0.2">
      <c r="A143" s="144">
        <v>128</v>
      </c>
      <c r="B143" s="144" t="s">
        <v>374</v>
      </c>
      <c r="C143" s="180" t="s">
        <v>376</v>
      </c>
      <c r="D143" s="150" t="s">
        <v>246</v>
      </c>
      <c r="E143" s="156">
        <v>25</v>
      </c>
      <c r="F143" s="158">
        <f t="shared" si="24"/>
        <v>0</v>
      </c>
      <c r="G143" s="159">
        <f t="shared" si="25"/>
        <v>0</v>
      </c>
      <c r="H143" s="159"/>
      <c r="I143" s="159">
        <f t="shared" si="26"/>
        <v>0</v>
      </c>
      <c r="J143" s="159"/>
      <c r="K143" s="159">
        <f t="shared" si="27"/>
        <v>0</v>
      </c>
      <c r="L143" s="159">
        <v>0</v>
      </c>
      <c r="M143" s="159">
        <f t="shared" si="28"/>
        <v>0</v>
      </c>
      <c r="N143" s="151">
        <v>2.5699999999999998E-3</v>
      </c>
      <c r="O143" s="151">
        <f t="shared" si="29"/>
        <v>6.4250000000000002E-2</v>
      </c>
      <c r="P143" s="151">
        <v>0</v>
      </c>
      <c r="Q143" s="151">
        <f t="shared" si="30"/>
        <v>0</v>
      </c>
      <c r="R143" s="151"/>
      <c r="S143" s="151"/>
      <c r="T143" s="152">
        <v>0.433</v>
      </c>
      <c r="U143" s="151">
        <f t="shared" si="31"/>
        <v>10.83</v>
      </c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 t="s">
        <v>113</v>
      </c>
      <c r="AF143" s="143"/>
      <c r="AG143" s="143"/>
      <c r="AH143" s="143"/>
      <c r="AI143" s="143"/>
      <c r="AJ143" s="143"/>
      <c r="AK143" s="143"/>
      <c r="AL143" s="143"/>
      <c r="AM143" s="143"/>
      <c r="AN143" s="143"/>
      <c r="AO143" s="143"/>
      <c r="AP143" s="143"/>
      <c r="AQ143" s="143"/>
      <c r="AR143" s="143"/>
      <c r="AS143" s="143"/>
      <c r="AT143" s="143"/>
      <c r="AU143" s="143"/>
      <c r="AV143" s="143"/>
      <c r="AW143" s="143"/>
      <c r="AX143" s="143"/>
      <c r="AY143" s="143"/>
      <c r="AZ143" s="143"/>
      <c r="BA143" s="143"/>
      <c r="BB143" s="143"/>
      <c r="BC143" s="143"/>
      <c r="BD143" s="143"/>
      <c r="BE143" s="143"/>
      <c r="BF143" s="143"/>
      <c r="BG143" s="143"/>
      <c r="BH143" s="143"/>
    </row>
    <row r="144" spans="1:60" outlineLevel="1" x14ac:dyDescent="0.2">
      <c r="A144" s="144">
        <v>129</v>
      </c>
      <c r="B144" s="144" t="s">
        <v>377</v>
      </c>
      <c r="C144" s="180" t="s">
        <v>378</v>
      </c>
      <c r="D144" s="150" t="s">
        <v>168</v>
      </c>
      <c r="E144" s="156">
        <v>70</v>
      </c>
      <c r="F144" s="158">
        <f t="shared" si="24"/>
        <v>0</v>
      </c>
      <c r="G144" s="159">
        <f t="shared" si="25"/>
        <v>0</v>
      </c>
      <c r="H144" s="159"/>
      <c r="I144" s="159">
        <f t="shared" si="26"/>
        <v>0</v>
      </c>
      <c r="J144" s="159"/>
      <c r="K144" s="159">
        <f t="shared" si="27"/>
        <v>0</v>
      </c>
      <c r="L144" s="159">
        <v>0</v>
      </c>
      <c r="M144" s="159">
        <f t="shared" si="28"/>
        <v>0</v>
      </c>
      <c r="N144" s="151">
        <v>1E-4</v>
      </c>
      <c r="O144" s="151">
        <f t="shared" si="29"/>
        <v>7.0000000000000001E-3</v>
      </c>
      <c r="P144" s="151">
        <v>0</v>
      </c>
      <c r="Q144" s="151">
        <f t="shared" si="30"/>
        <v>0</v>
      </c>
      <c r="R144" s="151"/>
      <c r="S144" s="151"/>
      <c r="T144" s="152">
        <v>0</v>
      </c>
      <c r="U144" s="151">
        <f t="shared" si="31"/>
        <v>0</v>
      </c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 t="s">
        <v>113</v>
      </c>
      <c r="AF144" s="143"/>
      <c r="AG144" s="143"/>
      <c r="AH144" s="143"/>
      <c r="AI144" s="143"/>
      <c r="AJ144" s="143"/>
      <c r="AK144" s="143"/>
      <c r="AL144" s="143"/>
      <c r="AM144" s="143"/>
      <c r="AN144" s="143"/>
      <c r="AO144" s="143"/>
      <c r="AP144" s="143"/>
      <c r="AQ144" s="143"/>
      <c r="AR144" s="143"/>
      <c r="AS144" s="143"/>
      <c r="AT144" s="143"/>
      <c r="AU144" s="143"/>
      <c r="AV144" s="143"/>
      <c r="AW144" s="143"/>
      <c r="AX144" s="143"/>
      <c r="AY144" s="143"/>
      <c r="AZ144" s="143"/>
      <c r="BA144" s="143"/>
      <c r="BB144" s="143"/>
      <c r="BC144" s="143"/>
      <c r="BD144" s="143"/>
      <c r="BE144" s="143"/>
      <c r="BF144" s="143"/>
      <c r="BG144" s="143"/>
      <c r="BH144" s="143"/>
    </row>
    <row r="145" spans="1:60" outlineLevel="1" x14ac:dyDescent="0.2">
      <c r="A145" s="144">
        <v>130</v>
      </c>
      <c r="B145" s="144" t="s">
        <v>379</v>
      </c>
      <c r="C145" s="180" t="s">
        <v>380</v>
      </c>
      <c r="D145" s="150" t="s">
        <v>246</v>
      </c>
      <c r="E145" s="156">
        <v>285</v>
      </c>
      <c r="F145" s="158">
        <f t="shared" si="24"/>
        <v>0</v>
      </c>
      <c r="G145" s="159">
        <f t="shared" si="25"/>
        <v>0</v>
      </c>
      <c r="H145" s="159"/>
      <c r="I145" s="159">
        <f t="shared" si="26"/>
        <v>0</v>
      </c>
      <c r="J145" s="159"/>
      <c r="K145" s="159">
        <f t="shared" si="27"/>
        <v>0</v>
      </c>
      <c r="L145" s="159">
        <v>0</v>
      </c>
      <c r="M145" s="159">
        <f t="shared" si="28"/>
        <v>0</v>
      </c>
      <c r="N145" s="151">
        <v>0</v>
      </c>
      <c r="O145" s="151">
        <f t="shared" si="29"/>
        <v>0</v>
      </c>
      <c r="P145" s="151">
        <v>0</v>
      </c>
      <c r="Q145" s="151">
        <f t="shared" si="30"/>
        <v>0</v>
      </c>
      <c r="R145" s="151"/>
      <c r="S145" s="151"/>
      <c r="T145" s="152">
        <v>0.16500000000000001</v>
      </c>
      <c r="U145" s="151">
        <f t="shared" si="31"/>
        <v>47.03</v>
      </c>
      <c r="V145" s="143"/>
      <c r="W145" s="143"/>
      <c r="X145" s="143"/>
      <c r="Y145" s="143"/>
      <c r="Z145" s="143"/>
      <c r="AA145" s="143"/>
      <c r="AB145" s="143"/>
      <c r="AC145" s="143"/>
      <c r="AD145" s="143"/>
      <c r="AE145" s="143" t="s">
        <v>113</v>
      </c>
      <c r="AF145" s="143"/>
      <c r="AG145" s="143"/>
      <c r="AH145" s="143"/>
      <c r="AI145" s="143"/>
      <c r="AJ145" s="143"/>
      <c r="AK145" s="143"/>
      <c r="AL145" s="143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</row>
    <row r="146" spans="1:60" outlineLevel="1" x14ac:dyDescent="0.2">
      <c r="A146" s="144">
        <v>131</v>
      </c>
      <c r="B146" s="144" t="s">
        <v>381</v>
      </c>
      <c r="C146" s="180" t="s">
        <v>382</v>
      </c>
      <c r="D146" s="150" t="s">
        <v>246</v>
      </c>
      <c r="E146" s="156">
        <v>52</v>
      </c>
      <c r="F146" s="158">
        <f t="shared" si="24"/>
        <v>0</v>
      </c>
      <c r="G146" s="159">
        <f t="shared" si="25"/>
        <v>0</v>
      </c>
      <c r="H146" s="159"/>
      <c r="I146" s="159">
        <f t="shared" si="26"/>
        <v>0</v>
      </c>
      <c r="J146" s="159"/>
      <c r="K146" s="159">
        <f t="shared" si="27"/>
        <v>0</v>
      </c>
      <c r="L146" s="159">
        <v>0</v>
      </c>
      <c r="M146" s="159">
        <f t="shared" si="28"/>
        <v>0</v>
      </c>
      <c r="N146" s="151">
        <v>0</v>
      </c>
      <c r="O146" s="151">
        <f t="shared" si="29"/>
        <v>0</v>
      </c>
      <c r="P146" s="151">
        <v>0</v>
      </c>
      <c r="Q146" s="151">
        <f t="shared" si="30"/>
        <v>0</v>
      </c>
      <c r="R146" s="151"/>
      <c r="S146" s="151"/>
      <c r="T146" s="152">
        <v>0.20599999999999999</v>
      </c>
      <c r="U146" s="151">
        <f t="shared" si="31"/>
        <v>10.71</v>
      </c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 t="s">
        <v>113</v>
      </c>
      <c r="AF146" s="143"/>
      <c r="AG146" s="143"/>
      <c r="AH146" s="143"/>
      <c r="AI146" s="143"/>
      <c r="AJ146" s="143"/>
      <c r="AK146" s="143"/>
      <c r="AL146" s="143"/>
      <c r="AM146" s="143"/>
      <c r="AN146" s="143"/>
      <c r="AO146" s="143"/>
      <c r="AP146" s="143"/>
      <c r="AQ146" s="143"/>
      <c r="AR146" s="143"/>
      <c r="AS146" s="143"/>
      <c r="AT146" s="143"/>
      <c r="AU146" s="143"/>
      <c r="AV146" s="143"/>
      <c r="AW146" s="143"/>
      <c r="AX146" s="143"/>
      <c r="AY146" s="143"/>
      <c r="AZ146" s="143"/>
      <c r="BA146" s="143"/>
      <c r="BB146" s="143"/>
      <c r="BC146" s="143"/>
      <c r="BD146" s="143"/>
      <c r="BE146" s="143"/>
      <c r="BF146" s="143"/>
      <c r="BG146" s="143"/>
      <c r="BH146" s="143"/>
    </row>
    <row r="147" spans="1:60" outlineLevel="1" x14ac:dyDescent="0.2">
      <c r="A147" s="144">
        <v>132</v>
      </c>
      <c r="B147" s="144" t="s">
        <v>383</v>
      </c>
      <c r="C147" s="180" t="s">
        <v>384</v>
      </c>
      <c r="D147" s="150" t="s">
        <v>246</v>
      </c>
      <c r="E147" s="156">
        <v>5</v>
      </c>
      <c r="F147" s="158">
        <f t="shared" si="24"/>
        <v>0</v>
      </c>
      <c r="G147" s="159">
        <f t="shared" si="25"/>
        <v>0</v>
      </c>
      <c r="H147" s="159"/>
      <c r="I147" s="159">
        <f t="shared" si="26"/>
        <v>0</v>
      </c>
      <c r="J147" s="159"/>
      <c r="K147" s="159">
        <f t="shared" si="27"/>
        <v>0</v>
      </c>
      <c r="L147" s="159">
        <v>0</v>
      </c>
      <c r="M147" s="159">
        <f t="shared" si="28"/>
        <v>0</v>
      </c>
      <c r="N147" s="151">
        <v>0</v>
      </c>
      <c r="O147" s="151">
        <f t="shared" si="29"/>
        <v>0</v>
      </c>
      <c r="P147" s="151">
        <v>0</v>
      </c>
      <c r="Q147" s="151">
        <f t="shared" si="30"/>
        <v>0</v>
      </c>
      <c r="R147" s="151"/>
      <c r="S147" s="151"/>
      <c r="T147" s="152">
        <v>0.22700000000000001</v>
      </c>
      <c r="U147" s="151">
        <f t="shared" si="31"/>
        <v>1.1399999999999999</v>
      </c>
      <c r="V147" s="143"/>
      <c r="W147" s="143"/>
      <c r="X147" s="143"/>
      <c r="Y147" s="143"/>
      <c r="Z147" s="143"/>
      <c r="AA147" s="143"/>
      <c r="AB147" s="143"/>
      <c r="AC147" s="143"/>
      <c r="AD147" s="143"/>
      <c r="AE147" s="143" t="s">
        <v>113</v>
      </c>
      <c r="AF147" s="143"/>
      <c r="AG147" s="143"/>
      <c r="AH147" s="143"/>
      <c r="AI147" s="143"/>
      <c r="AJ147" s="143"/>
      <c r="AK147" s="143"/>
      <c r="AL147" s="143"/>
      <c r="AM147" s="143"/>
      <c r="AN147" s="143"/>
      <c r="AO147" s="143"/>
      <c r="AP147" s="143"/>
      <c r="AQ147" s="143"/>
      <c r="AR147" s="143"/>
      <c r="AS147" s="143"/>
      <c r="AT147" s="143"/>
      <c r="AU147" s="143"/>
      <c r="AV147" s="143"/>
      <c r="AW147" s="143"/>
      <c r="AX147" s="143"/>
      <c r="AY147" s="143"/>
      <c r="AZ147" s="143"/>
      <c r="BA147" s="143"/>
      <c r="BB147" s="143"/>
      <c r="BC147" s="143"/>
      <c r="BD147" s="143"/>
      <c r="BE147" s="143"/>
      <c r="BF147" s="143"/>
      <c r="BG147" s="143"/>
      <c r="BH147" s="143"/>
    </row>
    <row r="148" spans="1:60" outlineLevel="1" x14ac:dyDescent="0.2">
      <c r="A148" s="144">
        <v>133</v>
      </c>
      <c r="B148" s="144" t="s">
        <v>385</v>
      </c>
      <c r="C148" s="180" t="s">
        <v>386</v>
      </c>
      <c r="D148" s="150" t="s">
        <v>246</v>
      </c>
      <c r="E148" s="156">
        <v>6</v>
      </c>
      <c r="F148" s="158">
        <f t="shared" si="24"/>
        <v>0</v>
      </c>
      <c r="G148" s="159">
        <f t="shared" si="25"/>
        <v>0</v>
      </c>
      <c r="H148" s="159"/>
      <c r="I148" s="159">
        <f t="shared" si="26"/>
        <v>0</v>
      </c>
      <c r="J148" s="159"/>
      <c r="K148" s="159">
        <f t="shared" si="27"/>
        <v>0</v>
      </c>
      <c r="L148" s="159">
        <v>0</v>
      </c>
      <c r="M148" s="159">
        <f t="shared" si="28"/>
        <v>0</v>
      </c>
      <c r="N148" s="151">
        <v>0</v>
      </c>
      <c r="O148" s="151">
        <f t="shared" si="29"/>
        <v>0</v>
      </c>
      <c r="P148" s="151">
        <v>0</v>
      </c>
      <c r="Q148" s="151">
        <f t="shared" si="30"/>
        <v>0</v>
      </c>
      <c r="R148" s="151"/>
      <c r="S148" s="151"/>
      <c r="T148" s="152">
        <v>0.26800000000000002</v>
      </c>
      <c r="U148" s="151">
        <f t="shared" si="31"/>
        <v>1.61</v>
      </c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 t="s">
        <v>113</v>
      </c>
      <c r="AF148" s="143"/>
      <c r="AG148" s="143"/>
      <c r="AH148" s="143"/>
      <c r="AI148" s="143"/>
      <c r="AJ148" s="143"/>
      <c r="AK148" s="143"/>
      <c r="AL148" s="143"/>
      <c r="AM148" s="143"/>
      <c r="AN148" s="143"/>
      <c r="AO148" s="143"/>
      <c r="AP148" s="143"/>
      <c r="AQ148" s="143"/>
      <c r="AR148" s="143"/>
      <c r="AS148" s="143"/>
      <c r="AT148" s="143"/>
      <c r="AU148" s="143"/>
      <c r="AV148" s="143"/>
      <c r="AW148" s="143"/>
      <c r="AX148" s="143"/>
      <c r="AY148" s="143"/>
      <c r="AZ148" s="143"/>
      <c r="BA148" s="143"/>
      <c r="BB148" s="143"/>
      <c r="BC148" s="143"/>
      <c r="BD148" s="143"/>
      <c r="BE148" s="143"/>
      <c r="BF148" s="143"/>
      <c r="BG148" s="143"/>
      <c r="BH148" s="143"/>
    </row>
    <row r="149" spans="1:60" outlineLevel="1" x14ac:dyDescent="0.2">
      <c r="A149" s="144">
        <v>134</v>
      </c>
      <c r="B149" s="144" t="s">
        <v>387</v>
      </c>
      <c r="C149" s="180" t="s">
        <v>388</v>
      </c>
      <c r="D149" s="150" t="s">
        <v>246</v>
      </c>
      <c r="E149" s="156">
        <v>59</v>
      </c>
      <c r="F149" s="158">
        <f t="shared" si="24"/>
        <v>0</v>
      </c>
      <c r="G149" s="159">
        <f t="shared" si="25"/>
        <v>0</v>
      </c>
      <c r="H149" s="159"/>
      <c r="I149" s="159">
        <f t="shared" si="26"/>
        <v>0</v>
      </c>
      <c r="J149" s="159"/>
      <c r="K149" s="159">
        <f t="shared" si="27"/>
        <v>0</v>
      </c>
      <c r="L149" s="159">
        <v>0</v>
      </c>
      <c r="M149" s="159">
        <f t="shared" si="28"/>
        <v>0</v>
      </c>
      <c r="N149" s="151">
        <v>0</v>
      </c>
      <c r="O149" s="151">
        <f t="shared" si="29"/>
        <v>0</v>
      </c>
      <c r="P149" s="151">
        <v>0</v>
      </c>
      <c r="Q149" s="151">
        <f t="shared" si="30"/>
        <v>0</v>
      </c>
      <c r="R149" s="151"/>
      <c r="S149" s="151"/>
      <c r="T149" s="152">
        <v>0.35</v>
      </c>
      <c r="U149" s="151">
        <f t="shared" si="31"/>
        <v>20.65</v>
      </c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 t="s">
        <v>113</v>
      </c>
      <c r="AF149" s="143"/>
      <c r="AG149" s="143"/>
      <c r="AH149" s="143"/>
      <c r="AI149" s="143"/>
      <c r="AJ149" s="143"/>
      <c r="AK149" s="143"/>
      <c r="AL149" s="143"/>
      <c r="AM149" s="143"/>
      <c r="AN149" s="143"/>
      <c r="AO149" s="143"/>
      <c r="AP149" s="143"/>
      <c r="AQ149" s="143"/>
      <c r="AR149" s="143"/>
      <c r="AS149" s="143"/>
      <c r="AT149" s="143"/>
      <c r="AU149" s="143"/>
      <c r="AV149" s="143"/>
      <c r="AW149" s="143"/>
      <c r="AX149" s="143"/>
      <c r="AY149" s="143"/>
      <c r="AZ149" s="143"/>
      <c r="BA149" s="143"/>
      <c r="BB149" s="143"/>
      <c r="BC149" s="143"/>
      <c r="BD149" s="143"/>
      <c r="BE149" s="143"/>
      <c r="BF149" s="143"/>
      <c r="BG149" s="143"/>
      <c r="BH149" s="143"/>
    </row>
    <row r="150" spans="1:60" outlineLevel="1" x14ac:dyDescent="0.2">
      <c r="A150" s="144">
        <v>135</v>
      </c>
      <c r="B150" s="144" t="s">
        <v>389</v>
      </c>
      <c r="C150" s="180" t="s">
        <v>390</v>
      </c>
      <c r="D150" s="150" t="s">
        <v>246</v>
      </c>
      <c r="E150" s="156">
        <v>12</v>
      </c>
      <c r="F150" s="158">
        <f t="shared" si="24"/>
        <v>0</v>
      </c>
      <c r="G150" s="159">
        <f t="shared" si="25"/>
        <v>0</v>
      </c>
      <c r="H150" s="159"/>
      <c r="I150" s="159">
        <f t="shared" si="26"/>
        <v>0</v>
      </c>
      <c r="J150" s="159"/>
      <c r="K150" s="159">
        <f t="shared" si="27"/>
        <v>0</v>
      </c>
      <c r="L150" s="159">
        <v>0</v>
      </c>
      <c r="M150" s="159">
        <f t="shared" si="28"/>
        <v>0</v>
      </c>
      <c r="N150" s="151">
        <v>0</v>
      </c>
      <c r="O150" s="151">
        <f t="shared" si="29"/>
        <v>0</v>
      </c>
      <c r="P150" s="151">
        <v>0</v>
      </c>
      <c r="Q150" s="151">
        <f t="shared" si="30"/>
        <v>0</v>
      </c>
      <c r="R150" s="151"/>
      <c r="S150" s="151"/>
      <c r="T150" s="152">
        <v>0.42199999999999999</v>
      </c>
      <c r="U150" s="151">
        <f t="shared" si="31"/>
        <v>5.0599999999999996</v>
      </c>
      <c r="V150" s="143"/>
      <c r="W150" s="143"/>
      <c r="X150" s="143"/>
      <c r="Y150" s="143"/>
      <c r="Z150" s="143"/>
      <c r="AA150" s="143"/>
      <c r="AB150" s="143"/>
      <c r="AC150" s="143"/>
      <c r="AD150" s="143"/>
      <c r="AE150" s="143" t="s">
        <v>113</v>
      </c>
      <c r="AF150" s="143"/>
      <c r="AG150" s="143"/>
      <c r="AH150" s="143"/>
      <c r="AI150" s="143"/>
      <c r="AJ150" s="143"/>
      <c r="AK150" s="143"/>
      <c r="AL150" s="143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143"/>
      <c r="AX150" s="143"/>
      <c r="AY150" s="143"/>
      <c r="AZ150" s="143"/>
      <c r="BA150" s="143"/>
      <c r="BB150" s="143"/>
      <c r="BC150" s="143"/>
      <c r="BD150" s="143"/>
      <c r="BE150" s="143"/>
      <c r="BF150" s="143"/>
      <c r="BG150" s="143"/>
      <c r="BH150" s="143"/>
    </row>
    <row r="151" spans="1:60" outlineLevel="1" x14ac:dyDescent="0.2">
      <c r="A151" s="144">
        <v>136</v>
      </c>
      <c r="B151" s="144" t="s">
        <v>391</v>
      </c>
      <c r="C151" s="180" t="s">
        <v>392</v>
      </c>
      <c r="D151" s="150" t="s">
        <v>246</v>
      </c>
      <c r="E151" s="156">
        <v>1</v>
      </c>
      <c r="F151" s="158">
        <f t="shared" si="24"/>
        <v>0</v>
      </c>
      <c r="G151" s="159">
        <f t="shared" si="25"/>
        <v>0</v>
      </c>
      <c r="H151" s="159"/>
      <c r="I151" s="159">
        <f t="shared" si="26"/>
        <v>0</v>
      </c>
      <c r="J151" s="159"/>
      <c r="K151" s="159">
        <f t="shared" si="27"/>
        <v>0</v>
      </c>
      <c r="L151" s="159">
        <v>0</v>
      </c>
      <c r="M151" s="159">
        <f t="shared" si="28"/>
        <v>0</v>
      </c>
      <c r="N151" s="151">
        <v>0</v>
      </c>
      <c r="O151" s="151">
        <f t="shared" si="29"/>
        <v>0</v>
      </c>
      <c r="P151" s="151">
        <v>0</v>
      </c>
      <c r="Q151" s="151">
        <f t="shared" si="30"/>
        <v>0</v>
      </c>
      <c r="R151" s="151"/>
      <c r="S151" s="151"/>
      <c r="T151" s="152">
        <v>0.34</v>
      </c>
      <c r="U151" s="151">
        <f t="shared" si="31"/>
        <v>0.34</v>
      </c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3" t="s">
        <v>113</v>
      </c>
      <c r="AF151" s="143"/>
      <c r="AG151" s="143"/>
      <c r="AH151" s="143"/>
      <c r="AI151" s="143"/>
      <c r="AJ151" s="143"/>
      <c r="AK151" s="143"/>
      <c r="AL151" s="143"/>
      <c r="AM151" s="143"/>
      <c r="AN151" s="143"/>
      <c r="AO151" s="143"/>
      <c r="AP151" s="143"/>
      <c r="AQ151" s="143"/>
      <c r="AR151" s="143"/>
      <c r="AS151" s="143"/>
      <c r="AT151" s="143"/>
      <c r="AU151" s="143"/>
      <c r="AV151" s="143"/>
      <c r="AW151" s="143"/>
      <c r="AX151" s="143"/>
      <c r="AY151" s="143"/>
      <c r="AZ151" s="143"/>
      <c r="BA151" s="143"/>
      <c r="BB151" s="143"/>
      <c r="BC151" s="143"/>
      <c r="BD151" s="143"/>
      <c r="BE151" s="143"/>
      <c r="BF151" s="143"/>
      <c r="BG151" s="143"/>
      <c r="BH151" s="143"/>
    </row>
    <row r="152" spans="1:60" outlineLevel="1" x14ac:dyDescent="0.2">
      <c r="A152" s="144">
        <v>137</v>
      </c>
      <c r="B152" s="144" t="s">
        <v>393</v>
      </c>
      <c r="C152" s="180" t="s">
        <v>394</v>
      </c>
      <c r="D152" s="150" t="s">
        <v>246</v>
      </c>
      <c r="E152" s="156">
        <v>3</v>
      </c>
      <c r="F152" s="158">
        <f t="shared" ref="F152:F159" si="32">H152+J152</f>
        <v>0</v>
      </c>
      <c r="G152" s="159">
        <f t="shared" ref="G152:G183" si="33">ROUND(E152*F152,2)</f>
        <v>0</v>
      </c>
      <c r="H152" s="159"/>
      <c r="I152" s="159">
        <f t="shared" ref="I152:I183" si="34">ROUND(E152*H152,2)</f>
        <v>0</v>
      </c>
      <c r="J152" s="159"/>
      <c r="K152" s="159">
        <f t="shared" ref="K152:K183" si="35">ROUND(E152*J152,2)</f>
        <v>0</v>
      </c>
      <c r="L152" s="159">
        <v>0</v>
      </c>
      <c r="M152" s="159">
        <f t="shared" ref="M152:M183" si="36">G152*(1+L152/100)</f>
        <v>0</v>
      </c>
      <c r="N152" s="151">
        <v>0</v>
      </c>
      <c r="O152" s="151">
        <f t="shared" ref="O152:O183" si="37">ROUND(E152*N152,5)</f>
        <v>0</v>
      </c>
      <c r="P152" s="151">
        <v>0</v>
      </c>
      <c r="Q152" s="151">
        <f t="shared" ref="Q152:Q183" si="38">ROUND(E152*P152,5)</f>
        <v>0</v>
      </c>
      <c r="R152" s="151"/>
      <c r="S152" s="151"/>
      <c r="T152" s="152">
        <v>0.433</v>
      </c>
      <c r="U152" s="151">
        <f t="shared" ref="U152:U183" si="39">ROUND(E152*T152,2)</f>
        <v>1.3</v>
      </c>
      <c r="V152" s="143"/>
      <c r="W152" s="143"/>
      <c r="X152" s="143"/>
      <c r="Y152" s="143"/>
      <c r="Z152" s="143"/>
      <c r="AA152" s="143"/>
      <c r="AB152" s="143"/>
      <c r="AC152" s="143"/>
      <c r="AD152" s="143"/>
      <c r="AE152" s="143" t="s">
        <v>113</v>
      </c>
      <c r="AF152" s="143"/>
      <c r="AG152" s="143"/>
      <c r="AH152" s="143"/>
      <c r="AI152" s="143"/>
      <c r="AJ152" s="143"/>
      <c r="AK152" s="143"/>
      <c r="AL152" s="143"/>
      <c r="AM152" s="143"/>
      <c r="AN152" s="143"/>
      <c r="AO152" s="143"/>
      <c r="AP152" s="143"/>
      <c r="AQ152" s="143"/>
      <c r="AR152" s="143"/>
      <c r="AS152" s="143"/>
      <c r="AT152" s="143"/>
      <c r="AU152" s="143"/>
      <c r="AV152" s="143"/>
      <c r="AW152" s="143"/>
      <c r="AX152" s="143"/>
      <c r="AY152" s="143"/>
      <c r="AZ152" s="143"/>
      <c r="BA152" s="143"/>
      <c r="BB152" s="143"/>
      <c r="BC152" s="143"/>
      <c r="BD152" s="143"/>
      <c r="BE152" s="143"/>
      <c r="BF152" s="143"/>
      <c r="BG152" s="143"/>
      <c r="BH152" s="143"/>
    </row>
    <row r="153" spans="1:60" outlineLevel="1" x14ac:dyDescent="0.2">
      <c r="A153" s="144">
        <v>138</v>
      </c>
      <c r="B153" s="144" t="s">
        <v>395</v>
      </c>
      <c r="C153" s="180" t="s">
        <v>396</v>
      </c>
      <c r="D153" s="150" t="s">
        <v>246</v>
      </c>
      <c r="E153" s="156">
        <v>1</v>
      </c>
      <c r="F153" s="158">
        <f t="shared" si="32"/>
        <v>0</v>
      </c>
      <c r="G153" s="159">
        <f t="shared" si="33"/>
        <v>0</v>
      </c>
      <c r="H153" s="159"/>
      <c r="I153" s="159">
        <f t="shared" si="34"/>
        <v>0</v>
      </c>
      <c r="J153" s="159"/>
      <c r="K153" s="159">
        <f t="shared" si="35"/>
        <v>0</v>
      </c>
      <c r="L153" s="159">
        <v>0</v>
      </c>
      <c r="M153" s="159">
        <f t="shared" si="36"/>
        <v>0</v>
      </c>
      <c r="N153" s="151">
        <v>0</v>
      </c>
      <c r="O153" s="151">
        <f t="shared" si="37"/>
        <v>0</v>
      </c>
      <c r="P153" s="151">
        <v>0</v>
      </c>
      <c r="Q153" s="151">
        <f t="shared" si="38"/>
        <v>0</v>
      </c>
      <c r="R153" s="151"/>
      <c r="S153" s="151"/>
      <c r="T153" s="152">
        <v>0.80300000000000005</v>
      </c>
      <c r="U153" s="151">
        <f t="shared" si="39"/>
        <v>0.8</v>
      </c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3" t="s">
        <v>113</v>
      </c>
      <c r="AF153" s="143"/>
      <c r="AG153" s="143"/>
      <c r="AH153" s="143"/>
      <c r="AI153" s="143"/>
      <c r="AJ153" s="143"/>
      <c r="AK153" s="143"/>
      <c r="AL153" s="143"/>
      <c r="AM153" s="143"/>
      <c r="AN153" s="143"/>
      <c r="AO153" s="143"/>
      <c r="AP153" s="143"/>
      <c r="AQ153" s="143"/>
      <c r="AR153" s="143"/>
      <c r="AS153" s="143"/>
      <c r="AT153" s="143"/>
      <c r="AU153" s="143"/>
      <c r="AV153" s="143"/>
      <c r="AW153" s="143"/>
      <c r="AX153" s="143"/>
      <c r="AY153" s="143"/>
      <c r="AZ153" s="143"/>
      <c r="BA153" s="143"/>
      <c r="BB153" s="143"/>
      <c r="BC153" s="143"/>
      <c r="BD153" s="143"/>
      <c r="BE153" s="143"/>
      <c r="BF153" s="143"/>
      <c r="BG153" s="143"/>
      <c r="BH153" s="143"/>
    </row>
    <row r="154" spans="1:60" outlineLevel="1" x14ac:dyDescent="0.2">
      <c r="A154" s="144">
        <v>139</v>
      </c>
      <c r="B154" s="144" t="s">
        <v>397</v>
      </c>
      <c r="C154" s="180" t="s">
        <v>398</v>
      </c>
      <c r="D154" s="150" t="s">
        <v>197</v>
      </c>
      <c r="E154" s="156">
        <v>6</v>
      </c>
      <c r="F154" s="158">
        <f t="shared" si="32"/>
        <v>0</v>
      </c>
      <c r="G154" s="159">
        <f t="shared" si="33"/>
        <v>0</v>
      </c>
      <c r="H154" s="159"/>
      <c r="I154" s="159">
        <f t="shared" si="34"/>
        <v>0</v>
      </c>
      <c r="J154" s="159"/>
      <c r="K154" s="159">
        <f t="shared" si="35"/>
        <v>0</v>
      </c>
      <c r="L154" s="159">
        <v>0</v>
      </c>
      <c r="M154" s="159">
        <f t="shared" si="36"/>
        <v>0</v>
      </c>
      <c r="N154" s="151">
        <v>4.1399999999999996E-3</v>
      </c>
      <c r="O154" s="151">
        <f t="shared" si="37"/>
        <v>2.4840000000000001E-2</v>
      </c>
      <c r="P154" s="151">
        <v>0</v>
      </c>
      <c r="Q154" s="151">
        <f t="shared" si="38"/>
        <v>0</v>
      </c>
      <c r="R154" s="151"/>
      <c r="S154" s="151"/>
      <c r="T154" s="152">
        <v>0.59299999999999997</v>
      </c>
      <c r="U154" s="151">
        <f t="shared" si="39"/>
        <v>3.56</v>
      </c>
      <c r="V154" s="143"/>
      <c r="W154" s="143"/>
      <c r="X154" s="143"/>
      <c r="Y154" s="143"/>
      <c r="Z154" s="143"/>
      <c r="AA154" s="143"/>
      <c r="AB154" s="143"/>
      <c r="AC154" s="143"/>
      <c r="AD154" s="143"/>
      <c r="AE154" s="143" t="s">
        <v>113</v>
      </c>
      <c r="AF154" s="143"/>
      <c r="AG154" s="143"/>
      <c r="AH154" s="143"/>
      <c r="AI154" s="143"/>
      <c r="AJ154" s="143"/>
      <c r="AK154" s="143"/>
      <c r="AL154" s="143"/>
      <c r="AM154" s="143"/>
      <c r="AN154" s="143"/>
      <c r="AO154" s="143"/>
      <c r="AP154" s="143"/>
      <c r="AQ154" s="143"/>
      <c r="AR154" s="143"/>
      <c r="AS154" s="143"/>
      <c r="AT154" s="143"/>
      <c r="AU154" s="143"/>
      <c r="AV154" s="143"/>
      <c r="AW154" s="143"/>
      <c r="AX154" s="143"/>
      <c r="AY154" s="143"/>
      <c r="AZ154" s="143"/>
      <c r="BA154" s="143"/>
      <c r="BB154" s="143"/>
      <c r="BC154" s="143"/>
      <c r="BD154" s="143"/>
      <c r="BE154" s="143"/>
      <c r="BF154" s="143"/>
      <c r="BG154" s="143"/>
      <c r="BH154" s="143"/>
    </row>
    <row r="155" spans="1:60" outlineLevel="1" x14ac:dyDescent="0.2">
      <c r="A155" s="144">
        <v>140</v>
      </c>
      <c r="B155" s="144" t="s">
        <v>399</v>
      </c>
      <c r="C155" s="180" t="s">
        <v>400</v>
      </c>
      <c r="D155" s="150" t="s">
        <v>197</v>
      </c>
      <c r="E155" s="156">
        <v>6</v>
      </c>
      <c r="F155" s="158">
        <f t="shared" si="32"/>
        <v>0</v>
      </c>
      <c r="G155" s="159">
        <f t="shared" si="33"/>
        <v>0</v>
      </c>
      <c r="H155" s="159"/>
      <c r="I155" s="159">
        <f t="shared" si="34"/>
        <v>0</v>
      </c>
      <c r="J155" s="159"/>
      <c r="K155" s="159">
        <f t="shared" si="35"/>
        <v>0</v>
      </c>
      <c r="L155" s="159">
        <v>0</v>
      </c>
      <c r="M155" s="159">
        <f t="shared" si="36"/>
        <v>0</v>
      </c>
      <c r="N155" s="151">
        <v>5.4999999999999997E-3</v>
      </c>
      <c r="O155" s="151">
        <f t="shared" si="37"/>
        <v>3.3000000000000002E-2</v>
      </c>
      <c r="P155" s="151">
        <v>0</v>
      </c>
      <c r="Q155" s="151">
        <f t="shared" si="38"/>
        <v>0</v>
      </c>
      <c r="R155" s="151"/>
      <c r="S155" s="151"/>
      <c r="T155" s="152">
        <v>0.66600000000000004</v>
      </c>
      <c r="U155" s="151">
        <f t="shared" si="39"/>
        <v>4</v>
      </c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 t="s">
        <v>113</v>
      </c>
      <c r="AF155" s="143"/>
      <c r="AG155" s="143"/>
      <c r="AH155" s="143"/>
      <c r="AI155" s="143"/>
      <c r="AJ155" s="143"/>
      <c r="AK155" s="143"/>
      <c r="AL155" s="143"/>
      <c r="AM155" s="143"/>
      <c r="AN155" s="143"/>
      <c r="AO155" s="143"/>
      <c r="AP155" s="143"/>
      <c r="AQ155" s="143"/>
      <c r="AR155" s="143"/>
      <c r="AS155" s="143"/>
      <c r="AT155" s="143"/>
      <c r="AU155" s="143"/>
      <c r="AV155" s="143"/>
      <c r="AW155" s="143"/>
      <c r="AX155" s="143"/>
      <c r="AY155" s="143"/>
      <c r="AZ155" s="143"/>
      <c r="BA155" s="143"/>
      <c r="BB155" s="143"/>
      <c r="BC155" s="143"/>
      <c r="BD155" s="143"/>
      <c r="BE155" s="143"/>
      <c r="BF155" s="143"/>
      <c r="BG155" s="143"/>
      <c r="BH155" s="143"/>
    </row>
    <row r="156" spans="1:60" outlineLevel="1" x14ac:dyDescent="0.2">
      <c r="A156" s="144">
        <v>141</v>
      </c>
      <c r="B156" s="144" t="s">
        <v>401</v>
      </c>
      <c r="C156" s="180" t="s">
        <v>402</v>
      </c>
      <c r="D156" s="150" t="s">
        <v>197</v>
      </c>
      <c r="E156" s="156">
        <v>22</v>
      </c>
      <c r="F156" s="158">
        <f t="shared" si="32"/>
        <v>0</v>
      </c>
      <c r="G156" s="159">
        <f t="shared" si="33"/>
        <v>0</v>
      </c>
      <c r="H156" s="159"/>
      <c r="I156" s="159">
        <f t="shared" si="34"/>
        <v>0</v>
      </c>
      <c r="J156" s="159"/>
      <c r="K156" s="159">
        <f t="shared" si="35"/>
        <v>0</v>
      </c>
      <c r="L156" s="159">
        <v>0</v>
      </c>
      <c r="M156" s="159">
        <f t="shared" si="36"/>
        <v>0</v>
      </c>
      <c r="N156" s="151">
        <v>6.62E-3</v>
      </c>
      <c r="O156" s="151">
        <f t="shared" si="37"/>
        <v>0.14563999999999999</v>
      </c>
      <c r="P156" s="151">
        <v>0</v>
      </c>
      <c r="Q156" s="151">
        <f t="shared" si="38"/>
        <v>0</v>
      </c>
      <c r="R156" s="151"/>
      <c r="S156" s="151"/>
      <c r="T156" s="152">
        <v>0.78</v>
      </c>
      <c r="U156" s="151">
        <f t="shared" si="39"/>
        <v>17.16</v>
      </c>
      <c r="V156" s="143"/>
      <c r="W156" s="143"/>
      <c r="X156" s="143"/>
      <c r="Y156" s="143"/>
      <c r="Z156" s="143"/>
      <c r="AA156" s="143"/>
      <c r="AB156" s="143"/>
      <c r="AC156" s="143"/>
      <c r="AD156" s="143"/>
      <c r="AE156" s="143" t="s">
        <v>113</v>
      </c>
      <c r="AF156" s="143"/>
      <c r="AG156" s="143"/>
      <c r="AH156" s="143"/>
      <c r="AI156" s="143"/>
      <c r="AJ156" s="143"/>
      <c r="AK156" s="143"/>
      <c r="AL156" s="143"/>
      <c r="AM156" s="143"/>
      <c r="AN156" s="143"/>
      <c r="AO156" s="143"/>
      <c r="AP156" s="143"/>
      <c r="AQ156" s="143"/>
      <c r="AR156" s="143"/>
      <c r="AS156" s="143"/>
      <c r="AT156" s="143"/>
      <c r="AU156" s="143"/>
      <c r="AV156" s="143"/>
      <c r="AW156" s="143"/>
      <c r="AX156" s="143"/>
      <c r="AY156" s="143"/>
      <c r="AZ156" s="143"/>
      <c r="BA156" s="143"/>
      <c r="BB156" s="143"/>
      <c r="BC156" s="143"/>
      <c r="BD156" s="143"/>
      <c r="BE156" s="143"/>
      <c r="BF156" s="143"/>
      <c r="BG156" s="143"/>
      <c r="BH156" s="143"/>
    </row>
    <row r="157" spans="1:60" outlineLevel="1" x14ac:dyDescent="0.2">
      <c r="A157" s="144">
        <v>142</v>
      </c>
      <c r="B157" s="144" t="s">
        <v>403</v>
      </c>
      <c r="C157" s="180" t="s">
        <v>404</v>
      </c>
      <c r="D157" s="150" t="s">
        <v>197</v>
      </c>
      <c r="E157" s="156">
        <v>26</v>
      </c>
      <c r="F157" s="158">
        <f t="shared" si="32"/>
        <v>0</v>
      </c>
      <c r="G157" s="159">
        <f t="shared" si="33"/>
        <v>0</v>
      </c>
      <c r="H157" s="159"/>
      <c r="I157" s="159">
        <f t="shared" si="34"/>
        <v>0</v>
      </c>
      <c r="J157" s="159"/>
      <c r="K157" s="159">
        <f t="shared" si="35"/>
        <v>0</v>
      </c>
      <c r="L157" s="159">
        <v>0</v>
      </c>
      <c r="M157" s="159">
        <f t="shared" si="36"/>
        <v>0</v>
      </c>
      <c r="N157" s="151">
        <v>8.4600000000000005E-3</v>
      </c>
      <c r="O157" s="151">
        <f t="shared" si="37"/>
        <v>0.21995999999999999</v>
      </c>
      <c r="P157" s="151">
        <v>0</v>
      </c>
      <c r="Q157" s="151">
        <f t="shared" si="38"/>
        <v>0</v>
      </c>
      <c r="R157" s="151"/>
      <c r="S157" s="151"/>
      <c r="T157" s="152">
        <v>0.95699999999999996</v>
      </c>
      <c r="U157" s="151">
        <f t="shared" si="39"/>
        <v>24.88</v>
      </c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 t="s">
        <v>113</v>
      </c>
      <c r="AF157" s="143"/>
      <c r="AG157" s="143"/>
      <c r="AH157" s="143"/>
      <c r="AI157" s="143"/>
      <c r="AJ157" s="143"/>
      <c r="AK157" s="143"/>
      <c r="AL157" s="143"/>
      <c r="AM157" s="143"/>
      <c r="AN157" s="143"/>
      <c r="AO157" s="143"/>
      <c r="AP157" s="143"/>
      <c r="AQ157" s="143"/>
      <c r="AR157" s="143"/>
      <c r="AS157" s="143"/>
      <c r="AT157" s="143"/>
      <c r="AU157" s="143"/>
      <c r="AV157" s="143"/>
      <c r="AW157" s="143"/>
      <c r="AX157" s="143"/>
      <c r="AY157" s="143"/>
      <c r="AZ157" s="143"/>
      <c r="BA157" s="143"/>
      <c r="BB157" s="143"/>
      <c r="BC157" s="143"/>
      <c r="BD157" s="143"/>
      <c r="BE157" s="143"/>
      <c r="BF157" s="143"/>
      <c r="BG157" s="143"/>
      <c r="BH157" s="143"/>
    </row>
    <row r="158" spans="1:60" outlineLevel="1" x14ac:dyDescent="0.2">
      <c r="A158" s="144">
        <v>143</v>
      </c>
      <c r="B158" s="144" t="s">
        <v>405</v>
      </c>
      <c r="C158" s="180" t="s">
        <v>406</v>
      </c>
      <c r="D158" s="150" t="s">
        <v>197</v>
      </c>
      <c r="E158" s="156">
        <v>9</v>
      </c>
      <c r="F158" s="158">
        <f t="shared" si="32"/>
        <v>0</v>
      </c>
      <c r="G158" s="159">
        <f t="shared" si="33"/>
        <v>0</v>
      </c>
      <c r="H158" s="159"/>
      <c r="I158" s="159">
        <f t="shared" si="34"/>
        <v>0</v>
      </c>
      <c r="J158" s="159"/>
      <c r="K158" s="159">
        <f t="shared" si="35"/>
        <v>0</v>
      </c>
      <c r="L158" s="159">
        <v>0</v>
      </c>
      <c r="M158" s="159">
        <f t="shared" si="36"/>
        <v>0</v>
      </c>
      <c r="N158" s="151">
        <v>1.013E-2</v>
      </c>
      <c r="O158" s="151">
        <f t="shared" si="37"/>
        <v>9.1170000000000001E-2</v>
      </c>
      <c r="P158" s="151">
        <v>0</v>
      </c>
      <c r="Q158" s="151">
        <f t="shared" si="38"/>
        <v>0</v>
      </c>
      <c r="R158" s="151"/>
      <c r="S158" s="151"/>
      <c r="T158" s="152">
        <v>1.726</v>
      </c>
      <c r="U158" s="151">
        <f t="shared" si="39"/>
        <v>15.53</v>
      </c>
      <c r="V158" s="143"/>
      <c r="W158" s="143"/>
      <c r="X158" s="143"/>
      <c r="Y158" s="143"/>
      <c r="Z158" s="143"/>
      <c r="AA158" s="143"/>
      <c r="AB158" s="143"/>
      <c r="AC158" s="143"/>
      <c r="AD158" s="143"/>
      <c r="AE158" s="143" t="s">
        <v>113</v>
      </c>
      <c r="AF158" s="143"/>
      <c r="AG158" s="143"/>
      <c r="AH158" s="143"/>
      <c r="AI158" s="143"/>
      <c r="AJ158" s="143"/>
      <c r="AK158" s="143"/>
      <c r="AL158" s="143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143"/>
      <c r="AX158" s="143"/>
      <c r="AY158" s="143"/>
      <c r="AZ158" s="143"/>
      <c r="BA158" s="143"/>
      <c r="BB158" s="143"/>
      <c r="BC158" s="143"/>
      <c r="BD158" s="143"/>
      <c r="BE158" s="143"/>
      <c r="BF158" s="143"/>
      <c r="BG158" s="143"/>
      <c r="BH158" s="143"/>
    </row>
    <row r="159" spans="1:60" outlineLevel="1" x14ac:dyDescent="0.2">
      <c r="A159" s="144">
        <v>144</v>
      </c>
      <c r="B159" s="144" t="s">
        <v>407</v>
      </c>
      <c r="C159" s="180" t="s">
        <v>408</v>
      </c>
      <c r="D159" s="150" t="s">
        <v>188</v>
      </c>
      <c r="E159" s="156">
        <v>1.3141099999999999</v>
      </c>
      <c r="F159" s="158">
        <f t="shared" si="32"/>
        <v>0</v>
      </c>
      <c r="G159" s="159">
        <f t="shared" si="33"/>
        <v>0</v>
      </c>
      <c r="H159" s="159"/>
      <c r="I159" s="159">
        <f t="shared" si="34"/>
        <v>0</v>
      </c>
      <c r="J159" s="159"/>
      <c r="K159" s="159">
        <f t="shared" si="35"/>
        <v>0</v>
      </c>
      <c r="L159" s="159">
        <v>0</v>
      </c>
      <c r="M159" s="159">
        <f t="shared" si="36"/>
        <v>0</v>
      </c>
      <c r="N159" s="151">
        <v>0</v>
      </c>
      <c r="O159" s="151">
        <f t="shared" si="37"/>
        <v>0</v>
      </c>
      <c r="P159" s="151">
        <v>0</v>
      </c>
      <c r="Q159" s="151">
        <f t="shared" si="38"/>
        <v>0</v>
      </c>
      <c r="R159" s="151"/>
      <c r="S159" s="151"/>
      <c r="T159" s="152">
        <v>2.351</v>
      </c>
      <c r="U159" s="151">
        <f t="shared" si="39"/>
        <v>3.09</v>
      </c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3" t="s">
        <v>113</v>
      </c>
      <c r="AF159" s="143"/>
      <c r="AG159" s="143"/>
      <c r="AH159" s="143"/>
      <c r="AI159" s="143"/>
      <c r="AJ159" s="143"/>
      <c r="AK159" s="143"/>
      <c r="AL159" s="143"/>
      <c r="AM159" s="143"/>
      <c r="AN159" s="143"/>
      <c r="AO159" s="143"/>
      <c r="AP159" s="143"/>
      <c r="AQ159" s="143"/>
      <c r="AR159" s="143"/>
      <c r="AS159" s="143"/>
      <c r="AT159" s="143"/>
      <c r="AU159" s="143"/>
      <c r="AV159" s="143"/>
      <c r="AW159" s="143"/>
      <c r="AX159" s="143"/>
      <c r="AY159" s="143"/>
      <c r="AZ159" s="143"/>
      <c r="BA159" s="143"/>
      <c r="BB159" s="143"/>
      <c r="BC159" s="143"/>
      <c r="BD159" s="143"/>
      <c r="BE159" s="143"/>
      <c r="BF159" s="143"/>
      <c r="BG159" s="143"/>
      <c r="BH159" s="143"/>
    </row>
    <row r="160" spans="1:60" x14ac:dyDescent="0.2">
      <c r="A160" s="145" t="s">
        <v>108</v>
      </c>
      <c r="B160" s="145" t="s">
        <v>74</v>
      </c>
      <c r="C160" s="181" t="s">
        <v>75</v>
      </c>
      <c r="D160" s="153"/>
      <c r="E160" s="157"/>
      <c r="F160" s="160"/>
      <c r="G160" s="160">
        <f>SUMIF(AE161:AE180,"&lt;&gt;NOR",G161:G180)</f>
        <v>0</v>
      </c>
      <c r="H160" s="160"/>
      <c r="I160" s="160">
        <f>SUM(I161:I180)</f>
        <v>0</v>
      </c>
      <c r="J160" s="160"/>
      <c r="K160" s="160">
        <f>SUM(K161:K180)</f>
        <v>0</v>
      </c>
      <c r="L160" s="160"/>
      <c r="M160" s="160">
        <f>SUM(M161:M180)</f>
        <v>0</v>
      </c>
      <c r="N160" s="154"/>
      <c r="O160" s="154">
        <f>SUM(O161:O180)</f>
        <v>0.77920000000000011</v>
      </c>
      <c r="P160" s="154"/>
      <c r="Q160" s="154">
        <f>SUM(Q161:Q180)</f>
        <v>0</v>
      </c>
      <c r="R160" s="154"/>
      <c r="S160" s="154"/>
      <c r="T160" s="155"/>
      <c r="U160" s="154">
        <f>SUM(U161:U180)</f>
        <v>71.210000000000008</v>
      </c>
      <c r="AE160" t="s">
        <v>109</v>
      </c>
    </row>
    <row r="161" spans="1:60" outlineLevel="1" x14ac:dyDescent="0.2">
      <c r="A161" s="144">
        <v>145</v>
      </c>
      <c r="B161" s="144" t="s">
        <v>409</v>
      </c>
      <c r="C161" s="180" t="s">
        <v>410</v>
      </c>
      <c r="D161" s="150" t="s">
        <v>246</v>
      </c>
      <c r="E161" s="156">
        <v>41</v>
      </c>
      <c r="F161" s="158">
        <f t="shared" ref="F161:F180" si="40">H161+J161</f>
        <v>0</v>
      </c>
      <c r="G161" s="159">
        <f t="shared" ref="G161:G180" si="41">ROUND(E161*F161,2)</f>
        <v>0</v>
      </c>
      <c r="H161" s="159"/>
      <c r="I161" s="159">
        <f t="shared" ref="I161:I180" si="42">ROUND(E161*H161,2)</f>
        <v>0</v>
      </c>
      <c r="J161" s="159"/>
      <c r="K161" s="159">
        <f t="shared" ref="K161:K180" si="43">ROUND(E161*J161,2)</f>
        <v>0</v>
      </c>
      <c r="L161" s="159">
        <v>0</v>
      </c>
      <c r="M161" s="159">
        <f t="shared" ref="M161:M180" si="44">G161*(1+L161/100)</f>
        <v>0</v>
      </c>
      <c r="N161" s="151">
        <v>0</v>
      </c>
      <c r="O161" s="151">
        <f t="shared" ref="O161:O180" si="45">ROUND(E161*N161,5)</f>
        <v>0</v>
      </c>
      <c r="P161" s="151">
        <v>0</v>
      </c>
      <c r="Q161" s="151">
        <f t="shared" ref="Q161:Q180" si="46">ROUND(E161*P161,5)</f>
        <v>0</v>
      </c>
      <c r="R161" s="151"/>
      <c r="S161" s="151"/>
      <c r="T161" s="152">
        <v>0.86799999999999999</v>
      </c>
      <c r="U161" s="151">
        <f t="shared" ref="U161:U180" si="47">ROUND(E161*T161,2)</f>
        <v>35.590000000000003</v>
      </c>
      <c r="V161" s="143"/>
      <c r="W161" s="143"/>
      <c r="X161" s="143"/>
      <c r="Y161" s="143"/>
      <c r="Z161" s="143"/>
      <c r="AA161" s="143"/>
      <c r="AB161" s="143"/>
      <c r="AC161" s="143"/>
      <c r="AD161" s="143"/>
      <c r="AE161" s="143" t="s">
        <v>113</v>
      </c>
      <c r="AF161" s="143"/>
      <c r="AG161" s="143"/>
      <c r="AH161" s="143"/>
      <c r="AI161" s="143"/>
      <c r="AJ161" s="143"/>
      <c r="AK161" s="143"/>
      <c r="AL161" s="143"/>
      <c r="AM161" s="143"/>
      <c r="AN161" s="143"/>
      <c r="AO161" s="143"/>
      <c r="AP161" s="143"/>
      <c r="AQ161" s="143"/>
      <c r="AR161" s="143"/>
      <c r="AS161" s="143"/>
      <c r="AT161" s="143"/>
      <c r="AU161" s="143"/>
      <c r="AV161" s="143"/>
      <c r="AW161" s="143"/>
      <c r="AX161" s="143"/>
      <c r="AY161" s="143"/>
      <c r="AZ161" s="143"/>
      <c r="BA161" s="143"/>
      <c r="BB161" s="143"/>
      <c r="BC161" s="143"/>
      <c r="BD161" s="143"/>
      <c r="BE161" s="143"/>
      <c r="BF161" s="143"/>
      <c r="BG161" s="143"/>
      <c r="BH161" s="143"/>
    </row>
    <row r="162" spans="1:60" outlineLevel="1" x14ac:dyDescent="0.2">
      <c r="A162" s="144">
        <v>146</v>
      </c>
      <c r="B162" s="144" t="s">
        <v>411</v>
      </c>
      <c r="C162" s="180" t="s">
        <v>412</v>
      </c>
      <c r="D162" s="150" t="s">
        <v>246</v>
      </c>
      <c r="E162" s="156">
        <v>25</v>
      </c>
      <c r="F162" s="158">
        <f t="shared" si="40"/>
        <v>0</v>
      </c>
      <c r="G162" s="159">
        <f t="shared" si="41"/>
        <v>0</v>
      </c>
      <c r="H162" s="159"/>
      <c r="I162" s="159">
        <f t="shared" si="42"/>
        <v>0</v>
      </c>
      <c r="J162" s="159"/>
      <c r="K162" s="159">
        <f t="shared" si="43"/>
        <v>0</v>
      </c>
      <c r="L162" s="159">
        <v>0</v>
      </c>
      <c r="M162" s="159">
        <f t="shared" si="44"/>
        <v>0</v>
      </c>
      <c r="N162" s="151">
        <v>0</v>
      </c>
      <c r="O162" s="151">
        <f t="shared" si="45"/>
        <v>0</v>
      </c>
      <c r="P162" s="151">
        <v>0</v>
      </c>
      <c r="Q162" s="151">
        <f t="shared" si="46"/>
        <v>0</v>
      </c>
      <c r="R162" s="151"/>
      <c r="S162" s="151"/>
      <c r="T162" s="152">
        <v>1.0009999999999999</v>
      </c>
      <c r="U162" s="151">
        <f t="shared" si="47"/>
        <v>25.03</v>
      </c>
      <c r="V162" s="143"/>
      <c r="W162" s="143"/>
      <c r="X162" s="143"/>
      <c r="Y162" s="143"/>
      <c r="Z162" s="143"/>
      <c r="AA162" s="143"/>
      <c r="AB162" s="143"/>
      <c r="AC162" s="143"/>
      <c r="AD162" s="143"/>
      <c r="AE162" s="143" t="s">
        <v>113</v>
      </c>
      <c r="AF162" s="143"/>
      <c r="AG162" s="143"/>
      <c r="AH162" s="143"/>
      <c r="AI162" s="143"/>
      <c r="AJ162" s="143"/>
      <c r="AK162" s="143"/>
      <c r="AL162" s="143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143"/>
      <c r="AX162" s="143"/>
      <c r="AY162" s="143"/>
      <c r="AZ162" s="143"/>
      <c r="BA162" s="143"/>
      <c r="BB162" s="143"/>
      <c r="BC162" s="143"/>
      <c r="BD162" s="143"/>
      <c r="BE162" s="143"/>
      <c r="BF162" s="143"/>
      <c r="BG162" s="143"/>
      <c r="BH162" s="143"/>
    </row>
    <row r="163" spans="1:60" ht="22.5" outlineLevel="1" x14ac:dyDescent="0.2">
      <c r="A163" s="144">
        <v>147</v>
      </c>
      <c r="B163" s="144" t="s">
        <v>413</v>
      </c>
      <c r="C163" s="180" t="s">
        <v>414</v>
      </c>
      <c r="D163" s="150" t="s">
        <v>246</v>
      </c>
      <c r="E163" s="156">
        <v>7</v>
      </c>
      <c r="F163" s="158">
        <f t="shared" si="40"/>
        <v>0</v>
      </c>
      <c r="G163" s="159">
        <f t="shared" si="41"/>
        <v>0</v>
      </c>
      <c r="H163" s="159"/>
      <c r="I163" s="159">
        <f t="shared" si="42"/>
        <v>0</v>
      </c>
      <c r="J163" s="159"/>
      <c r="K163" s="159">
        <f t="shared" si="43"/>
        <v>0</v>
      </c>
      <c r="L163" s="159">
        <v>0</v>
      </c>
      <c r="M163" s="159">
        <f t="shared" si="44"/>
        <v>0</v>
      </c>
      <c r="N163" s="151">
        <v>1.12E-2</v>
      </c>
      <c r="O163" s="151">
        <f t="shared" si="45"/>
        <v>7.8399999999999997E-2</v>
      </c>
      <c r="P163" s="151">
        <v>0</v>
      </c>
      <c r="Q163" s="151">
        <f t="shared" si="46"/>
        <v>0</v>
      </c>
      <c r="R163" s="151"/>
      <c r="S163" s="151"/>
      <c r="T163" s="152">
        <v>0.93300000000000005</v>
      </c>
      <c r="U163" s="151">
        <f t="shared" si="47"/>
        <v>6.53</v>
      </c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 t="s">
        <v>113</v>
      </c>
      <c r="AF163" s="143"/>
      <c r="AG163" s="143"/>
      <c r="AH163" s="143"/>
      <c r="AI163" s="143"/>
      <c r="AJ163" s="143"/>
      <c r="AK163" s="143"/>
      <c r="AL163" s="143"/>
      <c r="AM163" s="143"/>
      <c r="AN163" s="143"/>
      <c r="AO163" s="143"/>
      <c r="AP163" s="143"/>
      <c r="AQ163" s="143"/>
      <c r="AR163" s="143"/>
      <c r="AS163" s="143"/>
      <c r="AT163" s="143"/>
      <c r="AU163" s="143"/>
      <c r="AV163" s="143"/>
      <c r="AW163" s="143"/>
      <c r="AX163" s="143"/>
      <c r="AY163" s="143"/>
      <c r="AZ163" s="143"/>
      <c r="BA163" s="143"/>
      <c r="BB163" s="143"/>
      <c r="BC163" s="143"/>
      <c r="BD163" s="143"/>
      <c r="BE163" s="143"/>
      <c r="BF163" s="143"/>
      <c r="BG163" s="143"/>
      <c r="BH163" s="143"/>
    </row>
    <row r="164" spans="1:60" ht="22.5" outlineLevel="1" x14ac:dyDescent="0.2">
      <c r="A164" s="144">
        <v>148</v>
      </c>
      <c r="B164" s="144" t="s">
        <v>415</v>
      </c>
      <c r="C164" s="180" t="s">
        <v>416</v>
      </c>
      <c r="D164" s="150" t="s">
        <v>246</v>
      </c>
      <c r="E164" s="156">
        <v>2</v>
      </c>
      <c r="F164" s="158">
        <f t="shared" si="40"/>
        <v>0</v>
      </c>
      <c r="G164" s="159">
        <f t="shared" si="41"/>
        <v>0</v>
      </c>
      <c r="H164" s="159"/>
      <c r="I164" s="159">
        <f t="shared" si="42"/>
        <v>0</v>
      </c>
      <c r="J164" s="159"/>
      <c r="K164" s="159">
        <f t="shared" si="43"/>
        <v>0</v>
      </c>
      <c r="L164" s="159">
        <v>0</v>
      </c>
      <c r="M164" s="159">
        <f t="shared" si="44"/>
        <v>0</v>
      </c>
      <c r="N164" s="151">
        <v>1.34E-2</v>
      </c>
      <c r="O164" s="151">
        <f t="shared" si="45"/>
        <v>2.6800000000000001E-2</v>
      </c>
      <c r="P164" s="151">
        <v>0</v>
      </c>
      <c r="Q164" s="151">
        <f t="shared" si="46"/>
        <v>0</v>
      </c>
      <c r="R164" s="151"/>
      <c r="S164" s="151"/>
      <c r="T164" s="152">
        <v>0.96799999999999997</v>
      </c>
      <c r="U164" s="151">
        <f t="shared" si="47"/>
        <v>1.94</v>
      </c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3" t="s">
        <v>113</v>
      </c>
      <c r="AF164" s="143"/>
      <c r="AG164" s="143"/>
      <c r="AH164" s="143"/>
      <c r="AI164" s="143"/>
      <c r="AJ164" s="143"/>
      <c r="AK164" s="143"/>
      <c r="AL164" s="143"/>
      <c r="AM164" s="143"/>
      <c r="AN164" s="143"/>
      <c r="AO164" s="143"/>
      <c r="AP164" s="143"/>
      <c r="AQ164" s="143"/>
      <c r="AR164" s="143"/>
      <c r="AS164" s="143"/>
      <c r="AT164" s="143"/>
      <c r="AU164" s="143"/>
      <c r="AV164" s="143"/>
      <c r="AW164" s="143"/>
      <c r="AX164" s="143"/>
      <c r="AY164" s="143"/>
      <c r="AZ164" s="143"/>
      <c r="BA164" s="143"/>
      <c r="BB164" s="143"/>
      <c r="BC164" s="143"/>
      <c r="BD164" s="143"/>
      <c r="BE164" s="143"/>
      <c r="BF164" s="143"/>
      <c r="BG164" s="143"/>
      <c r="BH164" s="143"/>
    </row>
    <row r="165" spans="1:60" outlineLevel="1" x14ac:dyDescent="0.2">
      <c r="A165" s="144">
        <v>149</v>
      </c>
      <c r="B165" s="144" t="s">
        <v>417</v>
      </c>
      <c r="C165" s="180" t="s">
        <v>418</v>
      </c>
      <c r="D165" s="150" t="s">
        <v>168</v>
      </c>
      <c r="E165" s="156">
        <v>3</v>
      </c>
      <c r="F165" s="158">
        <f t="shared" si="40"/>
        <v>0</v>
      </c>
      <c r="G165" s="159">
        <f t="shared" si="41"/>
        <v>0</v>
      </c>
      <c r="H165" s="159"/>
      <c r="I165" s="159">
        <f t="shared" si="42"/>
        <v>0</v>
      </c>
      <c r="J165" s="159"/>
      <c r="K165" s="159">
        <f t="shared" si="43"/>
        <v>0</v>
      </c>
      <c r="L165" s="159">
        <v>0</v>
      </c>
      <c r="M165" s="159">
        <f t="shared" si="44"/>
        <v>0</v>
      </c>
      <c r="N165" s="151">
        <v>8.0000000000000002E-3</v>
      </c>
      <c r="O165" s="151">
        <f t="shared" si="45"/>
        <v>2.4E-2</v>
      </c>
      <c r="P165" s="151">
        <v>0</v>
      </c>
      <c r="Q165" s="151">
        <f t="shared" si="46"/>
        <v>0</v>
      </c>
      <c r="R165" s="151"/>
      <c r="S165" s="151"/>
      <c r="T165" s="152">
        <v>0</v>
      </c>
      <c r="U165" s="151">
        <f t="shared" si="47"/>
        <v>0</v>
      </c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 t="s">
        <v>113</v>
      </c>
      <c r="AF165" s="143"/>
      <c r="AG165" s="143"/>
      <c r="AH165" s="143"/>
      <c r="AI165" s="143"/>
      <c r="AJ165" s="143"/>
      <c r="AK165" s="143"/>
      <c r="AL165" s="143"/>
      <c r="AM165" s="143"/>
      <c r="AN165" s="143"/>
      <c r="AO165" s="143"/>
      <c r="AP165" s="143"/>
      <c r="AQ165" s="143"/>
      <c r="AR165" s="143"/>
      <c r="AS165" s="143"/>
      <c r="AT165" s="143"/>
      <c r="AU165" s="143"/>
      <c r="AV165" s="143"/>
      <c r="AW165" s="143"/>
      <c r="AX165" s="143"/>
      <c r="AY165" s="143"/>
      <c r="AZ165" s="143"/>
      <c r="BA165" s="143"/>
      <c r="BB165" s="143"/>
      <c r="BC165" s="143"/>
      <c r="BD165" s="143"/>
      <c r="BE165" s="143"/>
      <c r="BF165" s="143"/>
      <c r="BG165" s="143"/>
      <c r="BH165" s="143"/>
    </row>
    <row r="166" spans="1:60" outlineLevel="1" x14ac:dyDescent="0.2">
      <c r="A166" s="144">
        <v>150</v>
      </c>
      <c r="B166" s="144" t="s">
        <v>419</v>
      </c>
      <c r="C166" s="180" t="s">
        <v>420</v>
      </c>
      <c r="D166" s="150" t="s">
        <v>168</v>
      </c>
      <c r="E166" s="156">
        <v>6</v>
      </c>
      <c r="F166" s="158">
        <f t="shared" si="40"/>
        <v>0</v>
      </c>
      <c r="G166" s="159">
        <f t="shared" si="41"/>
        <v>0</v>
      </c>
      <c r="H166" s="159"/>
      <c r="I166" s="159">
        <f t="shared" si="42"/>
        <v>0</v>
      </c>
      <c r="J166" s="159"/>
      <c r="K166" s="159">
        <f t="shared" si="43"/>
        <v>0</v>
      </c>
      <c r="L166" s="159">
        <v>0</v>
      </c>
      <c r="M166" s="159">
        <f t="shared" si="44"/>
        <v>0</v>
      </c>
      <c r="N166" s="151">
        <v>8.0000000000000002E-3</v>
      </c>
      <c r="O166" s="151">
        <f t="shared" si="45"/>
        <v>4.8000000000000001E-2</v>
      </c>
      <c r="P166" s="151">
        <v>0</v>
      </c>
      <c r="Q166" s="151">
        <f t="shared" si="46"/>
        <v>0</v>
      </c>
      <c r="R166" s="151"/>
      <c r="S166" s="151"/>
      <c r="T166" s="152">
        <v>0</v>
      </c>
      <c r="U166" s="151">
        <f t="shared" si="47"/>
        <v>0</v>
      </c>
      <c r="V166" s="143"/>
      <c r="W166" s="143"/>
      <c r="X166" s="143"/>
      <c r="Y166" s="143"/>
      <c r="Z166" s="143"/>
      <c r="AA166" s="143"/>
      <c r="AB166" s="143"/>
      <c r="AC166" s="143"/>
      <c r="AD166" s="143"/>
      <c r="AE166" s="143" t="s">
        <v>113</v>
      </c>
      <c r="AF166" s="143"/>
      <c r="AG166" s="143"/>
      <c r="AH166" s="143"/>
      <c r="AI166" s="143"/>
      <c r="AJ166" s="143"/>
      <c r="AK166" s="143"/>
      <c r="AL166" s="143"/>
      <c r="AM166" s="143"/>
      <c r="AN166" s="143"/>
      <c r="AO166" s="143"/>
      <c r="AP166" s="143"/>
      <c r="AQ166" s="143"/>
      <c r="AR166" s="143"/>
      <c r="AS166" s="143"/>
      <c r="AT166" s="143"/>
      <c r="AU166" s="143"/>
      <c r="AV166" s="143"/>
      <c r="AW166" s="143"/>
      <c r="AX166" s="143"/>
      <c r="AY166" s="143"/>
      <c r="AZ166" s="143"/>
      <c r="BA166" s="143"/>
      <c r="BB166" s="143"/>
      <c r="BC166" s="143"/>
      <c r="BD166" s="143"/>
      <c r="BE166" s="143"/>
      <c r="BF166" s="143"/>
      <c r="BG166" s="143"/>
      <c r="BH166" s="143"/>
    </row>
    <row r="167" spans="1:60" outlineLevel="1" x14ac:dyDescent="0.2">
      <c r="A167" s="144">
        <v>151</v>
      </c>
      <c r="B167" s="144" t="s">
        <v>421</v>
      </c>
      <c r="C167" s="180" t="s">
        <v>422</v>
      </c>
      <c r="D167" s="150" t="s">
        <v>168</v>
      </c>
      <c r="E167" s="156">
        <v>2</v>
      </c>
      <c r="F167" s="158">
        <f t="shared" si="40"/>
        <v>0</v>
      </c>
      <c r="G167" s="159">
        <f t="shared" si="41"/>
        <v>0</v>
      </c>
      <c r="H167" s="159"/>
      <c r="I167" s="159">
        <f t="shared" si="42"/>
        <v>0</v>
      </c>
      <c r="J167" s="159"/>
      <c r="K167" s="159">
        <f t="shared" si="43"/>
        <v>0</v>
      </c>
      <c r="L167" s="159">
        <v>0</v>
      </c>
      <c r="M167" s="159">
        <f t="shared" si="44"/>
        <v>0</v>
      </c>
      <c r="N167" s="151">
        <v>8.9999999999999993E-3</v>
      </c>
      <c r="O167" s="151">
        <f t="shared" si="45"/>
        <v>1.7999999999999999E-2</v>
      </c>
      <c r="P167" s="151">
        <v>0</v>
      </c>
      <c r="Q167" s="151">
        <f t="shared" si="46"/>
        <v>0</v>
      </c>
      <c r="R167" s="151"/>
      <c r="S167" s="151"/>
      <c r="T167" s="152">
        <v>0</v>
      </c>
      <c r="U167" s="151">
        <f t="shared" si="47"/>
        <v>0</v>
      </c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 t="s">
        <v>113</v>
      </c>
      <c r="AF167" s="143"/>
      <c r="AG167" s="143"/>
      <c r="AH167" s="143"/>
      <c r="AI167" s="143"/>
      <c r="AJ167" s="143"/>
      <c r="AK167" s="143"/>
      <c r="AL167" s="143"/>
      <c r="AM167" s="143"/>
      <c r="AN167" s="143"/>
      <c r="AO167" s="143"/>
      <c r="AP167" s="143"/>
      <c r="AQ167" s="143"/>
      <c r="AR167" s="143"/>
      <c r="AS167" s="143"/>
      <c r="AT167" s="143"/>
      <c r="AU167" s="143"/>
      <c r="AV167" s="143"/>
      <c r="AW167" s="143"/>
      <c r="AX167" s="143"/>
      <c r="AY167" s="143"/>
      <c r="AZ167" s="143"/>
      <c r="BA167" s="143"/>
      <c r="BB167" s="143"/>
      <c r="BC167" s="143"/>
      <c r="BD167" s="143"/>
      <c r="BE167" s="143"/>
      <c r="BF167" s="143"/>
      <c r="BG167" s="143"/>
      <c r="BH167" s="143"/>
    </row>
    <row r="168" spans="1:60" outlineLevel="1" x14ac:dyDescent="0.2">
      <c r="A168" s="144">
        <v>152</v>
      </c>
      <c r="B168" s="144" t="s">
        <v>423</v>
      </c>
      <c r="C168" s="180" t="s">
        <v>424</v>
      </c>
      <c r="D168" s="150" t="s">
        <v>168</v>
      </c>
      <c r="E168" s="156">
        <v>2</v>
      </c>
      <c r="F168" s="158">
        <f t="shared" si="40"/>
        <v>0</v>
      </c>
      <c r="G168" s="159">
        <f t="shared" si="41"/>
        <v>0</v>
      </c>
      <c r="H168" s="159"/>
      <c r="I168" s="159">
        <f t="shared" si="42"/>
        <v>0</v>
      </c>
      <c r="J168" s="159"/>
      <c r="K168" s="159">
        <f t="shared" si="43"/>
        <v>0</v>
      </c>
      <c r="L168" s="159">
        <v>0</v>
      </c>
      <c r="M168" s="159">
        <f t="shared" si="44"/>
        <v>0</v>
      </c>
      <c r="N168" s="151">
        <v>8.9999999999999993E-3</v>
      </c>
      <c r="O168" s="151">
        <f t="shared" si="45"/>
        <v>1.7999999999999999E-2</v>
      </c>
      <c r="P168" s="151">
        <v>0</v>
      </c>
      <c r="Q168" s="151">
        <f t="shared" si="46"/>
        <v>0</v>
      </c>
      <c r="R168" s="151"/>
      <c r="S168" s="151"/>
      <c r="T168" s="152">
        <v>0</v>
      </c>
      <c r="U168" s="151">
        <f t="shared" si="47"/>
        <v>0</v>
      </c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 t="s">
        <v>113</v>
      </c>
      <c r="AF168" s="143"/>
      <c r="AG168" s="143"/>
      <c r="AH168" s="143"/>
      <c r="AI168" s="143"/>
      <c r="AJ168" s="143"/>
      <c r="AK168" s="143"/>
      <c r="AL168" s="143"/>
      <c r="AM168" s="143"/>
      <c r="AN168" s="143"/>
      <c r="AO168" s="143"/>
      <c r="AP168" s="143"/>
      <c r="AQ168" s="143"/>
      <c r="AR168" s="143"/>
      <c r="AS168" s="143"/>
      <c r="AT168" s="143"/>
      <c r="AU168" s="143"/>
      <c r="AV168" s="143"/>
      <c r="AW168" s="143"/>
      <c r="AX168" s="143"/>
      <c r="AY168" s="143"/>
      <c r="AZ168" s="143"/>
      <c r="BA168" s="143"/>
      <c r="BB168" s="143"/>
      <c r="BC168" s="143"/>
      <c r="BD168" s="143"/>
      <c r="BE168" s="143"/>
      <c r="BF168" s="143"/>
      <c r="BG168" s="143"/>
      <c r="BH168" s="143"/>
    </row>
    <row r="169" spans="1:60" outlineLevel="1" x14ac:dyDescent="0.2">
      <c r="A169" s="144">
        <v>153</v>
      </c>
      <c r="B169" s="144" t="s">
        <v>425</v>
      </c>
      <c r="C169" s="180" t="s">
        <v>426</v>
      </c>
      <c r="D169" s="150" t="s">
        <v>168</v>
      </c>
      <c r="E169" s="156">
        <v>11</v>
      </c>
      <c r="F169" s="158">
        <f t="shared" si="40"/>
        <v>0</v>
      </c>
      <c r="G169" s="159">
        <f t="shared" si="41"/>
        <v>0</v>
      </c>
      <c r="H169" s="159"/>
      <c r="I169" s="159">
        <f t="shared" si="42"/>
        <v>0</v>
      </c>
      <c r="J169" s="159"/>
      <c r="K169" s="159">
        <f t="shared" si="43"/>
        <v>0</v>
      </c>
      <c r="L169" s="159">
        <v>0</v>
      </c>
      <c r="M169" s="159">
        <f t="shared" si="44"/>
        <v>0</v>
      </c>
      <c r="N169" s="151">
        <v>0.01</v>
      </c>
      <c r="O169" s="151">
        <f t="shared" si="45"/>
        <v>0.11</v>
      </c>
      <c r="P169" s="151">
        <v>0</v>
      </c>
      <c r="Q169" s="151">
        <f t="shared" si="46"/>
        <v>0</v>
      </c>
      <c r="R169" s="151"/>
      <c r="S169" s="151"/>
      <c r="T169" s="152">
        <v>0</v>
      </c>
      <c r="U169" s="151">
        <f t="shared" si="47"/>
        <v>0</v>
      </c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 t="s">
        <v>113</v>
      </c>
      <c r="AF169" s="143"/>
      <c r="AG169" s="143"/>
      <c r="AH169" s="143"/>
      <c r="AI169" s="143"/>
      <c r="AJ169" s="143"/>
      <c r="AK169" s="143"/>
      <c r="AL169" s="143"/>
      <c r="AM169" s="143"/>
      <c r="AN169" s="143"/>
      <c r="AO169" s="143"/>
      <c r="AP169" s="143"/>
      <c r="AQ169" s="143"/>
      <c r="AR169" s="143"/>
      <c r="AS169" s="143"/>
      <c r="AT169" s="143"/>
      <c r="AU169" s="143"/>
      <c r="AV169" s="143"/>
      <c r="AW169" s="143"/>
      <c r="AX169" s="143"/>
      <c r="AY169" s="143"/>
      <c r="AZ169" s="143"/>
      <c r="BA169" s="143"/>
      <c r="BB169" s="143"/>
      <c r="BC169" s="143"/>
      <c r="BD169" s="143"/>
      <c r="BE169" s="143"/>
      <c r="BF169" s="143"/>
      <c r="BG169" s="143"/>
      <c r="BH169" s="143"/>
    </row>
    <row r="170" spans="1:60" outlineLevel="1" x14ac:dyDescent="0.2">
      <c r="A170" s="144">
        <v>154</v>
      </c>
      <c r="B170" s="144" t="s">
        <v>427</v>
      </c>
      <c r="C170" s="180" t="s">
        <v>428</v>
      </c>
      <c r="D170" s="150" t="s">
        <v>168</v>
      </c>
      <c r="E170" s="156">
        <v>5</v>
      </c>
      <c r="F170" s="158">
        <f t="shared" si="40"/>
        <v>0</v>
      </c>
      <c r="G170" s="159">
        <f t="shared" si="41"/>
        <v>0</v>
      </c>
      <c r="H170" s="159"/>
      <c r="I170" s="159">
        <f t="shared" si="42"/>
        <v>0</v>
      </c>
      <c r="J170" s="159"/>
      <c r="K170" s="159">
        <f t="shared" si="43"/>
        <v>0</v>
      </c>
      <c r="L170" s="159">
        <v>0</v>
      </c>
      <c r="M170" s="159">
        <f t="shared" si="44"/>
        <v>0</v>
      </c>
      <c r="N170" s="151">
        <v>0.01</v>
      </c>
      <c r="O170" s="151">
        <f t="shared" si="45"/>
        <v>0.05</v>
      </c>
      <c r="P170" s="151">
        <v>0</v>
      </c>
      <c r="Q170" s="151">
        <f t="shared" si="46"/>
        <v>0</v>
      </c>
      <c r="R170" s="151"/>
      <c r="S170" s="151"/>
      <c r="T170" s="152">
        <v>0</v>
      </c>
      <c r="U170" s="151">
        <f t="shared" si="47"/>
        <v>0</v>
      </c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 t="s">
        <v>113</v>
      </c>
      <c r="AF170" s="143"/>
      <c r="AG170" s="143"/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</row>
    <row r="171" spans="1:60" outlineLevel="1" x14ac:dyDescent="0.2">
      <c r="A171" s="144">
        <v>155</v>
      </c>
      <c r="B171" s="144" t="s">
        <v>429</v>
      </c>
      <c r="C171" s="180" t="s">
        <v>430</v>
      </c>
      <c r="D171" s="150" t="s">
        <v>168</v>
      </c>
      <c r="E171" s="156">
        <v>17</v>
      </c>
      <c r="F171" s="158">
        <f t="shared" si="40"/>
        <v>0</v>
      </c>
      <c r="G171" s="159">
        <f t="shared" si="41"/>
        <v>0</v>
      </c>
      <c r="H171" s="159"/>
      <c r="I171" s="159">
        <f t="shared" si="42"/>
        <v>0</v>
      </c>
      <c r="J171" s="159"/>
      <c r="K171" s="159">
        <f t="shared" si="43"/>
        <v>0</v>
      </c>
      <c r="L171" s="159">
        <v>0</v>
      </c>
      <c r="M171" s="159">
        <f t="shared" si="44"/>
        <v>0</v>
      </c>
      <c r="N171" s="151">
        <v>1.2E-2</v>
      </c>
      <c r="O171" s="151">
        <f t="shared" si="45"/>
        <v>0.20399999999999999</v>
      </c>
      <c r="P171" s="151">
        <v>0</v>
      </c>
      <c r="Q171" s="151">
        <f t="shared" si="46"/>
        <v>0</v>
      </c>
      <c r="R171" s="151"/>
      <c r="S171" s="151"/>
      <c r="T171" s="152">
        <v>0</v>
      </c>
      <c r="U171" s="151">
        <f t="shared" si="47"/>
        <v>0</v>
      </c>
      <c r="V171" s="143"/>
      <c r="W171" s="143"/>
      <c r="X171" s="143"/>
      <c r="Y171" s="143"/>
      <c r="Z171" s="143"/>
      <c r="AA171" s="143"/>
      <c r="AB171" s="143"/>
      <c r="AC171" s="143"/>
      <c r="AD171" s="143"/>
      <c r="AE171" s="143" t="s">
        <v>113</v>
      </c>
      <c r="AF171" s="143"/>
      <c r="AG171" s="143"/>
      <c r="AH171" s="143"/>
      <c r="AI171" s="143"/>
      <c r="AJ171" s="143"/>
      <c r="AK171" s="143"/>
      <c r="AL171" s="143"/>
      <c r="AM171" s="143"/>
      <c r="AN171" s="143"/>
      <c r="AO171" s="143"/>
      <c r="AP171" s="143"/>
      <c r="AQ171" s="143"/>
      <c r="AR171" s="143"/>
      <c r="AS171" s="143"/>
      <c r="AT171" s="143"/>
      <c r="AU171" s="143"/>
      <c r="AV171" s="143"/>
      <c r="AW171" s="143"/>
      <c r="AX171" s="143"/>
      <c r="AY171" s="143"/>
      <c r="AZ171" s="143"/>
      <c r="BA171" s="143"/>
      <c r="BB171" s="143"/>
      <c r="BC171" s="143"/>
      <c r="BD171" s="143"/>
      <c r="BE171" s="143"/>
      <c r="BF171" s="143"/>
      <c r="BG171" s="143"/>
      <c r="BH171" s="143"/>
    </row>
    <row r="172" spans="1:60" outlineLevel="1" x14ac:dyDescent="0.2">
      <c r="A172" s="144">
        <v>156</v>
      </c>
      <c r="B172" s="144" t="s">
        <v>431</v>
      </c>
      <c r="C172" s="180" t="s">
        <v>432</v>
      </c>
      <c r="D172" s="150" t="s">
        <v>168</v>
      </c>
      <c r="E172" s="156">
        <v>1</v>
      </c>
      <c r="F172" s="158">
        <f t="shared" si="40"/>
        <v>0</v>
      </c>
      <c r="G172" s="159">
        <f t="shared" si="41"/>
        <v>0</v>
      </c>
      <c r="H172" s="159"/>
      <c r="I172" s="159">
        <f t="shared" si="42"/>
        <v>0</v>
      </c>
      <c r="J172" s="159"/>
      <c r="K172" s="159">
        <f t="shared" si="43"/>
        <v>0</v>
      </c>
      <c r="L172" s="159">
        <v>0</v>
      </c>
      <c r="M172" s="159">
        <f t="shared" si="44"/>
        <v>0</v>
      </c>
      <c r="N172" s="151">
        <v>8.0000000000000002E-3</v>
      </c>
      <c r="O172" s="151">
        <f t="shared" si="45"/>
        <v>8.0000000000000002E-3</v>
      </c>
      <c r="P172" s="151">
        <v>0</v>
      </c>
      <c r="Q172" s="151">
        <f t="shared" si="46"/>
        <v>0</v>
      </c>
      <c r="R172" s="151"/>
      <c r="S172" s="151"/>
      <c r="T172" s="152">
        <v>0</v>
      </c>
      <c r="U172" s="151">
        <f t="shared" si="47"/>
        <v>0</v>
      </c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 t="s">
        <v>113</v>
      </c>
      <c r="AF172" s="143"/>
      <c r="AG172" s="143"/>
      <c r="AH172" s="143"/>
      <c r="AI172" s="143"/>
      <c r="AJ172" s="143"/>
      <c r="AK172" s="143"/>
      <c r="AL172" s="143"/>
      <c r="AM172" s="143"/>
      <c r="AN172" s="143"/>
      <c r="AO172" s="143"/>
      <c r="AP172" s="143"/>
      <c r="AQ172" s="143"/>
      <c r="AR172" s="143"/>
      <c r="AS172" s="143"/>
      <c r="AT172" s="143"/>
      <c r="AU172" s="143"/>
      <c r="AV172" s="143"/>
      <c r="AW172" s="143"/>
      <c r="AX172" s="143"/>
      <c r="AY172" s="143"/>
      <c r="AZ172" s="143"/>
      <c r="BA172" s="143"/>
      <c r="BB172" s="143"/>
      <c r="BC172" s="143"/>
      <c r="BD172" s="143"/>
      <c r="BE172" s="143"/>
      <c r="BF172" s="143"/>
      <c r="BG172" s="143"/>
      <c r="BH172" s="143"/>
    </row>
    <row r="173" spans="1:60" outlineLevel="1" x14ac:dyDescent="0.2">
      <c r="A173" s="144">
        <v>157</v>
      </c>
      <c r="B173" s="144" t="s">
        <v>433</v>
      </c>
      <c r="C173" s="180" t="s">
        <v>434</v>
      </c>
      <c r="D173" s="150" t="s">
        <v>168</v>
      </c>
      <c r="E173" s="156">
        <v>1</v>
      </c>
      <c r="F173" s="158">
        <f t="shared" si="40"/>
        <v>0</v>
      </c>
      <c r="G173" s="159">
        <f t="shared" si="41"/>
        <v>0</v>
      </c>
      <c r="H173" s="159"/>
      <c r="I173" s="159">
        <f t="shared" si="42"/>
        <v>0</v>
      </c>
      <c r="J173" s="159"/>
      <c r="K173" s="159">
        <f t="shared" si="43"/>
        <v>0</v>
      </c>
      <c r="L173" s="159">
        <v>0</v>
      </c>
      <c r="M173" s="159">
        <f t="shared" si="44"/>
        <v>0</v>
      </c>
      <c r="N173" s="151">
        <v>8.9999999999999993E-3</v>
      </c>
      <c r="O173" s="151">
        <f t="shared" si="45"/>
        <v>8.9999999999999993E-3</v>
      </c>
      <c r="P173" s="151">
        <v>0</v>
      </c>
      <c r="Q173" s="151">
        <f t="shared" si="46"/>
        <v>0</v>
      </c>
      <c r="R173" s="151"/>
      <c r="S173" s="151"/>
      <c r="T173" s="152">
        <v>0</v>
      </c>
      <c r="U173" s="151">
        <f t="shared" si="47"/>
        <v>0</v>
      </c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 t="s">
        <v>113</v>
      </c>
      <c r="AF173" s="143"/>
      <c r="AG173" s="143"/>
      <c r="AH173" s="143"/>
      <c r="AI173" s="143"/>
      <c r="AJ173" s="143"/>
      <c r="AK173" s="143"/>
      <c r="AL173" s="143"/>
      <c r="AM173" s="143"/>
      <c r="AN173" s="143"/>
      <c r="AO173" s="143"/>
      <c r="AP173" s="143"/>
      <c r="AQ173" s="143"/>
      <c r="AR173" s="143"/>
      <c r="AS173" s="143"/>
      <c r="AT173" s="143"/>
      <c r="AU173" s="143"/>
      <c r="AV173" s="143"/>
      <c r="AW173" s="143"/>
      <c r="AX173" s="143"/>
      <c r="AY173" s="143"/>
      <c r="AZ173" s="143"/>
      <c r="BA173" s="143"/>
      <c r="BB173" s="143"/>
      <c r="BC173" s="143"/>
      <c r="BD173" s="143"/>
      <c r="BE173" s="143"/>
      <c r="BF173" s="143"/>
      <c r="BG173" s="143"/>
      <c r="BH173" s="143"/>
    </row>
    <row r="174" spans="1:60" outlineLevel="1" x14ac:dyDescent="0.2">
      <c r="A174" s="144">
        <v>158</v>
      </c>
      <c r="B174" s="144" t="s">
        <v>435</v>
      </c>
      <c r="C174" s="180" t="s">
        <v>436</v>
      </c>
      <c r="D174" s="150" t="s">
        <v>168</v>
      </c>
      <c r="E174" s="156">
        <v>5</v>
      </c>
      <c r="F174" s="158">
        <f t="shared" si="40"/>
        <v>0</v>
      </c>
      <c r="G174" s="159">
        <f t="shared" si="41"/>
        <v>0</v>
      </c>
      <c r="H174" s="159"/>
      <c r="I174" s="159">
        <f t="shared" si="42"/>
        <v>0</v>
      </c>
      <c r="J174" s="159"/>
      <c r="K174" s="159">
        <f t="shared" si="43"/>
        <v>0</v>
      </c>
      <c r="L174" s="159">
        <v>0</v>
      </c>
      <c r="M174" s="159">
        <f t="shared" si="44"/>
        <v>0</v>
      </c>
      <c r="N174" s="151">
        <v>1.0999999999999999E-2</v>
      </c>
      <c r="O174" s="151">
        <f t="shared" si="45"/>
        <v>5.5E-2</v>
      </c>
      <c r="P174" s="151">
        <v>0</v>
      </c>
      <c r="Q174" s="151">
        <f t="shared" si="46"/>
        <v>0</v>
      </c>
      <c r="R174" s="151"/>
      <c r="S174" s="151"/>
      <c r="T174" s="152">
        <v>0</v>
      </c>
      <c r="U174" s="151">
        <f t="shared" si="47"/>
        <v>0</v>
      </c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 t="s">
        <v>113</v>
      </c>
      <c r="AF174" s="143"/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</row>
    <row r="175" spans="1:60" outlineLevel="1" x14ac:dyDescent="0.2">
      <c r="A175" s="144">
        <v>159</v>
      </c>
      <c r="B175" s="144" t="s">
        <v>437</v>
      </c>
      <c r="C175" s="180" t="s">
        <v>438</v>
      </c>
      <c r="D175" s="150" t="s">
        <v>168</v>
      </c>
      <c r="E175" s="156">
        <v>5</v>
      </c>
      <c r="F175" s="158">
        <f t="shared" si="40"/>
        <v>0</v>
      </c>
      <c r="G175" s="159">
        <f t="shared" si="41"/>
        <v>0</v>
      </c>
      <c r="H175" s="159"/>
      <c r="I175" s="159">
        <f t="shared" si="42"/>
        <v>0</v>
      </c>
      <c r="J175" s="159"/>
      <c r="K175" s="159">
        <f t="shared" si="43"/>
        <v>0</v>
      </c>
      <c r="L175" s="159">
        <v>0</v>
      </c>
      <c r="M175" s="159">
        <f t="shared" si="44"/>
        <v>0</v>
      </c>
      <c r="N175" s="151">
        <v>0.01</v>
      </c>
      <c r="O175" s="151">
        <f t="shared" si="45"/>
        <v>0.05</v>
      </c>
      <c r="P175" s="151">
        <v>0</v>
      </c>
      <c r="Q175" s="151">
        <f t="shared" si="46"/>
        <v>0</v>
      </c>
      <c r="R175" s="151"/>
      <c r="S175" s="151"/>
      <c r="T175" s="152">
        <v>0</v>
      </c>
      <c r="U175" s="151">
        <f t="shared" si="47"/>
        <v>0</v>
      </c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 t="s">
        <v>113</v>
      </c>
      <c r="AF175" s="143"/>
      <c r="AG175" s="143"/>
      <c r="AH175" s="143"/>
      <c r="AI175" s="143"/>
      <c r="AJ175" s="143"/>
      <c r="AK175" s="143"/>
      <c r="AL175" s="143"/>
      <c r="AM175" s="143"/>
      <c r="AN175" s="143"/>
      <c r="AO175" s="143"/>
      <c r="AP175" s="143"/>
      <c r="AQ175" s="143"/>
      <c r="AR175" s="143"/>
      <c r="AS175" s="143"/>
      <c r="AT175" s="143"/>
      <c r="AU175" s="143"/>
      <c r="AV175" s="143"/>
      <c r="AW175" s="143"/>
      <c r="AX175" s="143"/>
      <c r="AY175" s="143"/>
      <c r="AZ175" s="143"/>
      <c r="BA175" s="143"/>
      <c r="BB175" s="143"/>
      <c r="BC175" s="143"/>
      <c r="BD175" s="143"/>
      <c r="BE175" s="143"/>
      <c r="BF175" s="143"/>
      <c r="BG175" s="143"/>
      <c r="BH175" s="143"/>
    </row>
    <row r="176" spans="1:60" outlineLevel="1" x14ac:dyDescent="0.2">
      <c r="A176" s="144">
        <v>160</v>
      </c>
      <c r="B176" s="144" t="s">
        <v>439</v>
      </c>
      <c r="C176" s="180" t="s">
        <v>440</v>
      </c>
      <c r="D176" s="150" t="s">
        <v>168</v>
      </c>
      <c r="E176" s="156">
        <v>1</v>
      </c>
      <c r="F176" s="158">
        <f t="shared" si="40"/>
        <v>0</v>
      </c>
      <c r="G176" s="159">
        <f t="shared" si="41"/>
        <v>0</v>
      </c>
      <c r="H176" s="159"/>
      <c r="I176" s="159">
        <f t="shared" si="42"/>
        <v>0</v>
      </c>
      <c r="J176" s="159"/>
      <c r="K176" s="159">
        <f t="shared" si="43"/>
        <v>0</v>
      </c>
      <c r="L176" s="159">
        <v>0</v>
      </c>
      <c r="M176" s="159">
        <f t="shared" si="44"/>
        <v>0</v>
      </c>
      <c r="N176" s="151">
        <v>1.2E-2</v>
      </c>
      <c r="O176" s="151">
        <f t="shared" si="45"/>
        <v>1.2E-2</v>
      </c>
      <c r="P176" s="151">
        <v>0</v>
      </c>
      <c r="Q176" s="151">
        <f t="shared" si="46"/>
        <v>0</v>
      </c>
      <c r="R176" s="151"/>
      <c r="S176" s="151"/>
      <c r="T176" s="152">
        <v>0</v>
      </c>
      <c r="U176" s="151">
        <f t="shared" si="47"/>
        <v>0</v>
      </c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 t="s">
        <v>113</v>
      </c>
      <c r="AF176" s="143"/>
      <c r="AG176" s="143"/>
      <c r="AH176" s="143"/>
      <c r="AI176" s="143"/>
      <c r="AJ176" s="143"/>
      <c r="AK176" s="143"/>
      <c r="AL176" s="143"/>
      <c r="AM176" s="143"/>
      <c r="AN176" s="143"/>
      <c r="AO176" s="143"/>
      <c r="AP176" s="143"/>
      <c r="AQ176" s="143"/>
      <c r="AR176" s="143"/>
      <c r="AS176" s="143"/>
      <c r="AT176" s="143"/>
      <c r="AU176" s="143"/>
      <c r="AV176" s="143"/>
      <c r="AW176" s="143"/>
      <c r="AX176" s="143"/>
      <c r="AY176" s="143"/>
      <c r="AZ176" s="143"/>
      <c r="BA176" s="143"/>
      <c r="BB176" s="143"/>
      <c r="BC176" s="143"/>
      <c r="BD176" s="143"/>
      <c r="BE176" s="143"/>
      <c r="BF176" s="143"/>
      <c r="BG176" s="143"/>
      <c r="BH176" s="143"/>
    </row>
    <row r="177" spans="1:60" outlineLevel="1" x14ac:dyDescent="0.2">
      <c r="A177" s="144">
        <v>161</v>
      </c>
      <c r="B177" s="144" t="s">
        <v>441</v>
      </c>
      <c r="C177" s="180" t="s">
        <v>442</v>
      </c>
      <c r="D177" s="150" t="s">
        <v>168</v>
      </c>
      <c r="E177" s="156">
        <v>4</v>
      </c>
      <c r="F177" s="158">
        <f t="shared" si="40"/>
        <v>0</v>
      </c>
      <c r="G177" s="159">
        <f t="shared" si="41"/>
        <v>0</v>
      </c>
      <c r="H177" s="159"/>
      <c r="I177" s="159">
        <f t="shared" si="42"/>
        <v>0</v>
      </c>
      <c r="J177" s="159"/>
      <c r="K177" s="159">
        <f t="shared" si="43"/>
        <v>0</v>
      </c>
      <c r="L177" s="159">
        <v>0</v>
      </c>
      <c r="M177" s="159">
        <f t="shared" si="44"/>
        <v>0</v>
      </c>
      <c r="N177" s="151">
        <v>8.9999999999999993E-3</v>
      </c>
      <c r="O177" s="151">
        <f t="shared" si="45"/>
        <v>3.5999999999999997E-2</v>
      </c>
      <c r="P177" s="151">
        <v>0</v>
      </c>
      <c r="Q177" s="151">
        <f t="shared" si="46"/>
        <v>0</v>
      </c>
      <c r="R177" s="151"/>
      <c r="S177" s="151"/>
      <c r="T177" s="152">
        <v>0</v>
      </c>
      <c r="U177" s="151">
        <f t="shared" si="47"/>
        <v>0</v>
      </c>
      <c r="V177" s="143"/>
      <c r="W177" s="143"/>
      <c r="X177" s="143"/>
      <c r="Y177" s="143"/>
      <c r="Z177" s="143"/>
      <c r="AA177" s="143"/>
      <c r="AB177" s="143"/>
      <c r="AC177" s="143"/>
      <c r="AD177" s="143"/>
      <c r="AE177" s="143" t="s">
        <v>113</v>
      </c>
      <c r="AF177" s="143"/>
      <c r="AG177" s="143"/>
      <c r="AH177" s="143"/>
      <c r="AI177" s="143"/>
      <c r="AJ177" s="143"/>
      <c r="AK177" s="143"/>
      <c r="AL177" s="143"/>
      <c r="AM177" s="143"/>
      <c r="AN177" s="143"/>
      <c r="AO177" s="143"/>
      <c r="AP177" s="143"/>
      <c r="AQ177" s="143"/>
      <c r="AR177" s="143"/>
      <c r="AS177" s="143"/>
      <c r="AT177" s="143"/>
      <c r="AU177" s="143"/>
      <c r="AV177" s="143"/>
      <c r="AW177" s="143"/>
      <c r="AX177" s="143"/>
      <c r="AY177" s="143"/>
      <c r="AZ177" s="143"/>
      <c r="BA177" s="143"/>
      <c r="BB177" s="143"/>
      <c r="BC177" s="143"/>
      <c r="BD177" s="143"/>
      <c r="BE177" s="143"/>
      <c r="BF177" s="143"/>
      <c r="BG177" s="143"/>
      <c r="BH177" s="143"/>
    </row>
    <row r="178" spans="1:60" outlineLevel="1" x14ac:dyDescent="0.2">
      <c r="A178" s="144">
        <v>162</v>
      </c>
      <c r="B178" s="144" t="s">
        <v>443</v>
      </c>
      <c r="C178" s="180" t="s">
        <v>444</v>
      </c>
      <c r="D178" s="150" t="s">
        <v>168</v>
      </c>
      <c r="E178" s="156">
        <v>2</v>
      </c>
      <c r="F178" s="158">
        <f t="shared" si="40"/>
        <v>0</v>
      </c>
      <c r="G178" s="159">
        <f t="shared" si="41"/>
        <v>0</v>
      </c>
      <c r="H178" s="159"/>
      <c r="I178" s="159">
        <f t="shared" si="42"/>
        <v>0</v>
      </c>
      <c r="J178" s="159"/>
      <c r="K178" s="159">
        <f t="shared" si="43"/>
        <v>0</v>
      </c>
      <c r="L178" s="159">
        <v>0</v>
      </c>
      <c r="M178" s="159">
        <f t="shared" si="44"/>
        <v>0</v>
      </c>
      <c r="N178" s="151">
        <v>0.01</v>
      </c>
      <c r="O178" s="151">
        <f t="shared" si="45"/>
        <v>0.02</v>
      </c>
      <c r="P178" s="151">
        <v>0</v>
      </c>
      <c r="Q178" s="151">
        <f t="shared" si="46"/>
        <v>0</v>
      </c>
      <c r="R178" s="151"/>
      <c r="S178" s="151"/>
      <c r="T178" s="152">
        <v>0</v>
      </c>
      <c r="U178" s="151">
        <f t="shared" si="47"/>
        <v>0</v>
      </c>
      <c r="V178" s="143"/>
      <c r="W178" s="143"/>
      <c r="X178" s="143"/>
      <c r="Y178" s="143"/>
      <c r="Z178" s="143"/>
      <c r="AA178" s="143"/>
      <c r="AB178" s="143"/>
      <c r="AC178" s="143"/>
      <c r="AD178" s="143"/>
      <c r="AE178" s="143" t="s">
        <v>113</v>
      </c>
      <c r="AF178" s="143"/>
      <c r="AG178" s="143"/>
      <c r="AH178" s="143"/>
      <c r="AI178" s="143"/>
      <c r="AJ178" s="143"/>
      <c r="AK178" s="143"/>
      <c r="AL178" s="143"/>
      <c r="AM178" s="143"/>
      <c r="AN178" s="143"/>
      <c r="AO178" s="143"/>
      <c r="AP178" s="143"/>
      <c r="AQ178" s="143"/>
      <c r="AR178" s="143"/>
      <c r="AS178" s="143"/>
      <c r="AT178" s="143"/>
      <c r="AU178" s="143"/>
      <c r="AV178" s="143"/>
      <c r="AW178" s="143"/>
      <c r="AX178" s="143"/>
      <c r="AY178" s="143"/>
      <c r="AZ178" s="143"/>
      <c r="BA178" s="143"/>
      <c r="BB178" s="143"/>
      <c r="BC178" s="143"/>
      <c r="BD178" s="143"/>
      <c r="BE178" s="143"/>
      <c r="BF178" s="143"/>
      <c r="BG178" s="143"/>
      <c r="BH178" s="143"/>
    </row>
    <row r="179" spans="1:60" outlineLevel="1" x14ac:dyDescent="0.2">
      <c r="A179" s="144">
        <v>163</v>
      </c>
      <c r="B179" s="144" t="s">
        <v>445</v>
      </c>
      <c r="C179" s="180" t="s">
        <v>446</v>
      </c>
      <c r="D179" s="150" t="s">
        <v>168</v>
      </c>
      <c r="E179" s="156">
        <v>1</v>
      </c>
      <c r="F179" s="158">
        <f t="shared" si="40"/>
        <v>0</v>
      </c>
      <c r="G179" s="159">
        <f t="shared" si="41"/>
        <v>0</v>
      </c>
      <c r="H179" s="159"/>
      <c r="I179" s="159">
        <f t="shared" si="42"/>
        <v>0</v>
      </c>
      <c r="J179" s="159"/>
      <c r="K179" s="159">
        <f t="shared" si="43"/>
        <v>0</v>
      </c>
      <c r="L179" s="159">
        <v>0</v>
      </c>
      <c r="M179" s="159">
        <f t="shared" si="44"/>
        <v>0</v>
      </c>
      <c r="N179" s="151">
        <v>1.2E-2</v>
      </c>
      <c r="O179" s="151">
        <f t="shared" si="45"/>
        <v>1.2E-2</v>
      </c>
      <c r="P179" s="151">
        <v>0</v>
      </c>
      <c r="Q179" s="151">
        <f t="shared" si="46"/>
        <v>0</v>
      </c>
      <c r="R179" s="151"/>
      <c r="S179" s="151"/>
      <c r="T179" s="152">
        <v>0</v>
      </c>
      <c r="U179" s="151">
        <f t="shared" si="47"/>
        <v>0</v>
      </c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 t="s">
        <v>113</v>
      </c>
      <c r="AF179" s="143"/>
      <c r="AG179" s="143"/>
      <c r="AH179" s="143"/>
      <c r="AI179" s="143"/>
      <c r="AJ179" s="143"/>
      <c r="AK179" s="143"/>
      <c r="AL179" s="143"/>
      <c r="AM179" s="143"/>
      <c r="AN179" s="143"/>
      <c r="AO179" s="143"/>
      <c r="AP179" s="143"/>
      <c r="AQ179" s="143"/>
      <c r="AR179" s="143"/>
      <c r="AS179" s="143"/>
      <c r="AT179" s="143"/>
      <c r="AU179" s="143"/>
      <c r="AV179" s="143"/>
      <c r="AW179" s="143"/>
      <c r="AX179" s="143"/>
      <c r="AY179" s="143"/>
      <c r="AZ179" s="143"/>
      <c r="BA179" s="143"/>
      <c r="BB179" s="143"/>
      <c r="BC179" s="143"/>
      <c r="BD179" s="143"/>
      <c r="BE179" s="143"/>
      <c r="BF179" s="143"/>
      <c r="BG179" s="143"/>
      <c r="BH179" s="143"/>
    </row>
    <row r="180" spans="1:60" outlineLevel="1" x14ac:dyDescent="0.2">
      <c r="A180" s="144">
        <v>164</v>
      </c>
      <c r="B180" s="144" t="s">
        <v>447</v>
      </c>
      <c r="C180" s="180" t="s">
        <v>448</v>
      </c>
      <c r="D180" s="150" t="s">
        <v>188</v>
      </c>
      <c r="E180" s="156">
        <v>0.7792</v>
      </c>
      <c r="F180" s="158">
        <f t="shared" si="40"/>
        <v>0</v>
      </c>
      <c r="G180" s="159">
        <f t="shared" si="41"/>
        <v>0</v>
      </c>
      <c r="H180" s="159"/>
      <c r="I180" s="159">
        <f t="shared" si="42"/>
        <v>0</v>
      </c>
      <c r="J180" s="159"/>
      <c r="K180" s="159">
        <f t="shared" si="43"/>
        <v>0</v>
      </c>
      <c r="L180" s="159">
        <v>0</v>
      </c>
      <c r="M180" s="159">
        <f t="shared" si="44"/>
        <v>0</v>
      </c>
      <c r="N180" s="151">
        <v>0</v>
      </c>
      <c r="O180" s="151">
        <f t="shared" si="45"/>
        <v>0</v>
      </c>
      <c r="P180" s="151">
        <v>0</v>
      </c>
      <c r="Q180" s="151">
        <f t="shared" si="46"/>
        <v>0</v>
      </c>
      <c r="R180" s="151"/>
      <c r="S180" s="151"/>
      <c r="T180" s="152">
        <v>2.72</v>
      </c>
      <c r="U180" s="151">
        <f t="shared" si="47"/>
        <v>2.12</v>
      </c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3" t="s">
        <v>113</v>
      </c>
      <c r="AF180" s="143"/>
      <c r="AG180" s="143"/>
      <c r="AH180" s="143"/>
      <c r="AI180" s="143"/>
      <c r="AJ180" s="143"/>
      <c r="AK180" s="143"/>
      <c r="AL180" s="143"/>
      <c r="AM180" s="143"/>
      <c r="AN180" s="143"/>
      <c r="AO180" s="143"/>
      <c r="AP180" s="143"/>
      <c r="AQ180" s="143"/>
      <c r="AR180" s="143"/>
      <c r="AS180" s="143"/>
      <c r="AT180" s="143"/>
      <c r="AU180" s="143"/>
      <c r="AV180" s="143"/>
      <c r="AW180" s="143"/>
      <c r="AX180" s="143"/>
      <c r="AY180" s="143"/>
      <c r="AZ180" s="143"/>
      <c r="BA180" s="143"/>
      <c r="BB180" s="143"/>
      <c r="BC180" s="143"/>
      <c r="BD180" s="143"/>
      <c r="BE180" s="143"/>
      <c r="BF180" s="143"/>
      <c r="BG180" s="143"/>
      <c r="BH180" s="143"/>
    </row>
    <row r="181" spans="1:60" x14ac:dyDescent="0.2">
      <c r="A181" s="145" t="s">
        <v>108</v>
      </c>
      <c r="B181" s="145" t="s">
        <v>76</v>
      </c>
      <c r="C181" s="181" t="s">
        <v>77</v>
      </c>
      <c r="D181" s="153"/>
      <c r="E181" s="157"/>
      <c r="F181" s="160"/>
      <c r="G181" s="160">
        <f>SUMIF(AE182:AE185,"&lt;&gt;NOR",G182:G185)</f>
        <v>0</v>
      </c>
      <c r="H181" s="160"/>
      <c r="I181" s="160">
        <f>SUM(I182:I185)</f>
        <v>0</v>
      </c>
      <c r="J181" s="160"/>
      <c r="K181" s="160">
        <f>SUM(K182:K185)</f>
        <v>0</v>
      </c>
      <c r="L181" s="160"/>
      <c r="M181" s="160">
        <f>SUM(M182:M185)</f>
        <v>0</v>
      </c>
      <c r="N181" s="154"/>
      <c r="O181" s="154">
        <f>SUM(O182:O185)</f>
        <v>6.1019999999999991E-2</v>
      </c>
      <c r="P181" s="154"/>
      <c r="Q181" s="154">
        <f>SUM(Q182:Q185)</f>
        <v>0</v>
      </c>
      <c r="R181" s="154"/>
      <c r="S181" s="154"/>
      <c r="T181" s="155"/>
      <c r="U181" s="154">
        <f>SUM(U182:U185)</f>
        <v>61.97</v>
      </c>
      <c r="AE181" t="s">
        <v>109</v>
      </c>
    </row>
    <row r="182" spans="1:60" outlineLevel="1" x14ac:dyDescent="0.2">
      <c r="A182" s="144">
        <v>165</v>
      </c>
      <c r="B182" s="144" t="s">
        <v>449</v>
      </c>
      <c r="C182" s="180" t="s">
        <v>450</v>
      </c>
      <c r="D182" s="150" t="s">
        <v>116</v>
      </c>
      <c r="E182" s="156">
        <v>40</v>
      </c>
      <c r="F182" s="158">
        <f>H182+J182</f>
        <v>0</v>
      </c>
      <c r="G182" s="159">
        <f>ROUND(E182*F182,2)</f>
        <v>0</v>
      </c>
      <c r="H182" s="159"/>
      <c r="I182" s="159">
        <f>ROUND(E182*H182,2)</f>
        <v>0</v>
      </c>
      <c r="J182" s="159"/>
      <c r="K182" s="159">
        <f>ROUND(E182*J182,2)</f>
        <v>0</v>
      </c>
      <c r="L182" s="159">
        <v>0</v>
      </c>
      <c r="M182" s="159">
        <f>G182*(1+L182/100)</f>
        <v>0</v>
      </c>
      <c r="N182" s="151">
        <v>2.4000000000000001E-4</v>
      </c>
      <c r="O182" s="151">
        <f>ROUND(E182*N182,5)</f>
        <v>9.5999999999999992E-3</v>
      </c>
      <c r="P182" s="151">
        <v>0</v>
      </c>
      <c r="Q182" s="151">
        <f>ROUND(E182*P182,5)</f>
        <v>0</v>
      </c>
      <c r="R182" s="151"/>
      <c r="S182" s="151"/>
      <c r="T182" s="152">
        <v>0.28699999999999998</v>
      </c>
      <c r="U182" s="151">
        <f>ROUND(E182*T182,2)</f>
        <v>11.48</v>
      </c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 t="s">
        <v>113</v>
      </c>
      <c r="AF182" s="143"/>
      <c r="AG182" s="143"/>
      <c r="AH182" s="143"/>
      <c r="AI182" s="143"/>
      <c r="AJ182" s="143"/>
      <c r="AK182" s="143"/>
      <c r="AL182" s="143"/>
      <c r="AM182" s="143"/>
      <c r="AN182" s="143"/>
      <c r="AO182" s="143"/>
      <c r="AP182" s="143"/>
      <c r="AQ182" s="143"/>
      <c r="AR182" s="143"/>
      <c r="AS182" s="143"/>
      <c r="AT182" s="143"/>
      <c r="AU182" s="143"/>
      <c r="AV182" s="143"/>
      <c r="AW182" s="143"/>
      <c r="AX182" s="143"/>
      <c r="AY182" s="143"/>
      <c r="AZ182" s="143"/>
      <c r="BA182" s="143"/>
      <c r="BB182" s="143"/>
      <c r="BC182" s="143"/>
      <c r="BD182" s="143"/>
      <c r="BE182" s="143"/>
      <c r="BF182" s="143"/>
      <c r="BG182" s="143"/>
      <c r="BH182" s="143"/>
    </row>
    <row r="183" spans="1:60" outlineLevel="1" x14ac:dyDescent="0.2">
      <c r="A183" s="144">
        <v>166</v>
      </c>
      <c r="B183" s="144" t="s">
        <v>451</v>
      </c>
      <c r="C183" s="180" t="s">
        <v>452</v>
      </c>
      <c r="D183" s="150" t="s">
        <v>246</v>
      </c>
      <c r="E183" s="156">
        <v>50</v>
      </c>
      <c r="F183" s="158">
        <f>H183+J183</f>
        <v>0</v>
      </c>
      <c r="G183" s="159">
        <f>ROUND(E183*F183,2)</f>
        <v>0</v>
      </c>
      <c r="H183" s="159"/>
      <c r="I183" s="159">
        <f>ROUND(E183*H183,2)</f>
        <v>0</v>
      </c>
      <c r="J183" s="159"/>
      <c r="K183" s="159">
        <f>ROUND(E183*J183,2)</f>
        <v>0</v>
      </c>
      <c r="L183" s="159">
        <v>0</v>
      </c>
      <c r="M183" s="159">
        <f>G183*(1+L183/100)</f>
        <v>0</v>
      </c>
      <c r="N183" s="151">
        <v>2.9999999999999997E-4</v>
      </c>
      <c r="O183" s="151">
        <f>ROUND(E183*N183,5)</f>
        <v>1.4999999999999999E-2</v>
      </c>
      <c r="P183" s="151">
        <v>0</v>
      </c>
      <c r="Q183" s="151">
        <f>ROUND(E183*P183,5)</f>
        <v>0</v>
      </c>
      <c r="R183" s="151"/>
      <c r="S183" s="151"/>
      <c r="T183" s="152">
        <v>0.158</v>
      </c>
      <c r="U183" s="151">
        <f>ROUND(E183*T183,2)</f>
        <v>7.9</v>
      </c>
      <c r="V183" s="143"/>
      <c r="W183" s="143"/>
      <c r="X183" s="143"/>
      <c r="Y183" s="143"/>
      <c r="Z183" s="143"/>
      <c r="AA183" s="143"/>
      <c r="AB183" s="143"/>
      <c r="AC183" s="143"/>
      <c r="AD183" s="143"/>
      <c r="AE183" s="143" t="s">
        <v>113</v>
      </c>
      <c r="AF183" s="143"/>
      <c r="AG183" s="143"/>
      <c r="AH183" s="143"/>
      <c r="AI183" s="143"/>
      <c r="AJ183" s="143"/>
      <c r="AK183" s="143"/>
      <c r="AL183" s="143"/>
      <c r="AM183" s="143"/>
      <c r="AN183" s="143"/>
      <c r="AO183" s="143"/>
      <c r="AP183" s="143"/>
      <c r="AQ183" s="143"/>
      <c r="AR183" s="143"/>
      <c r="AS183" s="143"/>
      <c r="AT183" s="143"/>
      <c r="AU183" s="143"/>
      <c r="AV183" s="143"/>
      <c r="AW183" s="143"/>
      <c r="AX183" s="143"/>
      <c r="AY183" s="143"/>
      <c r="AZ183" s="143"/>
      <c r="BA183" s="143"/>
      <c r="BB183" s="143"/>
      <c r="BC183" s="143"/>
      <c r="BD183" s="143"/>
      <c r="BE183" s="143"/>
      <c r="BF183" s="143"/>
      <c r="BG183" s="143"/>
      <c r="BH183" s="143"/>
    </row>
    <row r="184" spans="1:60" outlineLevel="1" x14ac:dyDescent="0.2">
      <c r="A184" s="144">
        <v>167</v>
      </c>
      <c r="B184" s="144" t="s">
        <v>453</v>
      </c>
      <c r="C184" s="180" t="s">
        <v>454</v>
      </c>
      <c r="D184" s="150" t="s">
        <v>183</v>
      </c>
      <c r="E184" s="156">
        <v>132</v>
      </c>
      <c r="F184" s="158">
        <f>H184+J184</f>
        <v>0</v>
      </c>
      <c r="G184" s="159">
        <f>ROUND(E184*F184,2)</f>
        <v>0</v>
      </c>
      <c r="H184" s="159"/>
      <c r="I184" s="159">
        <f>ROUND(E184*H184,2)</f>
        <v>0</v>
      </c>
      <c r="J184" s="159"/>
      <c r="K184" s="159">
        <f>ROUND(E184*J184,2)</f>
        <v>0</v>
      </c>
      <c r="L184" s="159">
        <v>0</v>
      </c>
      <c r="M184" s="159">
        <f>G184*(1+L184/100)</f>
        <v>0</v>
      </c>
      <c r="N184" s="151">
        <v>6.9999999999999994E-5</v>
      </c>
      <c r="O184" s="151">
        <f>ROUND(E184*N184,5)</f>
        <v>9.2399999999999999E-3</v>
      </c>
      <c r="P184" s="151">
        <v>0</v>
      </c>
      <c r="Q184" s="151">
        <f>ROUND(E184*P184,5)</f>
        <v>0</v>
      </c>
      <c r="R184" s="151"/>
      <c r="S184" s="151"/>
      <c r="T184" s="152">
        <v>8.6999999999999994E-2</v>
      </c>
      <c r="U184" s="151">
        <f>ROUND(E184*T184,2)</f>
        <v>11.48</v>
      </c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3" t="s">
        <v>113</v>
      </c>
      <c r="AF184" s="143"/>
      <c r="AG184" s="143"/>
      <c r="AH184" s="143"/>
      <c r="AI184" s="143"/>
      <c r="AJ184" s="143"/>
      <c r="AK184" s="143"/>
      <c r="AL184" s="143"/>
      <c r="AM184" s="143"/>
      <c r="AN184" s="143"/>
      <c r="AO184" s="143"/>
      <c r="AP184" s="143"/>
      <c r="AQ184" s="143"/>
      <c r="AR184" s="143"/>
      <c r="AS184" s="143"/>
      <c r="AT184" s="143"/>
      <c r="AU184" s="143"/>
      <c r="AV184" s="143"/>
      <c r="AW184" s="143"/>
      <c r="AX184" s="143"/>
      <c r="AY184" s="143"/>
      <c r="AZ184" s="143"/>
      <c r="BA184" s="143"/>
      <c r="BB184" s="143"/>
      <c r="BC184" s="143"/>
      <c r="BD184" s="143"/>
      <c r="BE184" s="143"/>
      <c r="BF184" s="143"/>
      <c r="BG184" s="143"/>
      <c r="BH184" s="143"/>
    </row>
    <row r="185" spans="1:60" outlineLevel="1" x14ac:dyDescent="0.2">
      <c r="A185" s="144">
        <v>168</v>
      </c>
      <c r="B185" s="144" t="s">
        <v>455</v>
      </c>
      <c r="C185" s="180" t="s">
        <v>456</v>
      </c>
      <c r="D185" s="150" t="s">
        <v>183</v>
      </c>
      <c r="E185" s="156">
        <v>302</v>
      </c>
      <c r="F185" s="158">
        <f>H185+J185</f>
        <v>0</v>
      </c>
      <c r="G185" s="159">
        <f>ROUND(E185*F185,2)</f>
        <v>0</v>
      </c>
      <c r="H185" s="159"/>
      <c r="I185" s="159">
        <f>ROUND(E185*H185,2)</f>
        <v>0</v>
      </c>
      <c r="J185" s="159"/>
      <c r="K185" s="159">
        <f>ROUND(E185*J185,2)</f>
        <v>0</v>
      </c>
      <c r="L185" s="159">
        <v>0</v>
      </c>
      <c r="M185" s="159">
        <f>G185*(1+L185/100)</f>
        <v>0</v>
      </c>
      <c r="N185" s="151">
        <v>9.0000000000000006E-5</v>
      </c>
      <c r="O185" s="151">
        <f>ROUND(E185*N185,5)</f>
        <v>2.7179999999999999E-2</v>
      </c>
      <c r="P185" s="151">
        <v>0</v>
      </c>
      <c r="Q185" s="151">
        <f>ROUND(E185*P185,5)</f>
        <v>0</v>
      </c>
      <c r="R185" s="151"/>
      <c r="S185" s="151"/>
      <c r="T185" s="152">
        <v>0.10299999999999999</v>
      </c>
      <c r="U185" s="151">
        <f>ROUND(E185*T185,2)</f>
        <v>31.11</v>
      </c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 t="s">
        <v>113</v>
      </c>
      <c r="AF185" s="143"/>
      <c r="AG185" s="143"/>
      <c r="AH185" s="143"/>
      <c r="AI185" s="143"/>
      <c r="AJ185" s="143"/>
      <c r="AK185" s="143"/>
      <c r="AL185" s="143"/>
      <c r="AM185" s="143"/>
      <c r="AN185" s="143"/>
      <c r="AO185" s="143"/>
      <c r="AP185" s="143"/>
      <c r="AQ185" s="143"/>
      <c r="AR185" s="143"/>
      <c r="AS185" s="143"/>
      <c r="AT185" s="143"/>
      <c r="AU185" s="143"/>
      <c r="AV185" s="143"/>
      <c r="AW185" s="143"/>
      <c r="AX185" s="143"/>
      <c r="AY185" s="143"/>
      <c r="AZ185" s="143"/>
      <c r="BA185" s="143"/>
      <c r="BB185" s="143"/>
      <c r="BC185" s="143"/>
      <c r="BD185" s="143"/>
      <c r="BE185" s="143"/>
      <c r="BF185" s="143"/>
      <c r="BG185" s="143"/>
      <c r="BH185" s="143"/>
    </row>
    <row r="186" spans="1:60" x14ac:dyDescent="0.2">
      <c r="A186" s="145" t="s">
        <v>108</v>
      </c>
      <c r="B186" s="145" t="s">
        <v>78</v>
      </c>
      <c r="C186" s="181" t="s">
        <v>79</v>
      </c>
      <c r="D186" s="153"/>
      <c r="E186" s="157"/>
      <c r="F186" s="160"/>
      <c r="G186" s="160">
        <f>SUMIF(AE187:AE191,"&lt;&gt;NOR",G187:G191)</f>
        <v>0</v>
      </c>
      <c r="H186" s="160"/>
      <c r="I186" s="160">
        <f>SUM(I187:I191)</f>
        <v>0</v>
      </c>
      <c r="J186" s="160"/>
      <c r="K186" s="160">
        <f>SUM(K187:K191)</f>
        <v>0</v>
      </c>
      <c r="L186" s="160"/>
      <c r="M186" s="160">
        <f>SUM(M187:M191)</f>
        <v>0</v>
      </c>
      <c r="N186" s="154"/>
      <c r="O186" s="154">
        <f>SUM(O187:O191)</f>
        <v>0</v>
      </c>
      <c r="P186" s="154"/>
      <c r="Q186" s="154">
        <f>SUM(Q187:Q191)</f>
        <v>0</v>
      </c>
      <c r="R186" s="154"/>
      <c r="S186" s="154"/>
      <c r="T186" s="155"/>
      <c r="U186" s="154">
        <f>SUM(U187:U191)</f>
        <v>0</v>
      </c>
      <c r="AE186" t="s">
        <v>109</v>
      </c>
    </row>
    <row r="187" spans="1:60" ht="22.5" outlineLevel="1" x14ac:dyDescent="0.2">
      <c r="A187" s="144">
        <v>169</v>
      </c>
      <c r="B187" s="144" t="s">
        <v>457</v>
      </c>
      <c r="C187" s="180" t="s">
        <v>458</v>
      </c>
      <c r="D187" s="150" t="s">
        <v>459</v>
      </c>
      <c r="E187" s="156">
        <v>40</v>
      </c>
      <c r="F187" s="158">
        <f>H187+J187</f>
        <v>0</v>
      </c>
      <c r="G187" s="159">
        <f>ROUND(E187*F187,2)</f>
        <v>0</v>
      </c>
      <c r="H187" s="159"/>
      <c r="I187" s="159">
        <f>ROUND(E187*H187,2)</f>
        <v>0</v>
      </c>
      <c r="J187" s="159"/>
      <c r="K187" s="159">
        <f>ROUND(E187*J187,2)</f>
        <v>0</v>
      </c>
      <c r="L187" s="159">
        <v>0</v>
      </c>
      <c r="M187" s="159">
        <f>G187*(1+L187/100)</f>
        <v>0</v>
      </c>
      <c r="N187" s="151">
        <v>0</v>
      </c>
      <c r="O187" s="151">
        <f>ROUND(E187*N187,5)</f>
        <v>0</v>
      </c>
      <c r="P187" s="151">
        <v>0</v>
      </c>
      <c r="Q187" s="151">
        <f>ROUND(E187*P187,5)</f>
        <v>0</v>
      </c>
      <c r="R187" s="151"/>
      <c r="S187" s="151"/>
      <c r="T187" s="152">
        <v>0</v>
      </c>
      <c r="U187" s="151">
        <f>ROUND(E187*T187,2)</f>
        <v>0</v>
      </c>
      <c r="V187" s="143"/>
      <c r="W187" s="143"/>
      <c r="X187" s="143"/>
      <c r="Y187" s="143"/>
      <c r="Z187" s="143"/>
      <c r="AA187" s="143"/>
      <c r="AB187" s="143"/>
      <c r="AC187" s="143"/>
      <c r="AD187" s="143"/>
      <c r="AE187" s="143" t="s">
        <v>113</v>
      </c>
      <c r="AF187" s="143"/>
      <c r="AG187" s="143"/>
      <c r="AH187" s="143"/>
      <c r="AI187" s="143"/>
      <c r="AJ187" s="143"/>
      <c r="AK187" s="143"/>
      <c r="AL187" s="143"/>
      <c r="AM187" s="143"/>
      <c r="AN187" s="143"/>
      <c r="AO187" s="143"/>
      <c r="AP187" s="143"/>
      <c r="AQ187" s="143"/>
      <c r="AR187" s="143"/>
      <c r="AS187" s="143"/>
      <c r="AT187" s="143"/>
      <c r="AU187" s="143"/>
      <c r="AV187" s="143"/>
      <c r="AW187" s="143"/>
      <c r="AX187" s="143"/>
      <c r="AY187" s="143"/>
      <c r="AZ187" s="143"/>
      <c r="BA187" s="143"/>
      <c r="BB187" s="143"/>
      <c r="BC187" s="143"/>
      <c r="BD187" s="143"/>
      <c r="BE187" s="143"/>
      <c r="BF187" s="143"/>
      <c r="BG187" s="143"/>
      <c r="BH187" s="143"/>
    </row>
    <row r="188" spans="1:60" ht="15.75" customHeight="1" outlineLevel="1" x14ac:dyDescent="0.2">
      <c r="A188" s="144">
        <v>170</v>
      </c>
      <c r="B188" s="144" t="s">
        <v>460</v>
      </c>
      <c r="C188" s="180" t="s">
        <v>499</v>
      </c>
      <c r="D188" s="150" t="s">
        <v>459</v>
      </c>
      <c r="E188" s="156">
        <v>72</v>
      </c>
      <c r="F188" s="158">
        <f>H188+J188</f>
        <v>0</v>
      </c>
      <c r="G188" s="159">
        <f>ROUND(E188*F188,2)</f>
        <v>0</v>
      </c>
      <c r="H188" s="159"/>
      <c r="I188" s="159">
        <f>ROUND(E188*H188,2)</f>
        <v>0</v>
      </c>
      <c r="J188" s="159"/>
      <c r="K188" s="159">
        <f>ROUND(E188*J188,2)</f>
        <v>0</v>
      </c>
      <c r="L188" s="159">
        <v>0</v>
      </c>
      <c r="M188" s="159">
        <f>G188*(1+L188/100)</f>
        <v>0</v>
      </c>
      <c r="N188" s="151">
        <v>0</v>
      </c>
      <c r="O188" s="151">
        <f>ROUND(E188*N188,5)</f>
        <v>0</v>
      </c>
      <c r="P188" s="151">
        <v>0</v>
      </c>
      <c r="Q188" s="151">
        <f>ROUND(E188*P188,5)</f>
        <v>0</v>
      </c>
      <c r="R188" s="151"/>
      <c r="S188" s="151"/>
      <c r="T188" s="152">
        <v>0</v>
      </c>
      <c r="U188" s="151">
        <f>ROUND(E188*T188,2)</f>
        <v>0</v>
      </c>
      <c r="V188" s="143"/>
      <c r="W188" s="143"/>
      <c r="X188" s="143"/>
      <c r="Y188" s="143"/>
      <c r="Z188" s="143"/>
      <c r="AA188" s="143"/>
      <c r="AB188" s="143"/>
      <c r="AC188" s="143"/>
      <c r="AD188" s="143"/>
      <c r="AE188" s="143" t="s">
        <v>113</v>
      </c>
      <c r="AF188" s="143"/>
      <c r="AG188" s="143"/>
      <c r="AH188" s="143"/>
      <c r="AI188" s="143"/>
      <c r="AJ188" s="143"/>
      <c r="AK188" s="143"/>
      <c r="AL188" s="143"/>
      <c r="AM188" s="143"/>
      <c r="AN188" s="143"/>
      <c r="AO188" s="143"/>
      <c r="AP188" s="143"/>
      <c r="AQ188" s="143"/>
      <c r="AR188" s="143"/>
      <c r="AS188" s="143"/>
      <c r="AT188" s="143"/>
      <c r="AU188" s="143"/>
      <c r="AV188" s="143"/>
      <c r="AW188" s="143"/>
      <c r="AX188" s="143"/>
      <c r="AY188" s="143"/>
      <c r="AZ188" s="143"/>
      <c r="BA188" s="143"/>
      <c r="BB188" s="143"/>
      <c r="BC188" s="143"/>
      <c r="BD188" s="143"/>
      <c r="BE188" s="143"/>
      <c r="BF188" s="143"/>
      <c r="BG188" s="143"/>
      <c r="BH188" s="143"/>
    </row>
    <row r="189" spans="1:60" outlineLevel="1" x14ac:dyDescent="0.2">
      <c r="A189" s="144">
        <v>171</v>
      </c>
      <c r="B189" s="144" t="s">
        <v>461</v>
      </c>
      <c r="C189" s="180" t="s">
        <v>462</v>
      </c>
      <c r="D189" s="150" t="s">
        <v>459</v>
      </c>
      <c r="E189" s="156">
        <v>40</v>
      </c>
      <c r="F189" s="158">
        <f>H189+J189</f>
        <v>0</v>
      </c>
      <c r="G189" s="159">
        <f>ROUND(E189*F189,2)</f>
        <v>0</v>
      </c>
      <c r="H189" s="159"/>
      <c r="I189" s="159">
        <f>ROUND(E189*H189,2)</f>
        <v>0</v>
      </c>
      <c r="J189" s="159"/>
      <c r="K189" s="159">
        <f>ROUND(E189*J189,2)</f>
        <v>0</v>
      </c>
      <c r="L189" s="159">
        <v>0</v>
      </c>
      <c r="M189" s="159">
        <f>G189*(1+L189/100)</f>
        <v>0</v>
      </c>
      <c r="N189" s="151">
        <v>0</v>
      </c>
      <c r="O189" s="151">
        <f>ROUND(E189*N189,5)</f>
        <v>0</v>
      </c>
      <c r="P189" s="151">
        <v>0</v>
      </c>
      <c r="Q189" s="151">
        <f>ROUND(E189*P189,5)</f>
        <v>0</v>
      </c>
      <c r="R189" s="151"/>
      <c r="S189" s="151"/>
      <c r="T189" s="152">
        <v>0</v>
      </c>
      <c r="U189" s="151">
        <f>ROUND(E189*T189,2)</f>
        <v>0</v>
      </c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 t="s">
        <v>113</v>
      </c>
      <c r="AF189" s="143"/>
      <c r="AG189" s="143"/>
      <c r="AH189" s="143"/>
      <c r="AI189" s="143"/>
      <c r="AJ189" s="143"/>
      <c r="AK189" s="143"/>
      <c r="AL189" s="143"/>
      <c r="AM189" s="143"/>
      <c r="AN189" s="143"/>
      <c r="AO189" s="143"/>
      <c r="AP189" s="143"/>
      <c r="AQ189" s="143"/>
      <c r="AR189" s="143"/>
      <c r="AS189" s="143"/>
      <c r="AT189" s="143"/>
      <c r="AU189" s="143"/>
      <c r="AV189" s="143"/>
      <c r="AW189" s="143"/>
      <c r="AX189" s="143"/>
      <c r="AY189" s="143"/>
      <c r="AZ189" s="143"/>
      <c r="BA189" s="143"/>
      <c r="BB189" s="143"/>
      <c r="BC189" s="143"/>
      <c r="BD189" s="143"/>
      <c r="BE189" s="143"/>
      <c r="BF189" s="143"/>
      <c r="BG189" s="143"/>
      <c r="BH189" s="143"/>
    </row>
    <row r="190" spans="1:60" ht="22.5" outlineLevel="1" x14ac:dyDescent="0.2">
      <c r="A190" s="144">
        <v>172</v>
      </c>
      <c r="B190" s="144" t="s">
        <v>463</v>
      </c>
      <c r="C190" s="180" t="s">
        <v>464</v>
      </c>
      <c r="D190" s="150" t="s">
        <v>459</v>
      </c>
      <c r="E190" s="156">
        <v>200</v>
      </c>
      <c r="F190" s="158">
        <f>H190+J190</f>
        <v>0</v>
      </c>
      <c r="G190" s="159">
        <f>ROUND(E190*F190,2)</f>
        <v>0</v>
      </c>
      <c r="H190" s="159"/>
      <c r="I190" s="159">
        <f>ROUND(E190*H190,2)</f>
        <v>0</v>
      </c>
      <c r="J190" s="159"/>
      <c r="K190" s="159">
        <f>ROUND(E190*J190,2)</f>
        <v>0</v>
      </c>
      <c r="L190" s="159">
        <v>0</v>
      </c>
      <c r="M190" s="159">
        <f>G190*(1+L190/100)</f>
        <v>0</v>
      </c>
      <c r="N190" s="151">
        <v>0</v>
      </c>
      <c r="O190" s="151">
        <f>ROUND(E190*N190,5)</f>
        <v>0</v>
      </c>
      <c r="P190" s="151">
        <v>0</v>
      </c>
      <c r="Q190" s="151">
        <f>ROUND(E190*P190,5)</f>
        <v>0</v>
      </c>
      <c r="R190" s="151"/>
      <c r="S190" s="151"/>
      <c r="T190" s="152">
        <v>0</v>
      </c>
      <c r="U190" s="151">
        <f>ROUND(E190*T190,2)</f>
        <v>0</v>
      </c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 t="s">
        <v>113</v>
      </c>
      <c r="AF190" s="143"/>
      <c r="AG190" s="143"/>
      <c r="AH190" s="143"/>
      <c r="AI190" s="143"/>
      <c r="AJ190" s="143"/>
      <c r="AK190" s="143"/>
      <c r="AL190" s="143"/>
      <c r="AM190" s="143"/>
      <c r="AN190" s="143"/>
      <c r="AO190" s="143"/>
      <c r="AP190" s="143"/>
      <c r="AQ190" s="143"/>
      <c r="AR190" s="143"/>
      <c r="AS190" s="143"/>
      <c r="AT190" s="143"/>
      <c r="AU190" s="143"/>
      <c r="AV190" s="143"/>
      <c r="AW190" s="143"/>
      <c r="AX190" s="143"/>
      <c r="AY190" s="143"/>
      <c r="AZ190" s="143"/>
      <c r="BA190" s="143"/>
      <c r="BB190" s="143"/>
      <c r="BC190" s="143"/>
      <c r="BD190" s="143"/>
      <c r="BE190" s="143"/>
      <c r="BF190" s="143"/>
      <c r="BG190" s="143"/>
      <c r="BH190" s="143"/>
    </row>
    <row r="191" spans="1:60" outlineLevel="1" x14ac:dyDescent="0.2">
      <c r="A191" s="144">
        <v>173</v>
      </c>
      <c r="B191" s="144" t="s">
        <v>465</v>
      </c>
      <c r="C191" s="180" t="s">
        <v>466</v>
      </c>
      <c r="D191" s="150" t="s">
        <v>459</v>
      </c>
      <c r="E191" s="156">
        <v>40</v>
      </c>
      <c r="F191" s="158">
        <f>H191+J191</f>
        <v>0</v>
      </c>
      <c r="G191" s="159">
        <f>ROUND(E191*F191,2)</f>
        <v>0</v>
      </c>
      <c r="H191" s="159"/>
      <c r="I191" s="159">
        <f>ROUND(E191*H191,2)</f>
        <v>0</v>
      </c>
      <c r="J191" s="159"/>
      <c r="K191" s="159">
        <f>ROUND(E191*J191,2)</f>
        <v>0</v>
      </c>
      <c r="L191" s="159">
        <v>0</v>
      </c>
      <c r="M191" s="159">
        <f>G191*(1+L191/100)</f>
        <v>0</v>
      </c>
      <c r="N191" s="151">
        <v>0</v>
      </c>
      <c r="O191" s="151">
        <f>ROUND(E191*N191,5)</f>
        <v>0</v>
      </c>
      <c r="P191" s="151">
        <v>0</v>
      </c>
      <c r="Q191" s="151">
        <f>ROUND(E191*P191,5)</f>
        <v>0</v>
      </c>
      <c r="R191" s="151"/>
      <c r="S191" s="151"/>
      <c r="T191" s="152">
        <v>0</v>
      </c>
      <c r="U191" s="151">
        <f>ROUND(E191*T191,2)</f>
        <v>0</v>
      </c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3" t="s">
        <v>113</v>
      </c>
      <c r="AF191" s="143"/>
      <c r="AG191" s="143"/>
      <c r="AH191" s="143"/>
      <c r="AI191" s="143"/>
      <c r="AJ191" s="143"/>
      <c r="AK191" s="143"/>
      <c r="AL191" s="143"/>
      <c r="AM191" s="143"/>
      <c r="AN191" s="143"/>
      <c r="AO191" s="143"/>
      <c r="AP191" s="143"/>
      <c r="AQ191" s="143"/>
      <c r="AR191" s="143"/>
      <c r="AS191" s="143"/>
      <c r="AT191" s="143"/>
      <c r="AU191" s="143"/>
      <c r="AV191" s="143"/>
      <c r="AW191" s="143"/>
      <c r="AX191" s="143"/>
      <c r="AY191" s="143"/>
      <c r="AZ191" s="143"/>
      <c r="BA191" s="143"/>
      <c r="BB191" s="143"/>
      <c r="BC191" s="143"/>
      <c r="BD191" s="143"/>
      <c r="BE191" s="143"/>
      <c r="BF191" s="143"/>
      <c r="BG191" s="143"/>
      <c r="BH191" s="143"/>
    </row>
    <row r="192" spans="1:60" x14ac:dyDescent="0.2">
      <c r="A192" s="145" t="s">
        <v>108</v>
      </c>
      <c r="B192" s="145" t="s">
        <v>80</v>
      </c>
      <c r="C192" s="181" t="s">
        <v>59</v>
      </c>
      <c r="D192" s="153"/>
      <c r="E192" s="157"/>
      <c r="F192" s="160"/>
      <c r="G192" s="160">
        <f>SUMIF(AE193:AE206,"&lt;&gt;NOR",G193:G206)</f>
        <v>0</v>
      </c>
      <c r="H192" s="160"/>
      <c r="I192" s="160">
        <f>SUM(I193:I206)</f>
        <v>0</v>
      </c>
      <c r="J192" s="160"/>
      <c r="K192" s="160">
        <f>SUM(K193:K206)</f>
        <v>0</v>
      </c>
      <c r="L192" s="160"/>
      <c r="M192" s="160">
        <f>SUM(M193:M206)</f>
        <v>0</v>
      </c>
      <c r="N192" s="154"/>
      <c r="O192" s="154">
        <f>SUM(O193:O206)</f>
        <v>0.6211000000000001</v>
      </c>
      <c r="P192" s="154"/>
      <c r="Q192" s="154">
        <f>SUM(Q193:Q206)</f>
        <v>0</v>
      </c>
      <c r="R192" s="154"/>
      <c r="S192" s="154"/>
      <c r="T192" s="155"/>
      <c r="U192" s="154">
        <f>SUM(U193:U206)</f>
        <v>0</v>
      </c>
      <c r="AE192" t="s">
        <v>109</v>
      </c>
    </row>
    <row r="193" spans="1:60" ht="22.5" outlineLevel="1" x14ac:dyDescent="0.2">
      <c r="A193" s="144">
        <v>174</v>
      </c>
      <c r="B193" s="144" t="s">
        <v>467</v>
      </c>
      <c r="C193" s="180" t="s">
        <v>468</v>
      </c>
      <c r="D193" s="150" t="s">
        <v>168</v>
      </c>
      <c r="E193" s="156">
        <v>1</v>
      </c>
      <c r="F193" s="158">
        <f t="shared" ref="F193:F206" si="48">H193+J193</f>
        <v>0</v>
      </c>
      <c r="G193" s="159">
        <f t="shared" ref="G193:G206" si="49">ROUND(E193*F193,2)</f>
        <v>0</v>
      </c>
      <c r="H193" s="159"/>
      <c r="I193" s="159">
        <f t="shared" ref="I193:I206" si="50">ROUND(E193*H193,2)</f>
        <v>0</v>
      </c>
      <c r="J193" s="159"/>
      <c r="K193" s="159">
        <f t="shared" ref="K193:K206" si="51">ROUND(E193*J193,2)</f>
        <v>0</v>
      </c>
      <c r="L193" s="159">
        <v>0</v>
      </c>
      <c r="M193" s="159">
        <f t="shared" ref="M193:M206" si="52">G193*(1+L193/100)</f>
        <v>0</v>
      </c>
      <c r="N193" s="151">
        <v>2E-3</v>
      </c>
      <c r="O193" s="151">
        <f t="shared" ref="O193:O206" si="53">ROUND(E193*N193,5)</f>
        <v>2E-3</v>
      </c>
      <c r="P193" s="151">
        <v>0</v>
      </c>
      <c r="Q193" s="151">
        <f t="shared" ref="Q193:Q206" si="54">ROUND(E193*P193,5)</f>
        <v>0</v>
      </c>
      <c r="R193" s="151"/>
      <c r="S193" s="151"/>
      <c r="T193" s="152">
        <v>0</v>
      </c>
      <c r="U193" s="151">
        <f t="shared" ref="U193:U206" si="55">ROUND(E193*T193,2)</f>
        <v>0</v>
      </c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3" t="s">
        <v>113</v>
      </c>
      <c r="AF193" s="143"/>
      <c r="AG193" s="143"/>
      <c r="AH193" s="143"/>
      <c r="AI193" s="143"/>
      <c r="AJ193" s="143"/>
      <c r="AK193" s="143"/>
      <c r="AL193" s="143"/>
      <c r="AM193" s="143"/>
      <c r="AN193" s="143"/>
      <c r="AO193" s="143"/>
      <c r="AP193" s="143"/>
      <c r="AQ193" s="143"/>
      <c r="AR193" s="143"/>
      <c r="AS193" s="143"/>
      <c r="AT193" s="143"/>
      <c r="AU193" s="143"/>
      <c r="AV193" s="143"/>
      <c r="AW193" s="143"/>
      <c r="AX193" s="143"/>
      <c r="AY193" s="143"/>
      <c r="AZ193" s="143"/>
      <c r="BA193" s="143"/>
      <c r="BB193" s="143"/>
      <c r="BC193" s="143"/>
      <c r="BD193" s="143"/>
      <c r="BE193" s="143"/>
      <c r="BF193" s="143"/>
      <c r="BG193" s="143"/>
      <c r="BH193" s="143"/>
    </row>
    <row r="194" spans="1:60" ht="22.5" outlineLevel="1" x14ac:dyDescent="0.2">
      <c r="A194" s="144">
        <v>175</v>
      </c>
      <c r="B194" s="144" t="s">
        <v>469</v>
      </c>
      <c r="C194" s="180" t="s">
        <v>470</v>
      </c>
      <c r="D194" s="150" t="s">
        <v>168</v>
      </c>
      <c r="E194" s="156">
        <v>1</v>
      </c>
      <c r="F194" s="158">
        <f t="shared" si="48"/>
        <v>0</v>
      </c>
      <c r="G194" s="159">
        <f t="shared" si="49"/>
        <v>0</v>
      </c>
      <c r="H194" s="159"/>
      <c r="I194" s="159">
        <f t="shared" si="50"/>
        <v>0</v>
      </c>
      <c r="J194" s="159"/>
      <c r="K194" s="159">
        <f t="shared" si="51"/>
        <v>0</v>
      </c>
      <c r="L194" s="159">
        <v>0</v>
      </c>
      <c r="M194" s="159">
        <f t="shared" si="52"/>
        <v>0</v>
      </c>
      <c r="N194" s="151">
        <v>8.0000000000000002E-3</v>
      </c>
      <c r="O194" s="151">
        <f t="shared" si="53"/>
        <v>8.0000000000000002E-3</v>
      </c>
      <c r="P194" s="151">
        <v>0</v>
      </c>
      <c r="Q194" s="151">
        <f t="shared" si="54"/>
        <v>0</v>
      </c>
      <c r="R194" s="151"/>
      <c r="S194" s="151"/>
      <c r="T194" s="152">
        <v>0</v>
      </c>
      <c r="U194" s="151">
        <f t="shared" si="55"/>
        <v>0</v>
      </c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3" t="s">
        <v>113</v>
      </c>
      <c r="AF194" s="143"/>
      <c r="AG194" s="143"/>
      <c r="AH194" s="143"/>
      <c r="AI194" s="143"/>
      <c r="AJ194" s="143"/>
      <c r="AK194" s="143"/>
      <c r="AL194" s="143"/>
      <c r="AM194" s="143"/>
      <c r="AN194" s="143"/>
      <c r="AO194" s="143"/>
      <c r="AP194" s="143"/>
      <c r="AQ194" s="143"/>
      <c r="AR194" s="143"/>
      <c r="AS194" s="143"/>
      <c r="AT194" s="143"/>
      <c r="AU194" s="143"/>
      <c r="AV194" s="143"/>
      <c r="AW194" s="143"/>
      <c r="AX194" s="143"/>
      <c r="AY194" s="143"/>
      <c r="AZ194" s="143"/>
      <c r="BA194" s="143"/>
      <c r="BB194" s="143"/>
      <c r="BC194" s="143"/>
      <c r="BD194" s="143"/>
      <c r="BE194" s="143"/>
      <c r="BF194" s="143"/>
      <c r="BG194" s="143"/>
      <c r="BH194" s="143"/>
    </row>
    <row r="195" spans="1:60" ht="22.5" outlineLevel="1" x14ac:dyDescent="0.2">
      <c r="A195" s="144">
        <v>176</v>
      </c>
      <c r="B195" s="144" t="s">
        <v>471</v>
      </c>
      <c r="C195" s="180" t="s">
        <v>472</v>
      </c>
      <c r="D195" s="150" t="s">
        <v>168</v>
      </c>
      <c r="E195" s="156">
        <v>1</v>
      </c>
      <c r="F195" s="158">
        <f t="shared" si="48"/>
        <v>0</v>
      </c>
      <c r="G195" s="159">
        <f t="shared" si="49"/>
        <v>0</v>
      </c>
      <c r="H195" s="159"/>
      <c r="I195" s="159">
        <f t="shared" si="50"/>
        <v>0</v>
      </c>
      <c r="J195" s="159"/>
      <c r="K195" s="159">
        <f t="shared" si="51"/>
        <v>0</v>
      </c>
      <c r="L195" s="159">
        <v>0</v>
      </c>
      <c r="M195" s="159">
        <f t="shared" si="52"/>
        <v>0</v>
      </c>
      <c r="N195" s="151">
        <v>8.0000000000000002E-3</v>
      </c>
      <c r="O195" s="151">
        <f t="shared" si="53"/>
        <v>8.0000000000000002E-3</v>
      </c>
      <c r="P195" s="151">
        <v>0</v>
      </c>
      <c r="Q195" s="151">
        <f t="shared" si="54"/>
        <v>0</v>
      </c>
      <c r="R195" s="151"/>
      <c r="S195" s="151"/>
      <c r="T195" s="152">
        <v>0</v>
      </c>
      <c r="U195" s="151">
        <f t="shared" si="55"/>
        <v>0</v>
      </c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3" t="s">
        <v>113</v>
      </c>
      <c r="AF195" s="143"/>
      <c r="AG195" s="143"/>
      <c r="AH195" s="143"/>
      <c r="AI195" s="143"/>
      <c r="AJ195" s="143"/>
      <c r="AK195" s="143"/>
      <c r="AL195" s="143"/>
      <c r="AM195" s="143"/>
      <c r="AN195" s="143"/>
      <c r="AO195" s="143"/>
      <c r="AP195" s="143"/>
      <c r="AQ195" s="143"/>
      <c r="AR195" s="143"/>
      <c r="AS195" s="143"/>
      <c r="AT195" s="143"/>
      <c r="AU195" s="143"/>
      <c r="AV195" s="143"/>
      <c r="AW195" s="143"/>
      <c r="AX195" s="143"/>
      <c r="AY195" s="143"/>
      <c r="AZ195" s="143"/>
      <c r="BA195" s="143"/>
      <c r="BB195" s="143"/>
      <c r="BC195" s="143"/>
      <c r="BD195" s="143"/>
      <c r="BE195" s="143"/>
      <c r="BF195" s="143"/>
      <c r="BG195" s="143"/>
      <c r="BH195" s="143"/>
    </row>
    <row r="196" spans="1:60" ht="22.5" outlineLevel="1" x14ac:dyDescent="0.2">
      <c r="A196" s="144">
        <v>177</v>
      </c>
      <c r="B196" s="144" t="s">
        <v>473</v>
      </c>
      <c r="C196" s="180" t="s">
        <v>474</v>
      </c>
      <c r="D196" s="150" t="s">
        <v>168</v>
      </c>
      <c r="E196" s="156">
        <v>1</v>
      </c>
      <c r="F196" s="158">
        <f t="shared" si="48"/>
        <v>0</v>
      </c>
      <c r="G196" s="159">
        <f t="shared" si="49"/>
        <v>0</v>
      </c>
      <c r="H196" s="159"/>
      <c r="I196" s="159">
        <f t="shared" si="50"/>
        <v>0</v>
      </c>
      <c r="J196" s="159"/>
      <c r="K196" s="159">
        <f t="shared" si="51"/>
        <v>0</v>
      </c>
      <c r="L196" s="159">
        <v>0</v>
      </c>
      <c r="M196" s="159">
        <f t="shared" si="52"/>
        <v>0</v>
      </c>
      <c r="N196" s="151">
        <v>0.08</v>
      </c>
      <c r="O196" s="151">
        <f t="shared" si="53"/>
        <v>0.08</v>
      </c>
      <c r="P196" s="151">
        <v>0</v>
      </c>
      <c r="Q196" s="151">
        <f t="shared" si="54"/>
        <v>0</v>
      </c>
      <c r="R196" s="151"/>
      <c r="S196" s="151"/>
      <c r="T196" s="152">
        <v>0</v>
      </c>
      <c r="U196" s="151">
        <f t="shared" si="55"/>
        <v>0</v>
      </c>
      <c r="V196" s="143"/>
      <c r="W196" s="143"/>
      <c r="X196" s="143"/>
      <c r="Y196" s="143"/>
      <c r="Z196" s="143"/>
      <c r="AA196" s="143"/>
      <c r="AB196" s="143"/>
      <c r="AC196" s="143"/>
      <c r="AD196" s="143"/>
      <c r="AE196" s="143" t="s">
        <v>113</v>
      </c>
      <c r="AF196" s="143"/>
      <c r="AG196" s="143"/>
      <c r="AH196" s="143"/>
      <c r="AI196" s="143"/>
      <c r="AJ196" s="143"/>
      <c r="AK196" s="143"/>
      <c r="AL196" s="143"/>
      <c r="AM196" s="143"/>
      <c r="AN196" s="143"/>
      <c r="AO196" s="143"/>
      <c r="AP196" s="143"/>
      <c r="AQ196" s="143"/>
      <c r="AR196" s="143"/>
      <c r="AS196" s="143"/>
      <c r="AT196" s="143"/>
      <c r="AU196" s="143"/>
      <c r="AV196" s="143"/>
      <c r="AW196" s="143"/>
      <c r="AX196" s="143"/>
      <c r="AY196" s="143"/>
      <c r="AZ196" s="143"/>
      <c r="BA196" s="143"/>
      <c r="BB196" s="143"/>
      <c r="BC196" s="143"/>
      <c r="BD196" s="143"/>
      <c r="BE196" s="143"/>
      <c r="BF196" s="143"/>
      <c r="BG196" s="143"/>
      <c r="BH196" s="143"/>
    </row>
    <row r="197" spans="1:60" ht="22.5" outlineLevel="1" x14ac:dyDescent="0.2">
      <c r="A197" s="144">
        <v>178</v>
      </c>
      <c r="B197" s="144" t="s">
        <v>475</v>
      </c>
      <c r="C197" s="180" t="s">
        <v>476</v>
      </c>
      <c r="D197" s="150" t="s">
        <v>112</v>
      </c>
      <c r="E197" s="156">
        <v>1</v>
      </c>
      <c r="F197" s="158">
        <f t="shared" si="48"/>
        <v>0</v>
      </c>
      <c r="G197" s="159">
        <f t="shared" si="49"/>
        <v>0</v>
      </c>
      <c r="H197" s="159"/>
      <c r="I197" s="159">
        <f t="shared" si="50"/>
        <v>0</v>
      </c>
      <c r="J197" s="159"/>
      <c r="K197" s="159">
        <f t="shared" si="51"/>
        <v>0</v>
      </c>
      <c r="L197" s="159">
        <v>0</v>
      </c>
      <c r="M197" s="159">
        <f t="shared" si="52"/>
        <v>0</v>
      </c>
      <c r="N197" s="151">
        <v>0.18</v>
      </c>
      <c r="O197" s="151">
        <f t="shared" si="53"/>
        <v>0.18</v>
      </c>
      <c r="P197" s="151">
        <v>0</v>
      </c>
      <c r="Q197" s="151">
        <f t="shared" si="54"/>
        <v>0</v>
      </c>
      <c r="R197" s="151"/>
      <c r="S197" s="151"/>
      <c r="T197" s="152">
        <v>0</v>
      </c>
      <c r="U197" s="151">
        <f t="shared" si="55"/>
        <v>0</v>
      </c>
      <c r="V197" s="143"/>
      <c r="W197" s="143"/>
      <c r="X197" s="143"/>
      <c r="Y197" s="143"/>
      <c r="Z197" s="143"/>
      <c r="AA197" s="143"/>
      <c r="AB197" s="143"/>
      <c r="AC197" s="143"/>
      <c r="AD197" s="143"/>
      <c r="AE197" s="143" t="s">
        <v>113</v>
      </c>
      <c r="AF197" s="143"/>
      <c r="AG197" s="143"/>
      <c r="AH197" s="143"/>
      <c r="AI197" s="143"/>
      <c r="AJ197" s="143"/>
      <c r="AK197" s="143"/>
      <c r="AL197" s="143"/>
      <c r="AM197" s="143"/>
      <c r="AN197" s="143"/>
      <c r="AO197" s="143"/>
      <c r="AP197" s="143"/>
      <c r="AQ197" s="143"/>
      <c r="AR197" s="143"/>
      <c r="AS197" s="143"/>
      <c r="AT197" s="143"/>
      <c r="AU197" s="143"/>
      <c r="AV197" s="143"/>
      <c r="AW197" s="143"/>
      <c r="AX197" s="143"/>
      <c r="AY197" s="143"/>
      <c r="AZ197" s="143"/>
      <c r="BA197" s="143"/>
      <c r="BB197" s="143"/>
      <c r="BC197" s="143"/>
      <c r="BD197" s="143"/>
      <c r="BE197" s="143"/>
      <c r="BF197" s="143"/>
      <c r="BG197" s="143"/>
      <c r="BH197" s="143"/>
    </row>
    <row r="198" spans="1:60" ht="22.5" outlineLevel="1" x14ac:dyDescent="0.2">
      <c r="A198" s="144">
        <v>179</v>
      </c>
      <c r="B198" s="144" t="s">
        <v>477</v>
      </c>
      <c r="C198" s="180" t="s">
        <v>478</v>
      </c>
      <c r="D198" s="150" t="s">
        <v>112</v>
      </c>
      <c r="E198" s="156">
        <v>1</v>
      </c>
      <c r="F198" s="158">
        <f t="shared" si="48"/>
        <v>0</v>
      </c>
      <c r="G198" s="159">
        <f t="shared" si="49"/>
        <v>0</v>
      </c>
      <c r="H198" s="159"/>
      <c r="I198" s="159">
        <f t="shared" si="50"/>
        <v>0</v>
      </c>
      <c r="J198" s="159"/>
      <c r="K198" s="159">
        <f t="shared" si="51"/>
        <v>0</v>
      </c>
      <c r="L198" s="159">
        <v>0</v>
      </c>
      <c r="M198" s="159">
        <f t="shared" si="52"/>
        <v>0</v>
      </c>
      <c r="N198" s="151">
        <v>0.12</v>
      </c>
      <c r="O198" s="151">
        <f t="shared" si="53"/>
        <v>0.12</v>
      </c>
      <c r="P198" s="151">
        <v>0</v>
      </c>
      <c r="Q198" s="151">
        <f t="shared" si="54"/>
        <v>0</v>
      </c>
      <c r="R198" s="151"/>
      <c r="S198" s="151"/>
      <c r="T198" s="152">
        <v>0</v>
      </c>
      <c r="U198" s="151">
        <f t="shared" si="55"/>
        <v>0</v>
      </c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 t="s">
        <v>113</v>
      </c>
      <c r="AF198" s="143"/>
      <c r="AG198" s="143"/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</row>
    <row r="199" spans="1:60" ht="22.5" outlineLevel="1" x14ac:dyDescent="0.2">
      <c r="A199" s="144">
        <v>180</v>
      </c>
      <c r="B199" s="144" t="s">
        <v>479</v>
      </c>
      <c r="C199" s="180" t="s">
        <v>480</v>
      </c>
      <c r="D199" s="150" t="s">
        <v>112</v>
      </c>
      <c r="E199" s="156">
        <v>1</v>
      </c>
      <c r="F199" s="158">
        <f t="shared" si="48"/>
        <v>0</v>
      </c>
      <c r="G199" s="159">
        <f t="shared" si="49"/>
        <v>0</v>
      </c>
      <c r="H199" s="159"/>
      <c r="I199" s="159">
        <f t="shared" si="50"/>
        <v>0</v>
      </c>
      <c r="J199" s="159"/>
      <c r="K199" s="159">
        <f t="shared" si="51"/>
        <v>0</v>
      </c>
      <c r="L199" s="159">
        <v>0</v>
      </c>
      <c r="M199" s="159">
        <f t="shared" si="52"/>
        <v>0</v>
      </c>
      <c r="N199" s="151">
        <v>8.0000000000000002E-3</v>
      </c>
      <c r="O199" s="151">
        <f t="shared" si="53"/>
        <v>8.0000000000000002E-3</v>
      </c>
      <c r="P199" s="151">
        <v>0</v>
      </c>
      <c r="Q199" s="151">
        <f t="shared" si="54"/>
        <v>0</v>
      </c>
      <c r="R199" s="151"/>
      <c r="S199" s="151"/>
      <c r="T199" s="152">
        <v>0</v>
      </c>
      <c r="U199" s="151">
        <f t="shared" si="55"/>
        <v>0</v>
      </c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 t="s">
        <v>113</v>
      </c>
      <c r="AF199" s="143"/>
      <c r="AG199" s="143"/>
      <c r="AH199" s="143"/>
      <c r="AI199" s="143"/>
      <c r="AJ199" s="143"/>
      <c r="AK199" s="143"/>
      <c r="AL199" s="143"/>
      <c r="AM199" s="143"/>
      <c r="AN199" s="143"/>
      <c r="AO199" s="143"/>
      <c r="AP199" s="143"/>
      <c r="AQ199" s="143"/>
      <c r="AR199" s="143"/>
      <c r="AS199" s="143"/>
      <c r="AT199" s="143"/>
      <c r="AU199" s="143"/>
      <c r="AV199" s="143"/>
      <c r="AW199" s="143"/>
      <c r="AX199" s="143"/>
      <c r="AY199" s="143"/>
      <c r="AZ199" s="143"/>
      <c r="BA199" s="143"/>
      <c r="BB199" s="143"/>
      <c r="BC199" s="143"/>
      <c r="BD199" s="143"/>
      <c r="BE199" s="143"/>
      <c r="BF199" s="143"/>
      <c r="BG199" s="143"/>
      <c r="BH199" s="143"/>
    </row>
    <row r="200" spans="1:60" ht="22.5" outlineLevel="1" x14ac:dyDescent="0.2">
      <c r="A200" s="144">
        <v>181</v>
      </c>
      <c r="B200" s="144" t="s">
        <v>481</v>
      </c>
      <c r="C200" s="180" t="s">
        <v>482</v>
      </c>
      <c r="D200" s="150" t="s">
        <v>112</v>
      </c>
      <c r="E200" s="156">
        <v>1</v>
      </c>
      <c r="F200" s="158">
        <f t="shared" si="48"/>
        <v>0</v>
      </c>
      <c r="G200" s="159">
        <f t="shared" si="49"/>
        <v>0</v>
      </c>
      <c r="H200" s="159"/>
      <c r="I200" s="159">
        <f t="shared" si="50"/>
        <v>0</v>
      </c>
      <c r="J200" s="159"/>
      <c r="K200" s="159">
        <f t="shared" si="51"/>
        <v>0</v>
      </c>
      <c r="L200" s="159">
        <v>0</v>
      </c>
      <c r="M200" s="159">
        <f t="shared" si="52"/>
        <v>0</v>
      </c>
      <c r="N200" s="151">
        <v>0.02</v>
      </c>
      <c r="O200" s="151">
        <f t="shared" si="53"/>
        <v>0.02</v>
      </c>
      <c r="P200" s="151">
        <v>0</v>
      </c>
      <c r="Q200" s="151">
        <f t="shared" si="54"/>
        <v>0</v>
      </c>
      <c r="R200" s="151"/>
      <c r="S200" s="151"/>
      <c r="T200" s="152">
        <v>0</v>
      </c>
      <c r="U200" s="151">
        <f t="shared" si="55"/>
        <v>0</v>
      </c>
      <c r="V200" s="143"/>
      <c r="W200" s="143"/>
      <c r="X200" s="143"/>
      <c r="Y200" s="143"/>
      <c r="Z200" s="143"/>
      <c r="AA200" s="143"/>
      <c r="AB200" s="143"/>
      <c r="AC200" s="143"/>
      <c r="AD200" s="143"/>
      <c r="AE200" s="143" t="s">
        <v>113</v>
      </c>
      <c r="AF200" s="143"/>
      <c r="AG200" s="143"/>
      <c r="AH200" s="143"/>
      <c r="AI200" s="143"/>
      <c r="AJ200" s="143"/>
      <c r="AK200" s="143"/>
      <c r="AL200" s="143"/>
      <c r="AM200" s="143"/>
      <c r="AN200" s="143"/>
      <c r="AO200" s="143"/>
      <c r="AP200" s="143"/>
      <c r="AQ200" s="143"/>
      <c r="AR200" s="143"/>
      <c r="AS200" s="143"/>
      <c r="AT200" s="143"/>
      <c r="AU200" s="143"/>
      <c r="AV200" s="143"/>
      <c r="AW200" s="143"/>
      <c r="AX200" s="143"/>
      <c r="AY200" s="143"/>
      <c r="AZ200" s="143"/>
      <c r="BA200" s="143"/>
      <c r="BB200" s="143"/>
      <c r="BC200" s="143"/>
      <c r="BD200" s="143"/>
      <c r="BE200" s="143"/>
      <c r="BF200" s="143"/>
      <c r="BG200" s="143"/>
      <c r="BH200" s="143"/>
    </row>
    <row r="201" spans="1:60" ht="22.5" outlineLevel="1" x14ac:dyDescent="0.2">
      <c r="A201" s="144">
        <v>182</v>
      </c>
      <c r="B201" s="144" t="s">
        <v>483</v>
      </c>
      <c r="C201" s="180" t="s">
        <v>484</v>
      </c>
      <c r="D201" s="150" t="s">
        <v>112</v>
      </c>
      <c r="E201" s="156">
        <v>1</v>
      </c>
      <c r="F201" s="158">
        <f t="shared" si="48"/>
        <v>0</v>
      </c>
      <c r="G201" s="159">
        <f t="shared" si="49"/>
        <v>0</v>
      </c>
      <c r="H201" s="159"/>
      <c r="I201" s="159">
        <f t="shared" si="50"/>
        <v>0</v>
      </c>
      <c r="J201" s="159"/>
      <c r="K201" s="159">
        <f t="shared" si="51"/>
        <v>0</v>
      </c>
      <c r="L201" s="159">
        <v>0</v>
      </c>
      <c r="M201" s="159">
        <f t="shared" si="52"/>
        <v>0</v>
      </c>
      <c r="N201" s="151">
        <v>0.1</v>
      </c>
      <c r="O201" s="151">
        <f t="shared" si="53"/>
        <v>0.1</v>
      </c>
      <c r="P201" s="151">
        <v>0</v>
      </c>
      <c r="Q201" s="151">
        <f t="shared" si="54"/>
        <v>0</v>
      </c>
      <c r="R201" s="151"/>
      <c r="S201" s="151"/>
      <c r="T201" s="152">
        <v>0</v>
      </c>
      <c r="U201" s="151">
        <f t="shared" si="55"/>
        <v>0</v>
      </c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 t="s">
        <v>113</v>
      </c>
      <c r="AF201" s="143"/>
      <c r="AG201" s="143"/>
      <c r="AH201" s="143"/>
      <c r="AI201" s="143"/>
      <c r="AJ201" s="143"/>
      <c r="AK201" s="143"/>
      <c r="AL201" s="143"/>
      <c r="AM201" s="143"/>
      <c r="AN201" s="143"/>
      <c r="AO201" s="143"/>
      <c r="AP201" s="143"/>
      <c r="AQ201" s="143"/>
      <c r="AR201" s="143"/>
      <c r="AS201" s="143"/>
      <c r="AT201" s="143"/>
      <c r="AU201" s="143"/>
      <c r="AV201" s="143"/>
      <c r="AW201" s="143"/>
      <c r="AX201" s="143"/>
      <c r="AY201" s="143"/>
      <c r="AZ201" s="143"/>
      <c r="BA201" s="143"/>
      <c r="BB201" s="143"/>
      <c r="BC201" s="143"/>
      <c r="BD201" s="143"/>
      <c r="BE201" s="143"/>
      <c r="BF201" s="143"/>
      <c r="BG201" s="143"/>
      <c r="BH201" s="143"/>
    </row>
    <row r="202" spans="1:60" ht="22.5" outlineLevel="1" x14ac:dyDescent="0.2">
      <c r="A202" s="144">
        <v>183</v>
      </c>
      <c r="B202" s="144" t="s">
        <v>485</v>
      </c>
      <c r="C202" s="180" t="s">
        <v>486</v>
      </c>
      <c r="D202" s="150" t="s">
        <v>112</v>
      </c>
      <c r="E202" s="156">
        <v>1</v>
      </c>
      <c r="F202" s="158">
        <f t="shared" si="48"/>
        <v>0</v>
      </c>
      <c r="G202" s="159">
        <f t="shared" si="49"/>
        <v>0</v>
      </c>
      <c r="H202" s="159"/>
      <c r="I202" s="159">
        <f t="shared" si="50"/>
        <v>0</v>
      </c>
      <c r="J202" s="159"/>
      <c r="K202" s="159">
        <f t="shared" si="51"/>
        <v>0</v>
      </c>
      <c r="L202" s="159">
        <v>0</v>
      </c>
      <c r="M202" s="159">
        <f t="shared" si="52"/>
        <v>0</v>
      </c>
      <c r="N202" s="151">
        <v>1.4999999999999999E-2</v>
      </c>
      <c r="O202" s="151">
        <f t="shared" si="53"/>
        <v>1.4999999999999999E-2</v>
      </c>
      <c r="P202" s="151">
        <v>0</v>
      </c>
      <c r="Q202" s="151">
        <f t="shared" si="54"/>
        <v>0</v>
      </c>
      <c r="R202" s="151"/>
      <c r="S202" s="151"/>
      <c r="T202" s="152">
        <v>0</v>
      </c>
      <c r="U202" s="151">
        <f t="shared" si="55"/>
        <v>0</v>
      </c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3" t="s">
        <v>113</v>
      </c>
      <c r="AF202" s="143"/>
      <c r="AG202" s="143"/>
      <c r="AH202" s="143"/>
      <c r="AI202" s="143"/>
      <c r="AJ202" s="143"/>
      <c r="AK202" s="143"/>
      <c r="AL202" s="143"/>
      <c r="AM202" s="143"/>
      <c r="AN202" s="143"/>
      <c r="AO202" s="143"/>
      <c r="AP202" s="143"/>
      <c r="AQ202" s="143"/>
      <c r="AR202" s="143"/>
      <c r="AS202" s="143"/>
      <c r="AT202" s="143"/>
      <c r="AU202" s="143"/>
      <c r="AV202" s="143"/>
      <c r="AW202" s="143"/>
      <c r="AX202" s="143"/>
      <c r="AY202" s="143"/>
      <c r="AZ202" s="143"/>
      <c r="BA202" s="143"/>
      <c r="BB202" s="143"/>
      <c r="BC202" s="143"/>
      <c r="BD202" s="143"/>
      <c r="BE202" s="143"/>
      <c r="BF202" s="143"/>
      <c r="BG202" s="143"/>
      <c r="BH202" s="143"/>
    </row>
    <row r="203" spans="1:60" ht="22.5" outlineLevel="1" x14ac:dyDescent="0.2">
      <c r="A203" s="144">
        <v>184</v>
      </c>
      <c r="B203" s="144" t="s">
        <v>487</v>
      </c>
      <c r="C203" s="180" t="s">
        <v>488</v>
      </c>
      <c r="D203" s="150" t="s">
        <v>112</v>
      </c>
      <c r="E203" s="156">
        <v>1</v>
      </c>
      <c r="F203" s="158">
        <f t="shared" si="48"/>
        <v>0</v>
      </c>
      <c r="G203" s="159">
        <f t="shared" si="49"/>
        <v>0</v>
      </c>
      <c r="H203" s="159"/>
      <c r="I203" s="159">
        <f t="shared" si="50"/>
        <v>0</v>
      </c>
      <c r="J203" s="159"/>
      <c r="K203" s="159">
        <f t="shared" si="51"/>
        <v>0</v>
      </c>
      <c r="L203" s="159">
        <v>0</v>
      </c>
      <c r="M203" s="159">
        <f t="shared" si="52"/>
        <v>0</v>
      </c>
      <c r="N203" s="151">
        <v>1E-4</v>
      </c>
      <c r="O203" s="151">
        <f t="shared" si="53"/>
        <v>1E-4</v>
      </c>
      <c r="P203" s="151">
        <v>0</v>
      </c>
      <c r="Q203" s="151">
        <f t="shared" si="54"/>
        <v>0</v>
      </c>
      <c r="R203" s="151"/>
      <c r="S203" s="151"/>
      <c r="T203" s="152">
        <v>0</v>
      </c>
      <c r="U203" s="151">
        <f t="shared" si="55"/>
        <v>0</v>
      </c>
      <c r="V203" s="143"/>
      <c r="W203" s="143"/>
      <c r="X203" s="143"/>
      <c r="Y203" s="143"/>
      <c r="Z203" s="143"/>
      <c r="AA203" s="143"/>
      <c r="AB203" s="143"/>
      <c r="AC203" s="143"/>
      <c r="AD203" s="143"/>
      <c r="AE203" s="143" t="s">
        <v>113</v>
      </c>
      <c r="AF203" s="143"/>
      <c r="AG203" s="143"/>
      <c r="AH203" s="143"/>
      <c r="AI203" s="143"/>
      <c r="AJ203" s="143"/>
      <c r="AK203" s="143"/>
      <c r="AL203" s="143"/>
      <c r="AM203" s="143"/>
      <c r="AN203" s="143"/>
      <c r="AO203" s="143"/>
      <c r="AP203" s="143"/>
      <c r="AQ203" s="143"/>
      <c r="AR203" s="143"/>
      <c r="AS203" s="143"/>
      <c r="AT203" s="143"/>
      <c r="AU203" s="143"/>
      <c r="AV203" s="143"/>
      <c r="AW203" s="143"/>
      <c r="AX203" s="143"/>
      <c r="AY203" s="143"/>
      <c r="AZ203" s="143"/>
      <c r="BA203" s="143"/>
      <c r="BB203" s="143"/>
      <c r="BC203" s="143"/>
      <c r="BD203" s="143"/>
      <c r="BE203" s="143"/>
      <c r="BF203" s="143"/>
      <c r="BG203" s="143"/>
      <c r="BH203" s="143"/>
    </row>
    <row r="204" spans="1:60" ht="22.5" outlineLevel="1" x14ac:dyDescent="0.2">
      <c r="A204" s="144">
        <v>185</v>
      </c>
      <c r="B204" s="144" t="s">
        <v>485</v>
      </c>
      <c r="C204" s="180" t="s">
        <v>489</v>
      </c>
      <c r="D204" s="150" t="s">
        <v>112</v>
      </c>
      <c r="E204" s="156">
        <v>2</v>
      </c>
      <c r="F204" s="158">
        <f t="shared" si="48"/>
        <v>0</v>
      </c>
      <c r="G204" s="159">
        <f t="shared" si="49"/>
        <v>0</v>
      </c>
      <c r="H204" s="159"/>
      <c r="I204" s="159">
        <f t="shared" si="50"/>
        <v>0</v>
      </c>
      <c r="J204" s="159"/>
      <c r="K204" s="159">
        <f t="shared" si="51"/>
        <v>0</v>
      </c>
      <c r="L204" s="159">
        <v>0</v>
      </c>
      <c r="M204" s="159">
        <f t="shared" si="52"/>
        <v>0</v>
      </c>
      <c r="N204" s="151">
        <v>1.4999999999999999E-2</v>
      </c>
      <c r="O204" s="151">
        <f t="shared" si="53"/>
        <v>0.03</v>
      </c>
      <c r="P204" s="151">
        <v>0</v>
      </c>
      <c r="Q204" s="151">
        <f t="shared" si="54"/>
        <v>0</v>
      </c>
      <c r="R204" s="151"/>
      <c r="S204" s="151"/>
      <c r="T204" s="152">
        <v>0</v>
      </c>
      <c r="U204" s="151">
        <f t="shared" si="55"/>
        <v>0</v>
      </c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3" t="s">
        <v>113</v>
      </c>
      <c r="AF204" s="143"/>
      <c r="AG204" s="143"/>
      <c r="AH204" s="143"/>
      <c r="AI204" s="143"/>
      <c r="AJ204" s="143"/>
      <c r="AK204" s="143"/>
      <c r="AL204" s="143"/>
      <c r="AM204" s="143"/>
      <c r="AN204" s="143"/>
      <c r="AO204" s="143"/>
      <c r="AP204" s="143"/>
      <c r="AQ204" s="143"/>
      <c r="AR204" s="143"/>
      <c r="AS204" s="143"/>
      <c r="AT204" s="143"/>
      <c r="AU204" s="143"/>
      <c r="AV204" s="143"/>
      <c r="AW204" s="143"/>
      <c r="AX204" s="143"/>
      <c r="AY204" s="143"/>
      <c r="AZ204" s="143"/>
      <c r="BA204" s="143"/>
      <c r="BB204" s="143"/>
      <c r="BC204" s="143"/>
      <c r="BD204" s="143"/>
      <c r="BE204" s="143"/>
      <c r="BF204" s="143"/>
      <c r="BG204" s="143"/>
      <c r="BH204" s="143"/>
    </row>
    <row r="205" spans="1:60" ht="22.5" outlineLevel="1" x14ac:dyDescent="0.2">
      <c r="A205" s="144">
        <v>186</v>
      </c>
      <c r="B205" s="144" t="s">
        <v>490</v>
      </c>
      <c r="C205" s="180" t="s">
        <v>491</v>
      </c>
      <c r="D205" s="150" t="s">
        <v>112</v>
      </c>
      <c r="E205" s="156">
        <v>1</v>
      </c>
      <c r="F205" s="158">
        <f t="shared" si="48"/>
        <v>0</v>
      </c>
      <c r="G205" s="159">
        <f t="shared" si="49"/>
        <v>0</v>
      </c>
      <c r="H205" s="159"/>
      <c r="I205" s="159">
        <f t="shared" si="50"/>
        <v>0</v>
      </c>
      <c r="J205" s="159"/>
      <c r="K205" s="159">
        <f t="shared" si="51"/>
        <v>0</v>
      </c>
      <c r="L205" s="159">
        <v>0</v>
      </c>
      <c r="M205" s="159">
        <f t="shared" si="52"/>
        <v>0</v>
      </c>
      <c r="N205" s="151">
        <v>0.05</v>
      </c>
      <c r="O205" s="151">
        <f t="shared" si="53"/>
        <v>0.05</v>
      </c>
      <c r="P205" s="151">
        <v>0</v>
      </c>
      <c r="Q205" s="151">
        <f t="shared" si="54"/>
        <v>0</v>
      </c>
      <c r="R205" s="151"/>
      <c r="S205" s="151"/>
      <c r="T205" s="152">
        <v>0</v>
      </c>
      <c r="U205" s="151">
        <f t="shared" si="55"/>
        <v>0</v>
      </c>
      <c r="V205" s="143"/>
      <c r="W205" s="143"/>
      <c r="X205" s="143"/>
      <c r="Y205" s="143"/>
      <c r="Z205" s="143"/>
      <c r="AA205" s="143"/>
      <c r="AB205" s="143"/>
      <c r="AC205" s="143"/>
      <c r="AD205" s="143"/>
      <c r="AE205" s="143" t="s">
        <v>113</v>
      </c>
      <c r="AF205" s="143"/>
      <c r="AG205" s="143"/>
      <c r="AH205" s="143"/>
      <c r="AI205" s="143"/>
      <c r="AJ205" s="143"/>
      <c r="AK205" s="143"/>
      <c r="AL205" s="143"/>
      <c r="AM205" s="143"/>
      <c r="AN205" s="143"/>
      <c r="AO205" s="143"/>
      <c r="AP205" s="143"/>
      <c r="AQ205" s="143"/>
      <c r="AR205" s="143"/>
      <c r="AS205" s="143"/>
      <c r="AT205" s="143"/>
      <c r="AU205" s="143"/>
      <c r="AV205" s="143"/>
      <c r="AW205" s="143"/>
      <c r="AX205" s="143"/>
      <c r="AY205" s="143"/>
      <c r="AZ205" s="143"/>
      <c r="BA205" s="143"/>
      <c r="BB205" s="143"/>
      <c r="BC205" s="143"/>
      <c r="BD205" s="143"/>
      <c r="BE205" s="143"/>
      <c r="BF205" s="143"/>
      <c r="BG205" s="143"/>
      <c r="BH205" s="143"/>
    </row>
    <row r="206" spans="1:60" ht="22.5" outlineLevel="1" x14ac:dyDescent="0.2">
      <c r="A206" s="169">
        <v>187</v>
      </c>
      <c r="B206" s="169" t="s">
        <v>492</v>
      </c>
      <c r="C206" s="182" t="s">
        <v>493</v>
      </c>
      <c r="D206" s="170" t="s">
        <v>459</v>
      </c>
      <c r="E206" s="171">
        <v>130</v>
      </c>
      <c r="F206" s="172">
        <f t="shared" si="48"/>
        <v>0</v>
      </c>
      <c r="G206" s="173">
        <f t="shared" si="49"/>
        <v>0</v>
      </c>
      <c r="H206" s="173"/>
      <c r="I206" s="173">
        <f t="shared" si="50"/>
        <v>0</v>
      </c>
      <c r="J206" s="173"/>
      <c r="K206" s="173">
        <f t="shared" si="51"/>
        <v>0</v>
      </c>
      <c r="L206" s="173">
        <v>0</v>
      </c>
      <c r="M206" s="173">
        <f t="shared" si="52"/>
        <v>0</v>
      </c>
      <c r="N206" s="174">
        <v>0</v>
      </c>
      <c r="O206" s="174">
        <f t="shared" si="53"/>
        <v>0</v>
      </c>
      <c r="P206" s="174">
        <v>0</v>
      </c>
      <c r="Q206" s="174">
        <f t="shared" si="54"/>
        <v>0</v>
      </c>
      <c r="R206" s="174"/>
      <c r="S206" s="174"/>
      <c r="T206" s="175">
        <v>0</v>
      </c>
      <c r="U206" s="174">
        <f t="shared" si="55"/>
        <v>0</v>
      </c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 t="s">
        <v>113</v>
      </c>
      <c r="AF206" s="143"/>
      <c r="AG206" s="143"/>
      <c r="AH206" s="143"/>
      <c r="AI206" s="143"/>
      <c r="AJ206" s="143"/>
      <c r="AK206" s="143"/>
      <c r="AL206" s="143"/>
      <c r="AM206" s="143"/>
      <c r="AN206" s="143"/>
      <c r="AO206" s="143"/>
      <c r="AP206" s="143"/>
      <c r="AQ206" s="143"/>
      <c r="AR206" s="143"/>
      <c r="AS206" s="143"/>
      <c r="AT206" s="143"/>
      <c r="AU206" s="143"/>
      <c r="AV206" s="143"/>
      <c r="AW206" s="143"/>
      <c r="AX206" s="143"/>
      <c r="AY206" s="143"/>
      <c r="AZ206" s="143"/>
      <c r="BA206" s="143"/>
      <c r="BB206" s="143"/>
      <c r="BC206" s="143"/>
      <c r="BD206" s="143"/>
      <c r="BE206" s="143"/>
      <c r="BF206" s="143"/>
      <c r="BG206" s="143"/>
      <c r="BH206" s="143"/>
    </row>
    <row r="207" spans="1:60" x14ac:dyDescent="0.2">
      <c r="A207" s="4"/>
      <c r="B207" s="5" t="s">
        <v>494</v>
      </c>
      <c r="C207" s="183" t="s">
        <v>494</v>
      </c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AC207">
        <v>15</v>
      </c>
      <c r="AD207">
        <v>21</v>
      </c>
    </row>
    <row r="208" spans="1:60" x14ac:dyDescent="0.2">
      <c r="A208" s="176"/>
      <c r="B208" s="177" t="s">
        <v>28</v>
      </c>
      <c r="C208" s="184" t="s">
        <v>494</v>
      </c>
      <c r="D208" s="178"/>
      <c r="E208" s="178"/>
      <c r="F208" s="178"/>
      <c r="G208" s="179">
        <f>G8+G10+G12+G42+G46+G50+G54+G87+G160+G181+G186+G192</f>
        <v>0</v>
      </c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AC208">
        <f>SUMIF(L7:L206,AC207,G7:G206)</f>
        <v>0</v>
      </c>
      <c r="AD208">
        <f>SUMIF(L7:L206,AD207,G7:G206)</f>
        <v>0</v>
      </c>
      <c r="AE208" t="s">
        <v>495</v>
      </c>
    </row>
    <row r="209" spans="1:31" x14ac:dyDescent="0.2">
      <c r="A209" s="4"/>
      <c r="B209" s="5" t="s">
        <v>494</v>
      </c>
      <c r="C209" s="183" t="s">
        <v>494</v>
      </c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spans="1:31" x14ac:dyDescent="0.2">
      <c r="A210" s="4"/>
      <c r="B210" s="5" t="s">
        <v>494</v>
      </c>
      <c r="C210" s="183" t="s">
        <v>494</v>
      </c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spans="1:31" x14ac:dyDescent="0.2">
      <c r="A211" s="246" t="s">
        <v>496</v>
      </c>
      <c r="B211" s="246"/>
      <c r="C211" s="247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spans="1:31" x14ac:dyDescent="0.2">
      <c r="A212" s="248"/>
      <c r="B212" s="249"/>
      <c r="C212" s="250"/>
      <c r="D212" s="249"/>
      <c r="E212" s="249"/>
      <c r="F212" s="249"/>
      <c r="G212" s="251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AE212" t="s">
        <v>497</v>
      </c>
    </row>
    <row r="213" spans="1:31" x14ac:dyDescent="0.2">
      <c r="A213" s="252"/>
      <c r="B213" s="253"/>
      <c r="C213" s="254"/>
      <c r="D213" s="253"/>
      <c r="E213" s="253"/>
      <c r="F213" s="253"/>
      <c r="G213" s="255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spans="1:31" x14ac:dyDescent="0.2">
      <c r="A214" s="252"/>
      <c r="B214" s="253"/>
      <c r="C214" s="254"/>
      <c r="D214" s="253"/>
      <c r="E214" s="253"/>
      <c r="F214" s="253"/>
      <c r="G214" s="255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spans="1:31" x14ac:dyDescent="0.2">
      <c r="A215" s="252"/>
      <c r="B215" s="253"/>
      <c r="C215" s="254"/>
      <c r="D215" s="253"/>
      <c r="E215" s="253"/>
      <c r="F215" s="253"/>
      <c r="G215" s="255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spans="1:31" x14ac:dyDescent="0.2">
      <c r="A216" s="256"/>
      <c r="B216" s="257"/>
      <c r="C216" s="258"/>
      <c r="D216" s="257"/>
      <c r="E216" s="257"/>
      <c r="F216" s="257"/>
      <c r="G216" s="259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spans="1:31" x14ac:dyDescent="0.2">
      <c r="A217" s="4"/>
      <c r="B217" s="5" t="s">
        <v>494</v>
      </c>
      <c r="C217" s="183" t="s">
        <v>494</v>
      </c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spans="1:31" x14ac:dyDescent="0.2">
      <c r="C218" s="185"/>
      <c r="AE218" t="s">
        <v>498</v>
      </c>
    </row>
  </sheetData>
  <mergeCells count="6">
    <mergeCell ref="A212:G216"/>
    <mergeCell ref="A1:G1"/>
    <mergeCell ref="C2:G2"/>
    <mergeCell ref="C3:G3"/>
    <mergeCell ref="C4:G4"/>
    <mergeCell ref="A211:C211"/>
  </mergeCells>
  <pageMargins left="0.39370078740157499" right="0.19685039370078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Vladimir</cp:lastModifiedBy>
  <cp:lastPrinted>2014-02-28T09:52:57Z</cp:lastPrinted>
  <dcterms:created xsi:type="dcterms:W3CDTF">2009-04-08T07:15:50Z</dcterms:created>
  <dcterms:modified xsi:type="dcterms:W3CDTF">2023-01-27T14:19:17Z</dcterms:modified>
</cp:coreProperties>
</file>