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3\23_25_Terénní schodiště a chodník\2_ZD\1_ZD\"/>
    </mc:Choice>
  </mc:AlternateContent>
  <xr:revisionPtr revIDLastSave="0" documentId="13_ncr:1_{9A5497EB-A39F-419A-A322-6E4718B60E84}" xr6:coauthVersionLast="47" xr6:coauthVersionMax="47" xr10:uidLastSave="{00000000-0000-0000-0000-000000000000}"/>
  <bookViews>
    <workbookView xWindow="3150" yWindow="0" windowWidth="23520" windowHeight="1540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325_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2325_01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2325_01 Pol'!$A$1:$Y$153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I8" i="12" s="1"/>
  <c r="K9" i="12"/>
  <c r="M9" i="12"/>
  <c r="O9" i="12"/>
  <c r="Q9" i="12"/>
  <c r="V9" i="12"/>
  <c r="G11" i="12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6" i="12"/>
  <c r="M16" i="12" s="1"/>
  <c r="I16" i="12"/>
  <c r="K16" i="12"/>
  <c r="O16" i="12"/>
  <c r="Q16" i="12"/>
  <c r="V16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O54" i="12" s="1"/>
  <c r="Q55" i="12"/>
  <c r="V55" i="12"/>
  <c r="G57" i="12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4" i="12"/>
  <c r="G63" i="12" s="1"/>
  <c r="I54" i="1" s="1"/>
  <c r="I64" i="12"/>
  <c r="K64" i="12"/>
  <c r="K63" i="12" s="1"/>
  <c r="O64" i="12"/>
  <c r="O63" i="12" s="1"/>
  <c r="Q64" i="12"/>
  <c r="Q63" i="12" s="1"/>
  <c r="V64" i="12"/>
  <c r="V63" i="12" s="1"/>
  <c r="G66" i="12"/>
  <c r="I66" i="12"/>
  <c r="I63" i="12" s="1"/>
  <c r="K66" i="12"/>
  <c r="M66" i="12"/>
  <c r="O66" i="12"/>
  <c r="Q66" i="12"/>
  <c r="V66" i="12"/>
  <c r="K68" i="12"/>
  <c r="G69" i="12"/>
  <c r="M69" i="12" s="1"/>
  <c r="I69" i="12"/>
  <c r="K69" i="12"/>
  <c r="O69" i="12"/>
  <c r="Q69" i="12"/>
  <c r="V69" i="12"/>
  <c r="V68" i="12" s="1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K80" i="12"/>
  <c r="G81" i="12"/>
  <c r="G80" i="12" s="1"/>
  <c r="I56" i="1" s="1"/>
  <c r="I81" i="12"/>
  <c r="I80" i="12" s="1"/>
  <c r="K81" i="12"/>
  <c r="O81" i="12"/>
  <c r="O80" i="12" s="1"/>
  <c r="Q81" i="12"/>
  <c r="Q80" i="12" s="1"/>
  <c r="V81" i="12"/>
  <c r="V80" i="12" s="1"/>
  <c r="G83" i="12"/>
  <c r="I57" i="1" s="1"/>
  <c r="G84" i="12"/>
  <c r="I84" i="12"/>
  <c r="I83" i="12" s="1"/>
  <c r="K84" i="12"/>
  <c r="M84" i="12"/>
  <c r="O84" i="12"/>
  <c r="Q84" i="12"/>
  <c r="V84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90" i="12"/>
  <c r="M90" i="12" s="1"/>
  <c r="I90" i="12"/>
  <c r="K90" i="12"/>
  <c r="O90" i="12"/>
  <c r="Q90" i="12"/>
  <c r="V90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100" i="12"/>
  <c r="M100" i="12" s="1"/>
  <c r="I100" i="12"/>
  <c r="K100" i="12"/>
  <c r="K99" i="12" s="1"/>
  <c r="O100" i="12"/>
  <c r="O99" i="12" s="1"/>
  <c r="Q100" i="12"/>
  <c r="V100" i="12"/>
  <c r="G102" i="12"/>
  <c r="I102" i="12"/>
  <c r="K102" i="12"/>
  <c r="O102" i="12"/>
  <c r="Q102" i="12"/>
  <c r="V102" i="12"/>
  <c r="V99" i="12" s="1"/>
  <c r="G104" i="12"/>
  <c r="M104" i="12" s="1"/>
  <c r="I104" i="12"/>
  <c r="K104" i="12"/>
  <c r="O104" i="12"/>
  <c r="Q104" i="12"/>
  <c r="V104" i="12"/>
  <c r="G107" i="12"/>
  <c r="G106" i="12" s="1"/>
  <c r="I59" i="1" s="1"/>
  <c r="I107" i="12"/>
  <c r="K107" i="12"/>
  <c r="M107" i="12"/>
  <c r="O107" i="12"/>
  <c r="Q107" i="12"/>
  <c r="Q106" i="12" s="1"/>
  <c r="V107" i="12"/>
  <c r="V106" i="12" s="1"/>
  <c r="G108" i="12"/>
  <c r="M108" i="12" s="1"/>
  <c r="I108" i="12"/>
  <c r="K108" i="12"/>
  <c r="K106" i="12" s="1"/>
  <c r="O108" i="12"/>
  <c r="Q108" i="12"/>
  <c r="V108" i="12"/>
  <c r="G110" i="12"/>
  <c r="I110" i="12"/>
  <c r="K110" i="12"/>
  <c r="M110" i="12"/>
  <c r="O110" i="12"/>
  <c r="Q110" i="12"/>
  <c r="V110" i="12"/>
  <c r="K112" i="12"/>
  <c r="O112" i="12"/>
  <c r="G113" i="12"/>
  <c r="G112" i="12" s="1"/>
  <c r="I60" i="1" s="1"/>
  <c r="I113" i="12"/>
  <c r="I112" i="12" s="1"/>
  <c r="K113" i="12"/>
  <c r="O113" i="12"/>
  <c r="Q113" i="12"/>
  <c r="Q112" i="12" s="1"/>
  <c r="V113" i="12"/>
  <c r="V112" i="12" s="1"/>
  <c r="G114" i="12"/>
  <c r="I61" i="1" s="1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8" i="12"/>
  <c r="M128" i="12" s="1"/>
  <c r="I128" i="12"/>
  <c r="K128" i="12"/>
  <c r="K127" i="12" s="1"/>
  <c r="O128" i="12"/>
  <c r="O127" i="12" s="1"/>
  <c r="Q128" i="12"/>
  <c r="V128" i="12"/>
  <c r="G130" i="12"/>
  <c r="M130" i="12" s="1"/>
  <c r="I130" i="12"/>
  <c r="K130" i="12"/>
  <c r="O130" i="12"/>
  <c r="Q130" i="12"/>
  <c r="V130" i="12"/>
  <c r="V127" i="12" s="1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G136" i="12"/>
  <c r="M136" i="12" s="1"/>
  <c r="M135" i="12" s="1"/>
  <c r="I136" i="12"/>
  <c r="K136" i="12"/>
  <c r="K135" i="12" s="1"/>
  <c r="O136" i="12"/>
  <c r="Q136" i="12"/>
  <c r="Q135" i="12" s="1"/>
  <c r="V136" i="12"/>
  <c r="G137" i="12"/>
  <c r="I137" i="12"/>
  <c r="I135" i="12" s="1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40" i="12"/>
  <c r="M140" i="12" s="1"/>
  <c r="I140" i="12"/>
  <c r="I139" i="12" s="1"/>
  <c r="K140" i="12"/>
  <c r="O140" i="12"/>
  <c r="O139" i="12" s="1"/>
  <c r="Q140" i="12"/>
  <c r="V140" i="12"/>
  <c r="V139" i="12" s="1"/>
  <c r="G141" i="12"/>
  <c r="M141" i="12" s="1"/>
  <c r="I141" i="12"/>
  <c r="K141" i="12"/>
  <c r="O141" i="12"/>
  <c r="Q141" i="12"/>
  <c r="V141" i="12"/>
  <c r="AE143" i="12"/>
  <c r="F41" i="1" s="1"/>
  <c r="I19" i="1"/>
  <c r="I17" i="1"/>
  <c r="J28" i="1"/>
  <c r="J26" i="1"/>
  <c r="G38" i="1"/>
  <c r="F38" i="1"/>
  <c r="J23" i="1"/>
  <c r="J24" i="1"/>
  <c r="J25" i="1"/>
  <c r="J27" i="1"/>
  <c r="E24" i="1"/>
  <c r="E26" i="1"/>
  <c r="V54" i="12" l="1"/>
  <c r="M139" i="12"/>
  <c r="O106" i="12"/>
  <c r="I99" i="12"/>
  <c r="K8" i="12"/>
  <c r="M106" i="12"/>
  <c r="Q68" i="12"/>
  <c r="V8" i="12"/>
  <c r="K114" i="12"/>
  <c r="V135" i="12"/>
  <c r="I106" i="12"/>
  <c r="K83" i="12"/>
  <c r="G54" i="12"/>
  <c r="I53" i="1" s="1"/>
  <c r="F39" i="1"/>
  <c r="F42" i="1" s="1"/>
  <c r="O135" i="12"/>
  <c r="Q114" i="12"/>
  <c r="I68" i="12"/>
  <c r="Q127" i="12"/>
  <c r="O114" i="12"/>
  <c r="G99" i="12"/>
  <c r="I58" i="1" s="1"/>
  <c r="M64" i="12"/>
  <c r="M63" i="12" s="1"/>
  <c r="Q54" i="12"/>
  <c r="F40" i="1"/>
  <c r="G8" i="12"/>
  <c r="Q83" i="12"/>
  <c r="Q139" i="12"/>
  <c r="V114" i="12"/>
  <c r="Q99" i="12"/>
  <c r="O83" i="12"/>
  <c r="G135" i="12"/>
  <c r="I63" i="1" s="1"/>
  <c r="I114" i="12"/>
  <c r="O68" i="12"/>
  <c r="K54" i="12"/>
  <c r="Q8" i="12"/>
  <c r="K139" i="12"/>
  <c r="I127" i="12"/>
  <c r="V83" i="12"/>
  <c r="I54" i="12"/>
  <c r="O8" i="12"/>
  <c r="M68" i="12"/>
  <c r="M114" i="12"/>
  <c r="M83" i="12"/>
  <c r="M127" i="12"/>
  <c r="G127" i="12"/>
  <c r="I62" i="1" s="1"/>
  <c r="I18" i="1" s="1"/>
  <c r="M113" i="12"/>
  <c r="M112" i="12" s="1"/>
  <c r="M81" i="12"/>
  <c r="M80" i="12" s="1"/>
  <c r="M102" i="12"/>
  <c r="M99" i="12" s="1"/>
  <c r="M57" i="12"/>
  <c r="M54" i="12" s="1"/>
  <c r="M11" i="12"/>
  <c r="M8" i="12" s="1"/>
  <c r="G139" i="12"/>
  <c r="I64" i="1" s="1"/>
  <c r="I20" i="1" s="1"/>
  <c r="G68" i="12"/>
  <c r="I55" i="1" s="1"/>
  <c r="AF143" i="12"/>
  <c r="G23" i="1" l="1"/>
  <c r="G41" i="1"/>
  <c r="H41" i="1" s="1"/>
  <c r="I41" i="1" s="1"/>
  <c r="G40" i="1"/>
  <c r="H40" i="1" s="1"/>
  <c r="I40" i="1" s="1"/>
  <c r="G39" i="1"/>
  <c r="I52" i="1"/>
  <c r="G143" i="12"/>
  <c r="A23" i="1"/>
  <c r="I16" i="1" l="1"/>
  <c r="I21" i="1" s="1"/>
  <c r="I65" i="1"/>
  <c r="H39" i="1"/>
  <c r="G42" i="1"/>
  <c r="G24" i="1"/>
  <c r="A24" i="1"/>
  <c r="G25" i="1" l="1"/>
  <c r="A25" i="1" s="1"/>
  <c r="G28" i="1"/>
  <c r="I39" i="1"/>
  <c r="I42" i="1" s="1"/>
  <c r="H42" i="1"/>
  <c r="J64" i="1"/>
  <c r="J60" i="1"/>
  <c r="J61" i="1"/>
  <c r="J58" i="1"/>
  <c r="J62" i="1"/>
  <c r="J54" i="1"/>
  <c r="J55" i="1"/>
  <c r="J52" i="1"/>
  <c r="J57" i="1"/>
  <c r="J63" i="1"/>
  <c r="J59" i="1"/>
  <c r="J53" i="1"/>
  <c r="J56" i="1"/>
  <c r="J40" i="1" l="1"/>
  <c r="J41" i="1"/>
  <c r="J39" i="1"/>
  <c r="J42" i="1" s="1"/>
  <c r="J65" i="1"/>
  <c r="A26" i="1"/>
  <c r="G26" i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1B42499B-C8B9-4891-9366-0213E0C03EB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1BF84AE-F6D6-4709-B749-95AAB0F188E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<sst xmlns="http://schemas.openxmlformats.org/spreadsheetml/2006/main" count="829" uniqueCount="325">
  <si>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</si>
  <si>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</si>
  <si>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</si>
  <si>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</si>
  <si>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</si>
  <si>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</si>
  <si>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</si>
  <si>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</si>
  <si>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</si>
  <si>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</si>
  <si>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</si>
  <si>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</si>
  <si>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</si>
  <si>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</si>
  <si>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</si>
  <si>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</si>
  <si>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</si>
  <si>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</si>
  <si>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</si>
  <si>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</si>
  <si>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</si>
  <si>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</si>
  <si>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</si>
  <si>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</si>
  <si>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</si>
  <si>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</si>
  <si>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</si>
  <si>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</si>
  <si>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</si>
  <si>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</si>
  <si>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</si>
  <si>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</si>
  <si>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</si>
  <si>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</si>
  <si>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</si>
  <si>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</si>
  <si>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</si>
  <si>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</si>
  <si>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</si>
  <si>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</si>
  <si>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</si>
  <si>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</si>
  <si>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</si>
  <si>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2325_01</t>
  </si>
  <si>
    <t>Stavební část</t>
  </si>
  <si>
    <t>01</t>
  </si>
  <si>
    <t>Objekt:</t>
  </si>
  <si>
    <t>Rozpočet:</t>
  </si>
  <si>
    <t>2023/25</t>
  </si>
  <si>
    <t>Terénní schodiště a chodník vč. rozšíření V.O.</t>
  </si>
  <si>
    <t>Nemocnice Znojmo, příspěvková organizace</t>
  </si>
  <si>
    <t>MUDr. Jana Janského 2675/11</t>
  </si>
  <si>
    <t>Znojmo</t>
  </si>
  <si>
    <t>66902</t>
  </si>
  <si>
    <t>00092584</t>
  </si>
  <si>
    <t>CZ00092584</t>
  </si>
  <si>
    <t>Stavba</t>
  </si>
  <si>
    <t>Celkem za stavbu</t>
  </si>
  <si>
    <t>CZK</t>
  </si>
  <si>
    <t>#POPS</t>
  </si>
  <si>
    <t>Popis stavby: 2023/25 - Terénní schodiště a chodník vč. rozšíření V.O.</t>
  </si>
  <si>
    <t>#POPO</t>
  </si>
  <si>
    <t>Popis objektu: 01 - Stavební část</t>
  </si>
  <si>
    <t>#POPR</t>
  </si>
  <si>
    <t>Popis rozpočtu: 2325_01 - Stavební část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</si>
  <si>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</si>
  <si>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</si>
  <si>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</si>
  <si>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</si>
  <si>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</si>
  <si>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</si>
  <si>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</si>
  <si>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</si>
  <si>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</si>
  <si>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</si>
  <si>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63</t>
  </si>
  <si>
    <t>Podlahy a podlahové konstrukce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</si>
  <si>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</si>
  <si>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</si>
  <si>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</si>
  <si>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</si>
  <si>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</si>
  <si>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</si>
  <si>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</si>
  <si>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</si>
  <si>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</si>
  <si>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</si>
  <si>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</si>
  <si>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</si>
  <si>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</si>
  <si>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</si>
  <si>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</si>
  <si>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</si>
  <si>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</si>
  <si>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</si>
  <si>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</si>
  <si>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</si>
  <si>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</si>
  <si>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</si>
  <si>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</si>
  <si>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</si>
  <si>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</si>
  <si>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</si>
  <si>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</si>
  <si>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</si>
  <si>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</si>
  <si>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</si>
  <si>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</si>
  <si>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</si>
  <si>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</si>
  <si>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</si>
  <si>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</si>
  <si>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</si>
  <si>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</si>
  <si>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</si>
  <si>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</si>
  <si>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</si>
  <si>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</si>
  <si>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</si>
  <si>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</si>
  <si>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</si>
  <si>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</si>
  <si>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113106221R00</t>
  </si>
  <si>
    <t>Rozebrání dlažeb z drobných kostek v kam. těženém</t>
  </si>
  <si>
    <t>m2</t>
  </si>
  <si>
    <t>RTS 23/ I</t>
  </si>
  <si>
    <t>Práce</t>
  </si>
  <si>
    <t>Běžná</t>
  </si>
  <si>
    <t>POL1_</t>
  </si>
  <si>
    <t>stáv. plochy v místě nového chodníku : 1,5*2,6</t>
  </si>
  <si>
    <t>VV</t>
  </si>
  <si>
    <t>113108307R00</t>
  </si>
  <si>
    <t>Odstranění asfaltové vrstvy pl.do 50 m2, tl. 7 cm</t>
  </si>
  <si>
    <t>chodníky : 1,5*6,4</t>
  </si>
  <si>
    <t>113201111R00</t>
  </si>
  <si>
    <t>Vytrhání obrubníků chodníkových a parkových</t>
  </si>
  <si>
    <t>m</t>
  </si>
  <si>
    <t xml:space="preserve">kamenné obruby - pro zpětné uložení : </t>
  </si>
  <si>
    <t>Odkaz na mn. položky pořadí 42 : 5,90000</t>
  </si>
  <si>
    <t>122301101R00</t>
  </si>
  <si>
    <t>Odkopávky nezapažené v hor. 4 do 100 m3</t>
  </si>
  <si>
    <t>m3</t>
  </si>
  <si>
    <t>schodiště : 0,7*4*1,5</t>
  </si>
  <si>
    <t>chodník : 0,4*1,4*12</t>
  </si>
  <si>
    <t>0,3*1,5*(20,8+8)</t>
  </si>
  <si>
    <t>0,4*1,5*1,6</t>
  </si>
  <si>
    <t>122301109R00</t>
  </si>
  <si>
    <t>Příplatek za lepivost - odkopávky v hor. 4</t>
  </si>
  <si>
    <t>Odkaz na mn. položky pořadí 4 : 24,84000</t>
  </si>
  <si>
    <t>122401101R00</t>
  </si>
  <si>
    <t>Odkopávky nezapažené v hor. 5 do 100 m3</t>
  </si>
  <si>
    <t>chodníky : 0,25*1,5*5,6</t>
  </si>
  <si>
    <t>stáv. plochy v místě nového chodníku : 0,25*1,5*2,6</t>
  </si>
  <si>
    <t>0,25*1,5*6,4</t>
  </si>
  <si>
    <t>139601103R00</t>
  </si>
  <si>
    <t>Ruční výkop jam, rýh a šachet v hornině tř. 4</t>
  </si>
  <si>
    <t>patky zábradlí : 0,3*0,3*0,8*8</t>
  </si>
  <si>
    <t>162701105R00</t>
  </si>
  <si>
    <t>Vodorovné přemístění výkopku z hor.1-4 do 10000 m</t>
  </si>
  <si>
    <t>24,87+5,47+0,576</t>
  </si>
  <si>
    <t>162701109R00</t>
  </si>
  <si>
    <t>Příplatek k vod. přemístění hor.1-4 za další 1 km</t>
  </si>
  <si>
    <t>Odkaz na mn. položky pořadí 8 : 30,91600*5</t>
  </si>
  <si>
    <t>174101102R00</t>
  </si>
  <si>
    <t>Zásyp ruční se zhutněním</t>
  </si>
  <si>
    <t>pod schodištěm : 0,5*3,5*1,36</t>
  </si>
  <si>
    <t>181101111R00</t>
  </si>
  <si>
    <t>Úprava pláně v zářezech se zhutněním - ručně</t>
  </si>
  <si>
    <t>1,43*(20,78+12+7,5+1,8)</t>
  </si>
  <si>
    <t>1,35*4,6-0,6*0,6</t>
  </si>
  <si>
    <t>1,36*6,1-0,6*0,6</t>
  </si>
  <si>
    <t>182201101R00</t>
  </si>
  <si>
    <t>Svahování násypů</t>
  </si>
  <si>
    <t>úprva terénu kolem chodníku : 4*(14+4,1+4,6+2,5+1,1+4*2)</t>
  </si>
  <si>
    <t>182303112R00</t>
  </si>
  <si>
    <t>Doplnění ornice tl. do 5 cm na svahu 1 : 2</t>
  </si>
  <si>
    <t>podél nového chodníku : 1*(14+4+4,7+2,5+1,1+12)</t>
  </si>
  <si>
    <t>5,5*3,7/2</t>
  </si>
  <si>
    <t>182303113R00</t>
  </si>
  <si>
    <t>Doplnění ornice tl. do 5 cm na svahu 1 : 1</t>
  </si>
  <si>
    <t>podél schodiště : 1*4*2</t>
  </si>
  <si>
    <t>199000002R00</t>
  </si>
  <si>
    <t>Poplatek za skládku horniny 1- 4, č. dle katal. odpadů 17 05 04</t>
  </si>
  <si>
    <t>Odkaz na mn. položky pořadí 8 : 30,91600</t>
  </si>
  <si>
    <t>10371500R</t>
  </si>
  <si>
    <t>Substrát zahradnický B VL</t>
  </si>
  <si>
    <t>SPCM</t>
  </si>
  <si>
    <t>Specifikace</t>
  </si>
  <si>
    <t>POL3_</t>
  </si>
  <si>
    <t>podél nového chodníku : 0,1*1*(14+4+4,7+2,5+1,1+12)</t>
  </si>
  <si>
    <t>0,1*5,5*3,7/2</t>
  </si>
  <si>
    <t>podél schodiště : 0,1*1*4*2</t>
  </si>
  <si>
    <t>583426001R</t>
  </si>
  <si>
    <t>Kamenivo drcené 11/22 prané Olbramovice, JHM</t>
  </si>
  <si>
    <t>t</t>
  </si>
  <si>
    <t>pod schodištěm : 0,5*3,5*1,36*1,9</t>
  </si>
  <si>
    <t>274313611R00</t>
  </si>
  <si>
    <t>Beton základových pasů prostý C 16/20</t>
  </si>
  <si>
    <t>pod první stupeň : 0,35*0,3*1,2</t>
  </si>
  <si>
    <t>274351215R00</t>
  </si>
  <si>
    <t>Bednění stěn základových pasů - zřízení</t>
  </si>
  <si>
    <t>pod první stupeň schodiště : 0,3*(1,2*2+0,35*2)</t>
  </si>
  <si>
    <t>274351216R00</t>
  </si>
  <si>
    <t>Bednění stěn základových pasů - odstranění</t>
  </si>
  <si>
    <t>Odkaz na mn. položky pořadí 19 : 0,93000</t>
  </si>
  <si>
    <t>275313611R00</t>
  </si>
  <si>
    <t>Beton základových patek prostý C 16/20</t>
  </si>
  <si>
    <t>434121425R00</t>
  </si>
  <si>
    <t>Osazení želbet. stupňů na desku, broušených</t>
  </si>
  <si>
    <t>1,2*10</t>
  </si>
  <si>
    <t>59373756RV</t>
  </si>
  <si>
    <t>Schodišťový stupeň  rozměr 100 x 35 x 15cm, vibrolisovaný, hladký, barva přírodní</t>
  </si>
  <si>
    <t>kus</t>
  </si>
  <si>
    <t>Vlastní</t>
  </si>
  <si>
    <t>Indiv</t>
  </si>
  <si>
    <t>13</t>
  </si>
  <si>
    <t>564851111R00</t>
  </si>
  <si>
    <t>Podklad ze štěrkodrti po zhutnění tloušťky 15 cm</t>
  </si>
  <si>
    <t>chodník : 1,20*(20,78+12+7,5+1,8)</t>
  </si>
  <si>
    <t>1,2*4,6-0,6*0,6</t>
  </si>
  <si>
    <t>1,2*6,1-0,6*0,6</t>
  </si>
  <si>
    <t>596215021R00</t>
  </si>
  <si>
    <t>Kladení zámkové dlažby tl. 6 cm do drtě tl. 4 cm</t>
  </si>
  <si>
    <t>62,616</t>
  </si>
  <si>
    <t>596291111R00</t>
  </si>
  <si>
    <t>Řezání zámkové dlažby tl. 60 mm</t>
  </si>
  <si>
    <t>1,2*8+6,2+2+1,8+0,6*3+0,5*4</t>
  </si>
  <si>
    <t>592451160R</t>
  </si>
  <si>
    <t>Dlažba skladebná HOLLAND I 200 x 100 x 40 mm přírodní skladba</t>
  </si>
  <si>
    <t>Odkaz na mn. položky pořadí 25 : 62,61600*1,05</t>
  </si>
  <si>
    <t>005121 R</t>
  </si>
  <si>
    <t>Zařízení staveniště</t>
  </si>
  <si>
    <t>Soubor</t>
  </si>
  <si>
    <t>VRN</t>
  </si>
  <si>
    <t>POL99_2</t>
  </si>
  <si>
    <t>631312611R00</t>
  </si>
  <si>
    <t>Mazanina betonová tl. 5 - 8 cm C 16/20</t>
  </si>
  <si>
    <t>pod schodišťové stupně : 0,35*1,2*0,05*10</t>
  </si>
  <si>
    <t>914001111R00</t>
  </si>
  <si>
    <t>Osazení svislé doprav.značky a sloupku, bet.základ</t>
  </si>
  <si>
    <t>916661111RT3</t>
  </si>
  <si>
    <t>Osazení park. obrubníků do lože z C 12/15 s opěrou včetně obrubníku 80x250x500 mm</t>
  </si>
  <si>
    <t>13,88+4,1+4,63+1,14+0,95+2,34+12+6,19+3,53+4,98</t>
  </si>
  <si>
    <t>917461111R00</t>
  </si>
  <si>
    <t>Osaz. stoj. obrub. kam. s opěrou, lože z C 12/15</t>
  </si>
  <si>
    <t>opravované kamenné obruby : 1,2+1,5+3,2</t>
  </si>
  <si>
    <t>nové kamenné : 4,75</t>
  </si>
  <si>
    <t>917862111RU2</t>
  </si>
  <si>
    <t>Osazení stojat. obrub.bet. s opěrou,lože z C 12/15 včetně obrubníku CSB H 25 1000/150/250</t>
  </si>
  <si>
    <t>20,78</t>
  </si>
  <si>
    <t>-1</t>
  </si>
  <si>
    <t>917862111RV3</t>
  </si>
  <si>
    <t>Osazení stojat. obrub.bet. s opěrou,lože z C 12/15 včetně obrubníku nájezdového CSB H 15 1000/150/150</t>
  </si>
  <si>
    <t>1,28</t>
  </si>
  <si>
    <t>917862111RV4</t>
  </si>
  <si>
    <t>Osazení stojat. obrub.bet. s opěrou,lože z C 12/15 vč.obrub.nájezd.náběh.CSB H 15/25 1000/150/150-250</t>
  </si>
  <si>
    <t>58380373RV</t>
  </si>
  <si>
    <t>Obrubník kamenný přímý, rozměr 150x100mm</t>
  </si>
  <si>
    <t>4,75*1,05</t>
  </si>
  <si>
    <t>953941110R00</t>
  </si>
  <si>
    <t>Osazení zábradlí schodišťového, balkonového apod.</t>
  </si>
  <si>
    <t>3,5*2</t>
  </si>
  <si>
    <t>900      RT3</t>
  </si>
  <si>
    <t>HZS Práce v tarifní třídě 6 (např. tesař)</t>
  </si>
  <si>
    <t>h</t>
  </si>
  <si>
    <t>Prav.M</t>
  </si>
  <si>
    <t>HZS</t>
  </si>
  <si>
    <t>POL10_</t>
  </si>
  <si>
    <t>jinde nespacifikované práce : 20</t>
  </si>
  <si>
    <t>55395100.AR</t>
  </si>
  <si>
    <t>Zábradlí ocelové trubkové, povrch. úprava žár. pozink specifikace viz PD</t>
  </si>
  <si>
    <t>Odkaz na mn. položky pořadí 37 : 7,00000</t>
  </si>
  <si>
    <t>966006132R00</t>
  </si>
  <si>
    <t>Odstranění doprav.značek se sloupky, s bet.patkami</t>
  </si>
  <si>
    <t>970251150R00</t>
  </si>
  <si>
    <t>Řezání železobetonu hl. řezu 150 mm</t>
  </si>
  <si>
    <t>řezání schod. stupňů : 0,35*10</t>
  </si>
  <si>
    <t>979024441R00</t>
  </si>
  <si>
    <t>Očištění vybour. obrubníků všech loží a výplní</t>
  </si>
  <si>
    <t>1,2+1,5+3,2</t>
  </si>
  <si>
    <t>998223011R00</t>
  </si>
  <si>
    <t>Přesun hmot, pozemní komunikace, kryt dlážděný</t>
  </si>
  <si>
    <t>Přesun hmot</t>
  </si>
  <si>
    <t>POL7_</t>
  </si>
  <si>
    <t>210040071R00</t>
  </si>
  <si>
    <t>Kotva pro stožár do zdi, včetně montáže</t>
  </si>
  <si>
    <t>210100001R00</t>
  </si>
  <si>
    <t>Ukončení vodičů v rozvaděči + zapojení do 2,5 mm2</t>
  </si>
  <si>
    <t>6</t>
  </si>
  <si>
    <t>210202111R00</t>
  </si>
  <si>
    <t>Svítidlo veřejného osvětlení na výložník</t>
  </si>
  <si>
    <t>210810005R00</t>
  </si>
  <si>
    <t>Kabel CYKY-m 750 V 3 x 1,5 mm2 volně uložený</t>
  </si>
  <si>
    <t>vo : 18</t>
  </si>
  <si>
    <t>Jinde nespecifikované práce : 10</t>
  </si>
  <si>
    <t>34111036R</t>
  </si>
  <si>
    <t>Kabel silový s Cu jádrem 750 V CYKY 3 x 2,5 mm2</t>
  </si>
  <si>
    <t>Odkaz na mn. položky pořadí 47 : 18,00000</t>
  </si>
  <si>
    <t>348360220RV</t>
  </si>
  <si>
    <t>Svítidlo LED sadové venkovní 4000K</t>
  </si>
  <si>
    <t>460200164RT2</t>
  </si>
  <si>
    <t>Výkop kabelové rýhy 35/80 cm  hor.4 ruční výkop rýhy</t>
  </si>
  <si>
    <t>VO : 15</t>
  </si>
  <si>
    <t>460420301RT1</t>
  </si>
  <si>
    <t>Zřízení kabel.lože,kryt cihly š.35 cm podél,zemina lože a zásyp z prosáté zeminy</t>
  </si>
  <si>
    <t>460490012RT1</t>
  </si>
  <si>
    <t>Fólie výstražná z PVC, šířka 33 cm fólie PVC šířka 33 cm</t>
  </si>
  <si>
    <t>15</t>
  </si>
  <si>
    <t>460570164R00</t>
  </si>
  <si>
    <t>Zához rýhy 35/80 cm, hornina třídy 4, se zhutněním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</si>
  <si>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</si>
  <si>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</si>
  <si>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</si>
  <si>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</si>
  <si>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</si>
  <si>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</si>
  <si>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979990112R00</t>
  </si>
  <si>
    <t>Poplatek za uložení suti - obal. kamenivo, asfalt, skupina odpadu 170302</t>
  </si>
  <si>
    <t>005111021R</t>
  </si>
  <si>
    <t>Vytyčení inženýrských sítí</t>
  </si>
  <si>
    <t>POL99_0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</si>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</sst>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8" t="s">
        <v>24</v>
      </c>
      <c r="C2" s="79"/>
      <c r="D2" s="80" t="s">
        <v>48</v>
      </c>
      <c r="E2" s="233" t="s">
        <v>49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36" t="s">
        <v>44</v>
      </c>
      <c r="F3" s="237"/>
      <c r="G3" s="237"/>
      <c r="H3" s="237"/>
      <c r="I3" s="237"/>
      <c r="J3" s="238"/>
    </row>
    <row r="4" spans="1:15" ht="23.25" customHeight="1" x14ac:dyDescent="0.2">
      <c r="A4" s="76">
        <v>2021</v>
      </c>
      <c r="B4" s="83" t="s">
        <v>47</v>
      </c>
      <c r="C4" s="84"/>
      <c r="D4" s="85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D5" s="221" t="s">
        <v>50</v>
      </c>
      <c r="E5" s="222"/>
      <c r="F5" s="222"/>
      <c r="G5" s="222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23" t="s">
        <v>51</v>
      </c>
      <c r="E6" s="224"/>
      <c r="F6" s="224"/>
      <c r="G6" s="224"/>
      <c r="H6" s="18" t="s">
        <v>36</v>
      </c>
      <c r="I6" s="86" t="s">
        <v>55</v>
      </c>
      <c r="J6" s="8"/>
    </row>
    <row r="7" spans="1:15" ht="15.75" customHeight="1" x14ac:dyDescent="0.2">
      <c r="A7" s="2"/>
      <c r="B7" s="29"/>
      <c r="C7" s="56"/>
      <c r="D7" s="77" t="s">
        <v>53</v>
      </c>
      <c r="E7" s="225" t="s">
        <v>52</v>
      </c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0"/>
      <c r="E11" s="240"/>
      <c r="F11" s="240"/>
      <c r="G11" s="240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4"/>
      <c r="F16" s="205"/>
      <c r="G16" s="204"/>
      <c r="H16" s="205"/>
      <c r="I16" s="204">
        <f>SUMIF(F52:F64,A16,I52:I64)+SUMIF(F52:F64,"PSU",I52:I64)</f>
        <v>0</v>
      </c>
      <c r="J16" s="206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4"/>
      <c r="F17" s="205"/>
      <c r="G17" s="204"/>
      <c r="H17" s="205"/>
      <c r="I17" s="204">
        <f>SUMIF(F52:F64,A17,I52:I64)</f>
        <v>0</v>
      </c>
      <c r="J17" s="206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4"/>
      <c r="F18" s="205"/>
      <c r="G18" s="204"/>
      <c r="H18" s="205"/>
      <c r="I18" s="204">
        <f>SUMIF(F52:F64,A18,I52:I64)</f>
        <v>0</v>
      </c>
      <c r="J18" s="206"/>
    </row>
    <row r="19" spans="1:10" ht="23.25" customHeight="1" x14ac:dyDescent="0.2">
      <c r="A19" s="141" t="s">
        <v>93</v>
      </c>
      <c r="B19" s="38" t="s">
        <v>29</v>
      </c>
      <c r="C19" s="62"/>
      <c r="D19" s="63"/>
      <c r="E19" s="204"/>
      <c r="F19" s="205"/>
      <c r="G19" s="204"/>
      <c r="H19" s="205"/>
      <c r="I19" s="204">
        <f>SUMIF(F52:F64,A19,I52:I64)</f>
        <v>0</v>
      </c>
      <c r="J19" s="206"/>
    </row>
    <row r="20" spans="1:10" ht="23.25" customHeight="1" x14ac:dyDescent="0.2">
      <c r="A20" s="141" t="s">
        <v>92</v>
      </c>
      <c r="B20" s="38" t="s">
        <v>30</v>
      </c>
      <c r="C20" s="62"/>
      <c r="D20" s="63"/>
      <c r="E20" s="204"/>
      <c r="F20" s="205"/>
      <c r="G20" s="204"/>
      <c r="H20" s="205"/>
      <c r="I20" s="204">
        <f>SUMIF(F52:F64,A20,I52:I64)</f>
        <v>0</v>
      </c>
      <c r="J20" s="206"/>
    </row>
    <row r="21" spans="1:10" ht="23.25" customHeight="1" x14ac:dyDescent="0.2">
      <c r="A21" s="2"/>
      <c r="B21" s="48" t="s">
        <v>31</v>
      </c>
      <c r="C21" s="64"/>
      <c r="D21" s="65"/>
      <c r="E21" s="207"/>
      <c r="F21" s="243"/>
      <c r="G21" s="207"/>
      <c r="H21" s="243"/>
      <c r="I21" s="207">
        <f>SUM(I16:J20)</f>
        <v>0</v>
      </c>
      <c r="J21" s="20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0">
        <f>ZakladDPHSniVypocet+ZakladDPHZaklVypocet</f>
        <v>0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09">
        <f>IF(A29&gt;50, ROUNDUP(A27, 0), ROUNDDOWN(A27, 0))</f>
        <v>0</v>
      </c>
      <c r="H29" s="209"/>
      <c r="I29" s="209"/>
      <c r="J29" s="121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56</v>
      </c>
      <c r="C39" s="194"/>
      <c r="D39" s="194"/>
      <c r="E39" s="194"/>
      <c r="F39" s="101">
        <f>'01 2325_01 Pol'!AE143</f>
        <v>0</v>
      </c>
      <c r="G39" s="102">
        <f>'01 2325_01 Pol'!AF143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45</v>
      </c>
      <c r="C40" s="195" t="s">
        <v>44</v>
      </c>
      <c r="D40" s="195"/>
      <c r="E40" s="195"/>
      <c r="F40" s="106">
        <f>'01 2325_01 Pol'!AE143</f>
        <v>0</v>
      </c>
      <c r="G40" s="107">
        <f>'01 2325_01 Pol'!AF143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194" t="s">
        <v>44</v>
      </c>
      <c r="D41" s="194"/>
      <c r="E41" s="194"/>
      <c r="F41" s="110">
        <f>'01 2325_01 Pol'!AE143</f>
        <v>0</v>
      </c>
      <c r="G41" s="103">
        <f>'01 2325_01 Pol'!AF143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196" t="s">
        <v>57</v>
      </c>
      <c r="C42" s="197"/>
      <c r="D42" s="197"/>
      <c r="E42" s="198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4" spans="1:10" x14ac:dyDescent="0.2">
      <c r="A44" t="s">
        <v>59</v>
      </c>
      <c r="B44" t="s">
        <v>60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9" spans="1:10" ht="15.75" x14ac:dyDescent="0.25">
      <c r="B49" s="122" t="s">
        <v>65</v>
      </c>
    </row>
    <row r="51" spans="1:10" ht="25.5" customHeight="1" x14ac:dyDescent="0.2">
      <c r="A51" s="124"/>
      <c r="B51" s="127" t="s">
        <v>18</v>
      </c>
      <c r="C51" s="127" t="s">
        <v>6</v>
      </c>
      <c r="D51" s="128"/>
      <c r="E51" s="128"/>
      <c r="F51" s="129" t="s">
        <v>66</v>
      </c>
      <c r="G51" s="129"/>
      <c r="H51" s="129"/>
      <c r="I51" s="129" t="s">
        <v>31</v>
      </c>
      <c r="J51" s="129" t="s">
        <v>0</v>
      </c>
    </row>
    <row r="52" spans="1:10" ht="36.75" customHeight="1" x14ac:dyDescent="0.2">
      <c r="A52" s="125"/>
      <c r="B52" s="130" t="s">
        <v>67</v>
      </c>
      <c r="C52" s="192" t="s">
        <v>68</v>
      </c>
      <c r="D52" s="193"/>
      <c r="E52" s="193"/>
      <c r="F52" s="137" t="s">
        <v>26</v>
      </c>
      <c r="G52" s="138"/>
      <c r="H52" s="138"/>
      <c r="I52" s="138">
        <f>'01 2325_01 Pol'!G8</f>
        <v>0</v>
      </c>
      <c r="J52" s="134" t="str">
        <f>IF(I65=0,"",I52/I65*100)</f>
        <v/>
      </c>
    </row>
    <row r="53" spans="1:10" ht="36.75" customHeight="1" x14ac:dyDescent="0.2">
      <c r="A53" s="125"/>
      <c r="B53" s="130" t="s">
        <v>69</v>
      </c>
      <c r="C53" s="192" t="s">
        <v>70</v>
      </c>
      <c r="D53" s="193"/>
      <c r="E53" s="193"/>
      <c r="F53" s="137" t="s">
        <v>26</v>
      </c>
      <c r="G53" s="138"/>
      <c r="H53" s="138"/>
      <c r="I53" s="138">
        <f>'01 2325_01 Pol'!G54</f>
        <v>0</v>
      </c>
      <c r="J53" s="134" t="str">
        <f>IF(I65=0,"",I53/I65*100)</f>
        <v/>
      </c>
    </row>
    <row r="54" spans="1:10" ht="36.75" customHeight="1" x14ac:dyDescent="0.2">
      <c r="A54" s="125"/>
      <c r="B54" s="130" t="s">
        <v>71</v>
      </c>
      <c r="C54" s="192" t="s">
        <v>72</v>
      </c>
      <c r="D54" s="193"/>
      <c r="E54" s="193"/>
      <c r="F54" s="137" t="s">
        <v>26</v>
      </c>
      <c r="G54" s="138"/>
      <c r="H54" s="138"/>
      <c r="I54" s="138">
        <f>'01 2325_01 Pol'!G63</f>
        <v>0</v>
      </c>
      <c r="J54" s="134" t="str">
        <f>IF(I65=0,"",I54/I65*100)</f>
        <v/>
      </c>
    </row>
    <row r="55" spans="1:10" ht="36.75" customHeight="1" x14ac:dyDescent="0.2">
      <c r="A55" s="125"/>
      <c r="B55" s="130" t="s">
        <v>73</v>
      </c>
      <c r="C55" s="192" t="s">
        <v>74</v>
      </c>
      <c r="D55" s="193"/>
      <c r="E55" s="193"/>
      <c r="F55" s="137" t="s">
        <v>26</v>
      </c>
      <c r="G55" s="138"/>
      <c r="H55" s="138"/>
      <c r="I55" s="138">
        <f>'01 2325_01 Pol'!G68</f>
        <v>0</v>
      </c>
      <c r="J55" s="134" t="str">
        <f>IF(I65=0,"",I55/I65*100)</f>
        <v/>
      </c>
    </row>
    <row r="56" spans="1:10" ht="36.75" customHeight="1" x14ac:dyDescent="0.2">
      <c r="A56" s="125"/>
      <c r="B56" s="130" t="s">
        <v>75</v>
      </c>
      <c r="C56" s="192" t="s">
        <v>76</v>
      </c>
      <c r="D56" s="193"/>
      <c r="E56" s="193"/>
      <c r="F56" s="137" t="s">
        <v>26</v>
      </c>
      <c r="G56" s="138"/>
      <c r="H56" s="138"/>
      <c r="I56" s="138">
        <f>'01 2325_01 Pol'!G80</f>
        <v>0</v>
      </c>
      <c r="J56" s="134" t="str">
        <f>IF(I65=0,"",I56/I65*100)</f>
        <v/>
      </c>
    </row>
    <row r="57" spans="1:10" ht="36.75" customHeight="1" x14ac:dyDescent="0.2">
      <c r="A57" s="125"/>
      <c r="B57" s="130" t="s">
        <v>77</v>
      </c>
      <c r="C57" s="192" t="s">
        <v>78</v>
      </c>
      <c r="D57" s="193"/>
      <c r="E57" s="193"/>
      <c r="F57" s="137" t="s">
        <v>26</v>
      </c>
      <c r="G57" s="138"/>
      <c r="H57" s="138"/>
      <c r="I57" s="138">
        <f>'01 2325_01 Pol'!G83</f>
        <v>0</v>
      </c>
      <c r="J57" s="134" t="str">
        <f>IF(I65=0,"",I57/I65*100)</f>
        <v/>
      </c>
    </row>
    <row r="58" spans="1:10" ht="36.75" customHeight="1" x14ac:dyDescent="0.2">
      <c r="A58" s="125"/>
      <c r="B58" s="130" t="s">
        <v>79</v>
      </c>
      <c r="C58" s="192" t="s">
        <v>80</v>
      </c>
      <c r="D58" s="193"/>
      <c r="E58" s="193"/>
      <c r="F58" s="137" t="s">
        <v>26</v>
      </c>
      <c r="G58" s="138"/>
      <c r="H58" s="138"/>
      <c r="I58" s="138">
        <f>'01 2325_01 Pol'!G99</f>
        <v>0</v>
      </c>
      <c r="J58" s="134" t="str">
        <f>IF(I65=0,"",I58/I65*100)</f>
        <v/>
      </c>
    </row>
    <row r="59" spans="1:10" ht="36.75" customHeight="1" x14ac:dyDescent="0.2">
      <c r="A59" s="125"/>
      <c r="B59" s="130" t="s">
        <v>81</v>
      </c>
      <c r="C59" s="192" t="s">
        <v>82</v>
      </c>
      <c r="D59" s="193"/>
      <c r="E59" s="193"/>
      <c r="F59" s="137" t="s">
        <v>26</v>
      </c>
      <c r="G59" s="138"/>
      <c r="H59" s="138"/>
      <c r="I59" s="138">
        <f>'01 2325_01 Pol'!G106</f>
        <v>0</v>
      </c>
      <c r="J59" s="134" t="str">
        <f>IF(I65=0,"",I59/I65*100)</f>
        <v/>
      </c>
    </row>
    <row r="60" spans="1:10" ht="36.75" customHeight="1" x14ac:dyDescent="0.2">
      <c r="A60" s="125"/>
      <c r="B60" s="130" t="s">
        <v>83</v>
      </c>
      <c r="C60" s="192" t="s">
        <v>84</v>
      </c>
      <c r="D60" s="193"/>
      <c r="E60" s="193"/>
      <c r="F60" s="137" t="s">
        <v>26</v>
      </c>
      <c r="G60" s="138"/>
      <c r="H60" s="138"/>
      <c r="I60" s="138">
        <f>'01 2325_01 Pol'!G112</f>
        <v>0</v>
      </c>
      <c r="J60" s="134" t="str">
        <f>IF(I65=0,"",I60/I65*100)</f>
        <v/>
      </c>
    </row>
    <row r="61" spans="1:10" ht="36.75" customHeight="1" x14ac:dyDescent="0.2">
      <c r="A61" s="125"/>
      <c r="B61" s="130" t="s">
        <v>85</v>
      </c>
      <c r="C61" s="192" t="s">
        <v>86</v>
      </c>
      <c r="D61" s="193"/>
      <c r="E61" s="193"/>
      <c r="F61" s="137" t="s">
        <v>28</v>
      </c>
      <c r="G61" s="138"/>
      <c r="H61" s="138"/>
      <c r="I61" s="138">
        <f>'01 2325_01 Pol'!G114</f>
        <v>0</v>
      </c>
      <c r="J61" s="134" t="str">
        <f>IF(I65=0,"",I61/I65*100)</f>
        <v/>
      </c>
    </row>
    <row r="62" spans="1:10" ht="36.75" customHeight="1" x14ac:dyDescent="0.2">
      <c r="A62" s="125"/>
      <c r="B62" s="130" t="s">
        <v>87</v>
      </c>
      <c r="C62" s="192" t="s">
        <v>88</v>
      </c>
      <c r="D62" s="193"/>
      <c r="E62" s="193"/>
      <c r="F62" s="137" t="s">
        <v>28</v>
      </c>
      <c r="G62" s="138"/>
      <c r="H62" s="138"/>
      <c r="I62" s="138">
        <f>'01 2325_01 Pol'!G127</f>
        <v>0</v>
      </c>
      <c r="J62" s="134" t="str">
        <f>IF(I65=0,"",I62/I65*100)</f>
        <v/>
      </c>
    </row>
    <row r="63" spans="1:10" ht="36.75" customHeight="1" x14ac:dyDescent="0.2">
      <c r="A63" s="125"/>
      <c r="B63" s="130" t="s">
        <v>89</v>
      </c>
      <c r="C63" s="192" t="s">
        <v>90</v>
      </c>
      <c r="D63" s="193"/>
      <c r="E63" s="193"/>
      <c r="F63" s="137" t="s">
        <v>91</v>
      </c>
      <c r="G63" s="138"/>
      <c r="H63" s="138"/>
      <c r="I63" s="138">
        <f>'01 2325_01 Pol'!G135</f>
        <v>0</v>
      </c>
      <c r="J63" s="134" t="str">
        <f>IF(I65=0,"",I63/I65*100)</f>
        <v/>
      </c>
    </row>
    <row r="64" spans="1:10" ht="36.75" customHeight="1" x14ac:dyDescent="0.2">
      <c r="A64" s="125"/>
      <c r="B64" s="130" t="s">
        <v>92</v>
      </c>
      <c r="C64" s="192" t="s">
        <v>30</v>
      </c>
      <c r="D64" s="193"/>
      <c r="E64" s="193"/>
      <c r="F64" s="137" t="s">
        <v>92</v>
      </c>
      <c r="G64" s="138"/>
      <c r="H64" s="138"/>
      <c r="I64" s="138">
        <f>'01 2325_01 Pol'!G139</f>
        <v>0</v>
      </c>
      <c r="J64" s="134" t="str">
        <f>IF(I65=0,"",I64/I65*100)</f>
        <v/>
      </c>
    </row>
    <row r="65" spans="1:10" ht="25.5" customHeight="1" x14ac:dyDescent="0.2">
      <c r="A65" s="126"/>
      <c r="B65" s="131" t="s">
        <v>1</v>
      </c>
      <c r="C65" s="132"/>
      <c r="D65" s="133"/>
      <c r="E65" s="133"/>
      <c r="F65" s="139"/>
      <c r="G65" s="140"/>
      <c r="H65" s="140"/>
      <c r="I65" s="140">
        <f>SUM(I52:I64)</f>
        <v>0</v>
      </c>
      <c r="J65" s="135">
        <f>SUM(J52:J64)</f>
        <v>0</v>
      </c>
    </row>
    <row r="66" spans="1:10" x14ac:dyDescent="0.2">
      <c r="F66" s="89"/>
      <c r="G66" s="89"/>
      <c r="H66" s="89"/>
      <c r="I66" s="89"/>
      <c r="J66" s="136"/>
    </row>
    <row r="67" spans="1:10" x14ac:dyDescent="0.2">
      <c r="F67" s="89"/>
      <c r="G67" s="89"/>
      <c r="H67" s="89"/>
      <c r="I67" s="89"/>
      <c r="J67" s="136"/>
    </row>
    <row r="68" spans="1:10" x14ac:dyDescent="0.2">
      <c r="F68" s="89"/>
      <c r="G68" s="89"/>
      <c r="H68" s="89"/>
      <c r="I68" s="89"/>
      <c r="J68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63:E63"/>
    <mergeCell ref="C64:E64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10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A4814-1840-4DF6-9195-51D70EF8FCC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7</v>
      </c>
      <c r="B1" s="248"/>
      <c r="C1" s="248"/>
      <c r="D1" s="248"/>
      <c r="E1" s="248"/>
      <c r="F1" s="248"/>
      <c r="G1" s="248"/>
      <c r="AG1" t="s">
        <v>94</v>
      </c>
    </row>
    <row r="2" spans="1:60" ht="24.95" customHeight="1" x14ac:dyDescent="0.2">
      <c r="A2" s="50" t="s">
        <v>8</v>
      </c>
      <c r="B2" s="49" t="s">
        <v>48</v>
      </c>
      <c r="C2" s="249" t="s">
        <v>49</v>
      </c>
      <c r="D2" s="250"/>
      <c r="E2" s="250"/>
      <c r="F2" s="250"/>
      <c r="G2" s="251"/>
      <c r="AG2" t="s">
        <v>95</v>
      </c>
    </row>
    <row r="3" spans="1:60" ht="24.95" customHeight="1" x14ac:dyDescent="0.2">
      <c r="A3" s="50" t="s">
        <v>9</v>
      </c>
      <c r="B3" s="49" t="s">
        <v>45</v>
      </c>
      <c r="C3" s="249" t="s">
        <v>44</v>
      </c>
      <c r="D3" s="250"/>
      <c r="E3" s="250"/>
      <c r="F3" s="250"/>
      <c r="G3" s="251"/>
      <c r="AC3" s="123" t="s">
        <v>95</v>
      </c>
      <c r="AG3" t="s">
        <v>96</v>
      </c>
    </row>
    <row r="4" spans="1:60" ht="24.95" customHeight="1" x14ac:dyDescent="0.2">
      <c r="A4" s="142" t="s">
        <v>10</v>
      </c>
      <c r="B4" s="143" t="s">
        <v>43</v>
      </c>
      <c r="C4" s="252" t="s">
        <v>44</v>
      </c>
      <c r="D4" s="253"/>
      <c r="E4" s="253"/>
      <c r="F4" s="253"/>
      <c r="G4" s="254"/>
      <c r="AG4" t="s">
        <v>97</v>
      </c>
    </row>
    <row r="5" spans="1:60" x14ac:dyDescent="0.2">
      <c r="D5" s="10"/>
    </row>
    <row r="6" spans="1:60" ht="38.25" x14ac:dyDescent="0.2">
      <c r="A6" s="145" t="s">
        <v>98</v>
      </c>
      <c r="B6" s="147" t="s">
        <v>99</v>
      </c>
      <c r="C6" s="147" t="s">
        <v>100</v>
      </c>
      <c r="D6" s="146" t="s">
        <v>101</v>
      </c>
      <c r="E6" s="145" t="s">
        <v>102</v>
      </c>
      <c r="F6" s="144" t="s">
        <v>103</v>
      </c>
      <c r="G6" s="145" t="s">
        <v>31</v>
      </c>
      <c r="H6" s="148" t="s">
        <v>32</v>
      </c>
      <c r="I6" s="148" t="s">
        <v>104</v>
      </c>
      <c r="J6" s="148" t="s">
        <v>33</v>
      </c>
      <c r="K6" s="148" t="s">
        <v>105</v>
      </c>
      <c r="L6" s="148" t="s">
        <v>106</v>
      </c>
      <c r="M6" s="148" t="s">
        <v>107</v>
      </c>
      <c r="N6" s="148" t="s">
        <v>108</v>
      </c>
      <c r="O6" s="148" t="s">
        <v>109</v>
      </c>
      <c r="P6" s="148" t="s">
        <v>110</v>
      </c>
      <c r="Q6" s="148" t="s">
        <v>111</v>
      </c>
      <c r="R6" s="148" t="s">
        <v>112</v>
      </c>
      <c r="S6" s="148" t="s">
        <v>113</v>
      </c>
      <c r="T6" s="148" t="s">
        <v>114</v>
      </c>
      <c r="U6" s="148" t="s">
        <v>115</v>
      </c>
      <c r="V6" s="148" t="s">
        <v>116</v>
      </c>
      <c r="W6" s="148" t="s">
        <v>117</v>
      </c>
      <c r="X6" s="148" t="s">
        <v>118</v>
      </c>
      <c r="Y6" s="148" t="s">
        <v>119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5" t="s">
        <v>120</v>
      </c>
      <c r="B8" s="166" t="s">
        <v>67</v>
      </c>
      <c r="C8" s="184" t="s">
        <v>68</v>
      </c>
      <c r="D8" s="167"/>
      <c r="E8" s="168"/>
      <c r="F8" s="169"/>
      <c r="G8" s="170">
        <f>SUMIF(AG9:AG53,"&lt;&gt;NOR",G9:G53)</f>
        <v>0</v>
      </c>
      <c r="H8" s="164"/>
      <c r="I8" s="164">
        <f>SUM(I9:I53)</f>
        <v>0</v>
      </c>
      <c r="J8" s="164"/>
      <c r="K8" s="164">
        <f>SUM(K9:K53)</f>
        <v>0</v>
      </c>
      <c r="L8" s="164"/>
      <c r="M8" s="164">
        <f>SUM(M9:M53)</f>
        <v>0</v>
      </c>
      <c r="N8" s="163"/>
      <c r="O8" s="163">
        <f>SUM(O9:O53)</f>
        <v>7.93</v>
      </c>
      <c r="P8" s="163"/>
      <c r="Q8" s="163">
        <f>SUM(Q9:Q53)</f>
        <v>3.5599999999999996</v>
      </c>
      <c r="R8" s="164"/>
      <c r="S8" s="164"/>
      <c r="T8" s="164"/>
      <c r="U8" s="164"/>
      <c r="V8" s="164">
        <f>SUM(V9:V53)</f>
        <v>61.780000000000008</v>
      </c>
      <c r="W8" s="164"/>
      <c r="X8" s="164"/>
      <c r="Y8" s="164"/>
      <c r="AG8" t="s">
        <v>121</v>
      </c>
    </row>
    <row r="9" spans="1:60" outlineLevel="1" x14ac:dyDescent="0.2">
      <c r="A9" s="172">
        <v>1</v>
      </c>
      <c r="B9" s="173" t="s">
        <v>122</v>
      </c>
      <c r="C9" s="185" t="s">
        <v>123</v>
      </c>
      <c r="D9" s="174" t="s">
        <v>124</v>
      </c>
      <c r="E9" s="175">
        <v>3.9</v>
      </c>
      <c r="F9" s="176"/>
      <c r="G9" s="177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0</v>
      </c>
      <c r="O9" s="158">
        <f>ROUND(E9*N9,2)</f>
        <v>0</v>
      </c>
      <c r="P9" s="158">
        <v>0.2</v>
      </c>
      <c r="Q9" s="158">
        <f>ROUND(E9*P9,2)</f>
        <v>0.78</v>
      </c>
      <c r="R9" s="159"/>
      <c r="S9" s="159" t="s">
        <v>125</v>
      </c>
      <c r="T9" s="159" t="s">
        <v>125</v>
      </c>
      <c r="U9" s="159">
        <v>0.1</v>
      </c>
      <c r="V9" s="159">
        <f>ROUND(E9*U9,2)</f>
        <v>0.39</v>
      </c>
      <c r="W9" s="159"/>
      <c r="X9" s="159" t="s">
        <v>126</v>
      </c>
      <c r="Y9" s="159" t="s">
        <v>127</v>
      </c>
      <c r="Z9" s="149"/>
      <c r="AA9" s="149"/>
      <c r="AB9" s="149"/>
      <c r="AC9" s="149"/>
      <c r="AD9" s="149"/>
      <c r="AE9" s="149"/>
      <c r="AF9" s="149"/>
      <c r="AG9" s="149" t="s">
        <v>128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186" t="s">
        <v>129</v>
      </c>
      <c r="D10" s="161"/>
      <c r="E10" s="162">
        <v>3.9</v>
      </c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9"/>
      <c r="AA10" s="149"/>
      <c r="AB10" s="149"/>
      <c r="AC10" s="149"/>
      <c r="AD10" s="149"/>
      <c r="AE10" s="149"/>
      <c r="AF10" s="149"/>
      <c r="AG10" s="149" t="s">
        <v>130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2">
        <v>2</v>
      </c>
      <c r="B11" s="173" t="s">
        <v>131</v>
      </c>
      <c r="C11" s="185" t="s">
        <v>132</v>
      </c>
      <c r="D11" s="174" t="s">
        <v>124</v>
      </c>
      <c r="E11" s="175">
        <v>9.6</v>
      </c>
      <c r="F11" s="176"/>
      <c r="G11" s="177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8">
        <v>0</v>
      </c>
      <c r="O11" s="158">
        <f>ROUND(E11*N11,2)</f>
        <v>0</v>
      </c>
      <c r="P11" s="158">
        <v>0.154</v>
      </c>
      <c r="Q11" s="158">
        <f>ROUND(E11*P11,2)</f>
        <v>1.48</v>
      </c>
      <c r="R11" s="159"/>
      <c r="S11" s="159" t="s">
        <v>125</v>
      </c>
      <c r="T11" s="159" t="s">
        <v>125</v>
      </c>
      <c r="U11" s="159">
        <v>0.27</v>
      </c>
      <c r="V11" s="159">
        <f>ROUND(E11*U11,2)</f>
        <v>2.59</v>
      </c>
      <c r="W11" s="159"/>
      <c r="X11" s="159" t="s">
        <v>126</v>
      </c>
      <c r="Y11" s="159" t="s">
        <v>127</v>
      </c>
      <c r="Z11" s="149"/>
      <c r="AA11" s="149"/>
      <c r="AB11" s="149"/>
      <c r="AC11" s="149"/>
      <c r="AD11" s="149"/>
      <c r="AE11" s="149"/>
      <c r="AF11" s="149"/>
      <c r="AG11" s="149" t="s">
        <v>128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2" x14ac:dyDescent="0.2">
      <c r="A12" s="156"/>
      <c r="B12" s="157"/>
      <c r="C12" s="186" t="s">
        <v>133</v>
      </c>
      <c r="D12" s="161"/>
      <c r="E12" s="162">
        <v>9.6</v>
      </c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9"/>
      <c r="AA12" s="149"/>
      <c r="AB12" s="149"/>
      <c r="AC12" s="149"/>
      <c r="AD12" s="149"/>
      <c r="AE12" s="149"/>
      <c r="AF12" s="149"/>
      <c r="AG12" s="149" t="s">
        <v>130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2">
        <v>3</v>
      </c>
      <c r="B13" s="173" t="s">
        <v>134</v>
      </c>
      <c r="C13" s="185" t="s">
        <v>135</v>
      </c>
      <c r="D13" s="174" t="s">
        <v>136</v>
      </c>
      <c r="E13" s="175">
        <v>5.9</v>
      </c>
      <c r="F13" s="176"/>
      <c r="G13" s="177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21</v>
      </c>
      <c r="M13" s="159">
        <f>G13*(1+L13/100)</f>
        <v>0</v>
      </c>
      <c r="N13" s="158">
        <v>0</v>
      </c>
      <c r="O13" s="158">
        <f>ROUND(E13*N13,2)</f>
        <v>0</v>
      </c>
      <c r="P13" s="158">
        <v>0.22</v>
      </c>
      <c r="Q13" s="158">
        <f>ROUND(E13*P13,2)</f>
        <v>1.3</v>
      </c>
      <c r="R13" s="159"/>
      <c r="S13" s="159" t="s">
        <v>125</v>
      </c>
      <c r="T13" s="159" t="s">
        <v>125</v>
      </c>
      <c r="U13" s="159">
        <v>0.14299999999999999</v>
      </c>
      <c r="V13" s="159">
        <f>ROUND(E13*U13,2)</f>
        <v>0.84</v>
      </c>
      <c r="W13" s="159"/>
      <c r="X13" s="159" t="s">
        <v>126</v>
      </c>
      <c r="Y13" s="159" t="s">
        <v>127</v>
      </c>
      <c r="Z13" s="149"/>
      <c r="AA13" s="149"/>
      <c r="AB13" s="149"/>
      <c r="AC13" s="149"/>
      <c r="AD13" s="149"/>
      <c r="AE13" s="149"/>
      <c r="AF13" s="149"/>
      <c r="AG13" s="149" t="s">
        <v>128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6"/>
      <c r="B14" s="157"/>
      <c r="C14" s="186" t="s">
        <v>137</v>
      </c>
      <c r="D14" s="161"/>
      <c r="E14" s="162"/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9"/>
      <c r="AA14" s="149"/>
      <c r="AB14" s="149"/>
      <c r="AC14" s="149"/>
      <c r="AD14" s="149"/>
      <c r="AE14" s="149"/>
      <c r="AF14" s="149"/>
      <c r="AG14" s="149" t="s">
        <v>130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3" x14ac:dyDescent="0.2">
      <c r="A15" s="156"/>
      <c r="B15" s="157"/>
      <c r="C15" s="186" t="s">
        <v>138</v>
      </c>
      <c r="D15" s="161"/>
      <c r="E15" s="162">
        <v>5.9</v>
      </c>
      <c r="F15" s="159"/>
      <c r="G15" s="159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59"/>
      <c r="Z15" s="149"/>
      <c r="AA15" s="149"/>
      <c r="AB15" s="149"/>
      <c r="AC15" s="149"/>
      <c r="AD15" s="149"/>
      <c r="AE15" s="149"/>
      <c r="AF15" s="149"/>
      <c r="AG15" s="149" t="s">
        <v>130</v>
      </c>
      <c r="AH15" s="149">
        <v>5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72">
        <v>4</v>
      </c>
      <c r="B16" s="173" t="s">
        <v>139</v>
      </c>
      <c r="C16" s="185" t="s">
        <v>140</v>
      </c>
      <c r="D16" s="174" t="s">
        <v>141</v>
      </c>
      <c r="E16" s="175">
        <v>24.84</v>
      </c>
      <c r="F16" s="176"/>
      <c r="G16" s="177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21</v>
      </c>
      <c r="M16" s="159">
        <f>G16*(1+L16/100)</f>
        <v>0</v>
      </c>
      <c r="N16" s="158">
        <v>0</v>
      </c>
      <c r="O16" s="158">
        <f>ROUND(E16*N16,2)</f>
        <v>0</v>
      </c>
      <c r="P16" s="158">
        <v>0</v>
      </c>
      <c r="Q16" s="158">
        <f>ROUND(E16*P16,2)</f>
        <v>0</v>
      </c>
      <c r="R16" s="159"/>
      <c r="S16" s="159" t="s">
        <v>125</v>
      </c>
      <c r="T16" s="159" t="s">
        <v>125</v>
      </c>
      <c r="U16" s="159">
        <v>0.626</v>
      </c>
      <c r="V16" s="159">
        <f>ROUND(E16*U16,2)</f>
        <v>15.55</v>
      </c>
      <c r="W16" s="159"/>
      <c r="X16" s="159" t="s">
        <v>126</v>
      </c>
      <c r="Y16" s="159" t="s">
        <v>127</v>
      </c>
      <c r="Z16" s="149"/>
      <c r="AA16" s="149"/>
      <c r="AB16" s="149"/>
      <c r="AC16" s="149"/>
      <c r="AD16" s="149"/>
      <c r="AE16" s="149"/>
      <c r="AF16" s="149"/>
      <c r="AG16" s="149" t="s">
        <v>128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2" x14ac:dyDescent="0.2">
      <c r="A17" s="156"/>
      <c r="B17" s="157"/>
      <c r="C17" s="186" t="s">
        <v>142</v>
      </c>
      <c r="D17" s="161"/>
      <c r="E17" s="162">
        <v>4.2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9"/>
      <c r="AA17" s="149"/>
      <c r="AB17" s="149"/>
      <c r="AC17" s="149"/>
      <c r="AD17" s="149"/>
      <c r="AE17" s="149"/>
      <c r="AF17" s="149"/>
      <c r="AG17" s="149" t="s">
        <v>130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3" x14ac:dyDescent="0.2">
      <c r="A18" s="156"/>
      <c r="B18" s="157"/>
      <c r="C18" s="186" t="s">
        <v>143</v>
      </c>
      <c r="D18" s="161"/>
      <c r="E18" s="162">
        <v>6.72</v>
      </c>
      <c r="F18" s="159"/>
      <c r="G18" s="159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59"/>
      <c r="Z18" s="149"/>
      <c r="AA18" s="149"/>
      <c r="AB18" s="149"/>
      <c r="AC18" s="149"/>
      <c r="AD18" s="149"/>
      <c r="AE18" s="149"/>
      <c r="AF18" s="149"/>
      <c r="AG18" s="149" t="s">
        <v>130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3" x14ac:dyDescent="0.2">
      <c r="A19" s="156"/>
      <c r="B19" s="157"/>
      <c r="C19" s="186" t="s">
        <v>144</v>
      </c>
      <c r="D19" s="161"/>
      <c r="E19" s="162">
        <v>12.96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9"/>
      <c r="AA19" s="149"/>
      <c r="AB19" s="149"/>
      <c r="AC19" s="149"/>
      <c r="AD19" s="149"/>
      <c r="AE19" s="149"/>
      <c r="AF19" s="149"/>
      <c r="AG19" s="149" t="s">
        <v>130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3" x14ac:dyDescent="0.2">
      <c r="A20" s="156"/>
      <c r="B20" s="157"/>
      <c r="C20" s="186" t="s">
        <v>145</v>
      </c>
      <c r="D20" s="161"/>
      <c r="E20" s="162">
        <v>0.96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59"/>
      <c r="Z20" s="149"/>
      <c r="AA20" s="149"/>
      <c r="AB20" s="149"/>
      <c r="AC20" s="149"/>
      <c r="AD20" s="149"/>
      <c r="AE20" s="149"/>
      <c r="AF20" s="149"/>
      <c r="AG20" s="149" t="s">
        <v>130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2">
        <v>5</v>
      </c>
      <c r="B21" s="173" t="s">
        <v>146</v>
      </c>
      <c r="C21" s="185" t="s">
        <v>147</v>
      </c>
      <c r="D21" s="174" t="s">
        <v>141</v>
      </c>
      <c r="E21" s="175">
        <v>24.84</v>
      </c>
      <c r="F21" s="176"/>
      <c r="G21" s="177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21</v>
      </c>
      <c r="M21" s="159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9"/>
      <c r="S21" s="159" t="s">
        <v>125</v>
      </c>
      <c r="T21" s="159" t="s">
        <v>125</v>
      </c>
      <c r="U21" s="159">
        <v>8.1000000000000003E-2</v>
      </c>
      <c r="V21" s="159">
        <f>ROUND(E21*U21,2)</f>
        <v>2.0099999999999998</v>
      </c>
      <c r="W21" s="159"/>
      <c r="X21" s="159" t="s">
        <v>126</v>
      </c>
      <c r="Y21" s="159" t="s">
        <v>127</v>
      </c>
      <c r="Z21" s="149"/>
      <c r="AA21" s="149"/>
      <c r="AB21" s="149"/>
      <c r="AC21" s="149"/>
      <c r="AD21" s="149"/>
      <c r="AE21" s="149"/>
      <c r="AF21" s="149"/>
      <c r="AG21" s="149" t="s">
        <v>128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6"/>
      <c r="B22" s="157"/>
      <c r="C22" s="186" t="s">
        <v>148</v>
      </c>
      <c r="D22" s="161"/>
      <c r="E22" s="162">
        <v>24.84</v>
      </c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9"/>
      <c r="AA22" s="149"/>
      <c r="AB22" s="149"/>
      <c r="AC22" s="149"/>
      <c r="AD22" s="149"/>
      <c r="AE22" s="149"/>
      <c r="AF22" s="149"/>
      <c r="AG22" s="149" t="s">
        <v>130</v>
      </c>
      <c r="AH22" s="149">
        <v>5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2">
        <v>6</v>
      </c>
      <c r="B23" s="173" t="s">
        <v>149</v>
      </c>
      <c r="C23" s="185" t="s">
        <v>150</v>
      </c>
      <c r="D23" s="174" t="s">
        <v>141</v>
      </c>
      <c r="E23" s="175">
        <v>5.4749999999999996</v>
      </c>
      <c r="F23" s="176"/>
      <c r="G23" s="177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8">
        <v>3.5400000000000002E-3</v>
      </c>
      <c r="O23" s="158">
        <f>ROUND(E23*N23,2)</f>
        <v>0.02</v>
      </c>
      <c r="P23" s="158">
        <v>0</v>
      </c>
      <c r="Q23" s="158">
        <f>ROUND(E23*P23,2)</f>
        <v>0</v>
      </c>
      <c r="R23" s="159"/>
      <c r="S23" s="159" t="s">
        <v>125</v>
      </c>
      <c r="T23" s="159" t="s">
        <v>125</v>
      </c>
      <c r="U23" s="159">
        <v>1.0489999999999999</v>
      </c>
      <c r="V23" s="159">
        <f>ROUND(E23*U23,2)</f>
        <v>5.74</v>
      </c>
      <c r="W23" s="159"/>
      <c r="X23" s="159" t="s">
        <v>126</v>
      </c>
      <c r="Y23" s="159" t="s">
        <v>127</v>
      </c>
      <c r="Z23" s="149"/>
      <c r="AA23" s="149"/>
      <c r="AB23" s="149"/>
      <c r="AC23" s="149"/>
      <c r="AD23" s="149"/>
      <c r="AE23" s="149"/>
      <c r="AF23" s="149"/>
      <c r="AG23" s="149" t="s">
        <v>128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2" x14ac:dyDescent="0.2">
      <c r="A24" s="156"/>
      <c r="B24" s="157"/>
      <c r="C24" s="186" t="s">
        <v>151</v>
      </c>
      <c r="D24" s="161"/>
      <c r="E24" s="162">
        <v>2.1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9"/>
      <c r="AA24" s="149"/>
      <c r="AB24" s="149"/>
      <c r="AC24" s="149"/>
      <c r="AD24" s="149"/>
      <c r="AE24" s="149"/>
      <c r="AF24" s="149"/>
      <c r="AG24" s="149" t="s">
        <v>130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3" x14ac:dyDescent="0.2">
      <c r="A25" s="156"/>
      <c r="B25" s="157"/>
      <c r="C25" s="186" t="s">
        <v>152</v>
      </c>
      <c r="D25" s="161"/>
      <c r="E25" s="162">
        <v>0.97499999999999998</v>
      </c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9"/>
      <c r="AA25" s="149"/>
      <c r="AB25" s="149"/>
      <c r="AC25" s="149"/>
      <c r="AD25" s="149"/>
      <c r="AE25" s="149"/>
      <c r="AF25" s="149"/>
      <c r="AG25" s="149" t="s">
        <v>130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 x14ac:dyDescent="0.2">
      <c r="A26" s="156"/>
      <c r="B26" s="157"/>
      <c r="C26" s="186" t="s">
        <v>153</v>
      </c>
      <c r="D26" s="161"/>
      <c r="E26" s="162">
        <v>2.4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9"/>
      <c r="AA26" s="149"/>
      <c r="AB26" s="149"/>
      <c r="AC26" s="149"/>
      <c r="AD26" s="149"/>
      <c r="AE26" s="149"/>
      <c r="AF26" s="149"/>
      <c r="AG26" s="149" t="s">
        <v>130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72">
        <v>7</v>
      </c>
      <c r="B27" s="173" t="s">
        <v>154</v>
      </c>
      <c r="C27" s="185" t="s">
        <v>155</v>
      </c>
      <c r="D27" s="174" t="s">
        <v>141</v>
      </c>
      <c r="E27" s="175">
        <v>0.57599999999999996</v>
      </c>
      <c r="F27" s="176"/>
      <c r="G27" s="177">
        <f>ROUND(E27*F27,2)</f>
        <v>0</v>
      </c>
      <c r="H27" s="160"/>
      <c r="I27" s="159">
        <f>ROUND(E27*H27,2)</f>
        <v>0</v>
      </c>
      <c r="J27" s="160"/>
      <c r="K27" s="159">
        <f>ROUND(E27*J27,2)</f>
        <v>0</v>
      </c>
      <c r="L27" s="159">
        <v>21</v>
      </c>
      <c r="M27" s="159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9"/>
      <c r="S27" s="159" t="s">
        <v>125</v>
      </c>
      <c r="T27" s="159" t="s">
        <v>125</v>
      </c>
      <c r="U27" s="159">
        <v>4.6550000000000002</v>
      </c>
      <c r="V27" s="159">
        <f>ROUND(E27*U27,2)</f>
        <v>2.68</v>
      </c>
      <c r="W27" s="159"/>
      <c r="X27" s="159" t="s">
        <v>126</v>
      </c>
      <c r="Y27" s="159" t="s">
        <v>127</v>
      </c>
      <c r="Z27" s="149"/>
      <c r="AA27" s="149"/>
      <c r="AB27" s="149"/>
      <c r="AC27" s="149"/>
      <c r="AD27" s="149"/>
      <c r="AE27" s="149"/>
      <c r="AF27" s="149"/>
      <c r="AG27" s="149" t="s">
        <v>128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2" x14ac:dyDescent="0.2">
      <c r="A28" s="156"/>
      <c r="B28" s="157"/>
      <c r="C28" s="186" t="s">
        <v>156</v>
      </c>
      <c r="D28" s="161"/>
      <c r="E28" s="162">
        <v>0.57599999999999996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9"/>
      <c r="AA28" s="149"/>
      <c r="AB28" s="149"/>
      <c r="AC28" s="149"/>
      <c r="AD28" s="149"/>
      <c r="AE28" s="149"/>
      <c r="AF28" s="149"/>
      <c r="AG28" s="149" t="s">
        <v>130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 x14ac:dyDescent="0.2">
      <c r="A29" s="172">
        <v>8</v>
      </c>
      <c r="B29" s="173" t="s">
        <v>157</v>
      </c>
      <c r="C29" s="185" t="s">
        <v>158</v>
      </c>
      <c r="D29" s="174" t="s">
        <v>141</v>
      </c>
      <c r="E29" s="175">
        <v>30.916</v>
      </c>
      <c r="F29" s="176"/>
      <c r="G29" s="177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21</v>
      </c>
      <c r="M29" s="159">
        <f>G29*(1+L29/100)</f>
        <v>0</v>
      </c>
      <c r="N29" s="158">
        <v>0</v>
      </c>
      <c r="O29" s="158">
        <f>ROUND(E29*N29,2)</f>
        <v>0</v>
      </c>
      <c r="P29" s="158">
        <v>0</v>
      </c>
      <c r="Q29" s="158">
        <f>ROUND(E29*P29,2)</f>
        <v>0</v>
      </c>
      <c r="R29" s="159"/>
      <c r="S29" s="159" t="s">
        <v>125</v>
      </c>
      <c r="T29" s="159" t="s">
        <v>125</v>
      </c>
      <c r="U29" s="159">
        <v>1.0999999999999999E-2</v>
      </c>
      <c r="V29" s="159">
        <f>ROUND(E29*U29,2)</f>
        <v>0.34</v>
      </c>
      <c r="W29" s="159"/>
      <c r="X29" s="159" t="s">
        <v>126</v>
      </c>
      <c r="Y29" s="159" t="s">
        <v>127</v>
      </c>
      <c r="Z29" s="149"/>
      <c r="AA29" s="149"/>
      <c r="AB29" s="149"/>
      <c r="AC29" s="149"/>
      <c r="AD29" s="149"/>
      <c r="AE29" s="149"/>
      <c r="AF29" s="149"/>
      <c r="AG29" s="149" t="s">
        <v>128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2" x14ac:dyDescent="0.2">
      <c r="A30" s="156"/>
      <c r="B30" s="157"/>
      <c r="C30" s="186" t="s">
        <v>159</v>
      </c>
      <c r="D30" s="161"/>
      <c r="E30" s="162">
        <v>30.916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9"/>
      <c r="AA30" s="149"/>
      <c r="AB30" s="149"/>
      <c r="AC30" s="149"/>
      <c r="AD30" s="149"/>
      <c r="AE30" s="149"/>
      <c r="AF30" s="149"/>
      <c r="AG30" s="149" t="s">
        <v>130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72">
        <v>9</v>
      </c>
      <c r="B31" s="173" t="s">
        <v>160</v>
      </c>
      <c r="C31" s="185" t="s">
        <v>161</v>
      </c>
      <c r="D31" s="174" t="s">
        <v>141</v>
      </c>
      <c r="E31" s="175">
        <v>154.58000000000001</v>
      </c>
      <c r="F31" s="176"/>
      <c r="G31" s="177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21</v>
      </c>
      <c r="M31" s="159">
        <f>G31*(1+L31/100)</f>
        <v>0</v>
      </c>
      <c r="N31" s="158">
        <v>0</v>
      </c>
      <c r="O31" s="158">
        <f>ROUND(E31*N31,2)</f>
        <v>0</v>
      </c>
      <c r="P31" s="158">
        <v>0</v>
      </c>
      <c r="Q31" s="158">
        <f>ROUND(E31*P31,2)</f>
        <v>0</v>
      </c>
      <c r="R31" s="159"/>
      <c r="S31" s="159" t="s">
        <v>125</v>
      </c>
      <c r="T31" s="159" t="s">
        <v>125</v>
      </c>
      <c r="U31" s="159">
        <v>0</v>
      </c>
      <c r="V31" s="159">
        <f>ROUND(E31*U31,2)</f>
        <v>0</v>
      </c>
      <c r="W31" s="159"/>
      <c r="X31" s="159" t="s">
        <v>126</v>
      </c>
      <c r="Y31" s="159" t="s">
        <v>127</v>
      </c>
      <c r="Z31" s="149"/>
      <c r="AA31" s="149"/>
      <c r="AB31" s="149"/>
      <c r="AC31" s="149"/>
      <c r="AD31" s="149"/>
      <c r="AE31" s="149"/>
      <c r="AF31" s="149"/>
      <c r="AG31" s="149" t="s">
        <v>128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2" x14ac:dyDescent="0.2">
      <c r="A32" s="156"/>
      <c r="B32" s="157"/>
      <c r="C32" s="186" t="s">
        <v>162</v>
      </c>
      <c r="D32" s="161"/>
      <c r="E32" s="162">
        <v>154.58000000000001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9"/>
      <c r="AA32" s="149"/>
      <c r="AB32" s="149"/>
      <c r="AC32" s="149"/>
      <c r="AD32" s="149"/>
      <c r="AE32" s="149"/>
      <c r="AF32" s="149"/>
      <c r="AG32" s="149" t="s">
        <v>130</v>
      </c>
      <c r="AH32" s="149">
        <v>5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2">
        <v>10</v>
      </c>
      <c r="B33" s="173" t="s">
        <v>163</v>
      </c>
      <c r="C33" s="185" t="s">
        <v>164</v>
      </c>
      <c r="D33" s="174" t="s">
        <v>141</v>
      </c>
      <c r="E33" s="175">
        <v>2.38</v>
      </c>
      <c r="F33" s="176"/>
      <c r="G33" s="177">
        <f>ROUND(E33*F33,2)</f>
        <v>0</v>
      </c>
      <c r="H33" s="160"/>
      <c r="I33" s="159">
        <f>ROUND(E33*H33,2)</f>
        <v>0</v>
      </c>
      <c r="J33" s="160"/>
      <c r="K33" s="159">
        <f>ROUND(E33*J33,2)</f>
        <v>0</v>
      </c>
      <c r="L33" s="159">
        <v>21</v>
      </c>
      <c r="M33" s="159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9"/>
      <c r="S33" s="159" t="s">
        <v>125</v>
      </c>
      <c r="T33" s="159" t="s">
        <v>125</v>
      </c>
      <c r="U33" s="159">
        <v>1.1499999999999999</v>
      </c>
      <c r="V33" s="159">
        <f>ROUND(E33*U33,2)</f>
        <v>2.74</v>
      </c>
      <c r="W33" s="159"/>
      <c r="X33" s="159" t="s">
        <v>126</v>
      </c>
      <c r="Y33" s="159" t="s">
        <v>127</v>
      </c>
      <c r="Z33" s="149"/>
      <c r="AA33" s="149"/>
      <c r="AB33" s="149"/>
      <c r="AC33" s="149"/>
      <c r="AD33" s="149"/>
      <c r="AE33" s="149"/>
      <c r="AF33" s="149"/>
      <c r="AG33" s="149" t="s">
        <v>128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2" x14ac:dyDescent="0.2">
      <c r="A34" s="156"/>
      <c r="B34" s="157"/>
      <c r="C34" s="186" t="s">
        <v>165</v>
      </c>
      <c r="D34" s="161"/>
      <c r="E34" s="162">
        <v>2.38</v>
      </c>
      <c r="F34" s="159"/>
      <c r="G34" s="159"/>
      <c r="H34" s="159"/>
      <c r="I34" s="159"/>
      <c r="J34" s="159"/>
      <c r="K34" s="159"/>
      <c r="L34" s="159"/>
      <c r="M34" s="159"/>
      <c r="N34" s="158"/>
      <c r="O34" s="158"/>
      <c r="P34" s="158"/>
      <c r="Q34" s="158"/>
      <c r="R34" s="159"/>
      <c r="S34" s="159"/>
      <c r="T34" s="159"/>
      <c r="U34" s="159"/>
      <c r="V34" s="159"/>
      <c r="W34" s="159"/>
      <c r="X34" s="159"/>
      <c r="Y34" s="159"/>
      <c r="Z34" s="149"/>
      <c r="AA34" s="149"/>
      <c r="AB34" s="149"/>
      <c r="AC34" s="149"/>
      <c r="AD34" s="149"/>
      <c r="AE34" s="149"/>
      <c r="AF34" s="149"/>
      <c r="AG34" s="149" t="s">
        <v>130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2">
        <v>11</v>
      </c>
      <c r="B35" s="173" t="s">
        <v>166</v>
      </c>
      <c r="C35" s="185" t="s">
        <v>167</v>
      </c>
      <c r="D35" s="174" t="s">
        <v>124</v>
      </c>
      <c r="E35" s="175">
        <v>73.960400000000007</v>
      </c>
      <c r="F35" s="176"/>
      <c r="G35" s="177">
        <f>ROUND(E35*F35,2)</f>
        <v>0</v>
      </c>
      <c r="H35" s="160"/>
      <c r="I35" s="159">
        <f>ROUND(E35*H35,2)</f>
        <v>0</v>
      </c>
      <c r="J35" s="160"/>
      <c r="K35" s="159">
        <f>ROUND(E35*J35,2)</f>
        <v>0</v>
      </c>
      <c r="L35" s="159">
        <v>21</v>
      </c>
      <c r="M35" s="159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9"/>
      <c r="S35" s="159" t="s">
        <v>125</v>
      </c>
      <c r="T35" s="159" t="s">
        <v>125</v>
      </c>
      <c r="U35" s="159">
        <v>9.6000000000000002E-2</v>
      </c>
      <c r="V35" s="159">
        <f>ROUND(E35*U35,2)</f>
        <v>7.1</v>
      </c>
      <c r="W35" s="159"/>
      <c r="X35" s="159" t="s">
        <v>126</v>
      </c>
      <c r="Y35" s="159" t="s">
        <v>127</v>
      </c>
      <c r="Z35" s="149"/>
      <c r="AA35" s="149"/>
      <c r="AB35" s="149"/>
      <c r="AC35" s="149"/>
      <c r="AD35" s="149"/>
      <c r="AE35" s="149"/>
      <c r="AF35" s="149"/>
      <c r="AG35" s="149" t="s">
        <v>128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2" x14ac:dyDescent="0.2">
      <c r="A36" s="156"/>
      <c r="B36" s="157"/>
      <c r="C36" s="186" t="s">
        <v>168</v>
      </c>
      <c r="D36" s="161"/>
      <c r="E36" s="162">
        <v>60.174399999999999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9"/>
      <c r="AA36" s="149"/>
      <c r="AB36" s="149"/>
      <c r="AC36" s="149"/>
      <c r="AD36" s="149"/>
      <c r="AE36" s="149"/>
      <c r="AF36" s="149"/>
      <c r="AG36" s="149" t="s">
        <v>130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3" x14ac:dyDescent="0.2">
      <c r="A37" s="156"/>
      <c r="B37" s="157"/>
      <c r="C37" s="186" t="s">
        <v>169</v>
      </c>
      <c r="D37" s="161"/>
      <c r="E37" s="162">
        <v>5.85</v>
      </c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59"/>
      <c r="Z37" s="149"/>
      <c r="AA37" s="149"/>
      <c r="AB37" s="149"/>
      <c r="AC37" s="149"/>
      <c r="AD37" s="149"/>
      <c r="AE37" s="149"/>
      <c r="AF37" s="149"/>
      <c r="AG37" s="149" t="s">
        <v>130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 x14ac:dyDescent="0.2">
      <c r="A38" s="156"/>
      <c r="B38" s="157"/>
      <c r="C38" s="186" t="s">
        <v>170</v>
      </c>
      <c r="D38" s="161"/>
      <c r="E38" s="162">
        <v>7.9359999999999999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9"/>
      <c r="AA38" s="149"/>
      <c r="AB38" s="149"/>
      <c r="AC38" s="149"/>
      <c r="AD38" s="149"/>
      <c r="AE38" s="149"/>
      <c r="AF38" s="149"/>
      <c r="AG38" s="149" t="s">
        <v>130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2">
        <v>12</v>
      </c>
      <c r="B39" s="173" t="s">
        <v>171</v>
      </c>
      <c r="C39" s="185" t="s">
        <v>172</v>
      </c>
      <c r="D39" s="174" t="s">
        <v>124</v>
      </c>
      <c r="E39" s="175">
        <v>137.19999999999999</v>
      </c>
      <c r="F39" s="176"/>
      <c r="G39" s="177">
        <f>ROUND(E39*F39,2)</f>
        <v>0</v>
      </c>
      <c r="H39" s="160"/>
      <c r="I39" s="159">
        <f>ROUND(E39*H39,2)</f>
        <v>0</v>
      </c>
      <c r="J39" s="160"/>
      <c r="K39" s="159">
        <f>ROUND(E39*J39,2)</f>
        <v>0</v>
      </c>
      <c r="L39" s="159">
        <v>21</v>
      </c>
      <c r="M39" s="159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9"/>
      <c r="S39" s="159" t="s">
        <v>125</v>
      </c>
      <c r="T39" s="159" t="s">
        <v>125</v>
      </c>
      <c r="U39" s="159">
        <v>0.107</v>
      </c>
      <c r="V39" s="159">
        <f>ROUND(E39*U39,2)</f>
        <v>14.68</v>
      </c>
      <c r="W39" s="159"/>
      <c r="X39" s="159" t="s">
        <v>126</v>
      </c>
      <c r="Y39" s="159" t="s">
        <v>127</v>
      </c>
      <c r="Z39" s="149"/>
      <c r="AA39" s="149"/>
      <c r="AB39" s="149"/>
      <c r="AC39" s="149"/>
      <c r="AD39" s="149"/>
      <c r="AE39" s="149"/>
      <c r="AF39" s="149"/>
      <c r="AG39" s="149" t="s">
        <v>128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outlineLevel="2" x14ac:dyDescent="0.2">
      <c r="A40" s="156"/>
      <c r="B40" s="157"/>
      <c r="C40" s="186" t="s">
        <v>173</v>
      </c>
      <c r="D40" s="161"/>
      <c r="E40" s="162">
        <v>137.19999999999999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9"/>
      <c r="AA40" s="149"/>
      <c r="AB40" s="149"/>
      <c r="AC40" s="149"/>
      <c r="AD40" s="149"/>
      <c r="AE40" s="149"/>
      <c r="AF40" s="149"/>
      <c r="AG40" s="149" t="s">
        <v>130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72">
        <v>13</v>
      </c>
      <c r="B41" s="173" t="s">
        <v>174</v>
      </c>
      <c r="C41" s="185" t="s">
        <v>175</v>
      </c>
      <c r="D41" s="174" t="s">
        <v>124</v>
      </c>
      <c r="E41" s="175">
        <v>48.475000000000001</v>
      </c>
      <c r="F41" s="176"/>
      <c r="G41" s="177">
        <f>ROUND(E41*F41,2)</f>
        <v>0</v>
      </c>
      <c r="H41" s="160"/>
      <c r="I41" s="159">
        <f>ROUND(E41*H41,2)</f>
        <v>0</v>
      </c>
      <c r="J41" s="160"/>
      <c r="K41" s="159">
        <f>ROUND(E41*J41,2)</f>
        <v>0</v>
      </c>
      <c r="L41" s="159">
        <v>21</v>
      </c>
      <c r="M41" s="159">
        <f>G41*(1+L41/100)</f>
        <v>0</v>
      </c>
      <c r="N41" s="158">
        <v>0</v>
      </c>
      <c r="O41" s="158">
        <f>ROUND(E41*N41,2)</f>
        <v>0</v>
      </c>
      <c r="P41" s="158">
        <v>0</v>
      </c>
      <c r="Q41" s="158">
        <f>ROUND(E41*P41,2)</f>
        <v>0</v>
      </c>
      <c r="R41" s="159"/>
      <c r="S41" s="159" t="s">
        <v>125</v>
      </c>
      <c r="T41" s="159" t="s">
        <v>125</v>
      </c>
      <c r="U41" s="159">
        <v>0.114</v>
      </c>
      <c r="V41" s="159">
        <f>ROUND(E41*U41,2)</f>
        <v>5.53</v>
      </c>
      <c r="W41" s="159"/>
      <c r="X41" s="159" t="s">
        <v>126</v>
      </c>
      <c r="Y41" s="159" t="s">
        <v>127</v>
      </c>
      <c r="Z41" s="149"/>
      <c r="AA41" s="149"/>
      <c r="AB41" s="149"/>
      <c r="AC41" s="149"/>
      <c r="AD41" s="149"/>
      <c r="AE41" s="149"/>
      <c r="AF41" s="149"/>
      <c r="AG41" s="149" t="s">
        <v>128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2" x14ac:dyDescent="0.2">
      <c r="A42" s="156"/>
      <c r="B42" s="157"/>
      <c r="C42" s="186" t="s">
        <v>176</v>
      </c>
      <c r="D42" s="161"/>
      <c r="E42" s="162">
        <v>38.299999999999997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9"/>
      <c r="AA42" s="149"/>
      <c r="AB42" s="149"/>
      <c r="AC42" s="149"/>
      <c r="AD42" s="149"/>
      <c r="AE42" s="149"/>
      <c r="AF42" s="149"/>
      <c r="AG42" s="149" t="s">
        <v>130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3" x14ac:dyDescent="0.2">
      <c r="A43" s="156"/>
      <c r="B43" s="157"/>
      <c r="C43" s="186" t="s">
        <v>177</v>
      </c>
      <c r="D43" s="161"/>
      <c r="E43" s="162">
        <v>10.175000000000001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59"/>
      <c r="Z43" s="149"/>
      <c r="AA43" s="149"/>
      <c r="AB43" s="149"/>
      <c r="AC43" s="149"/>
      <c r="AD43" s="149"/>
      <c r="AE43" s="149"/>
      <c r="AF43" s="149"/>
      <c r="AG43" s="149" t="s">
        <v>130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72">
        <v>14</v>
      </c>
      <c r="B44" s="173" t="s">
        <v>178</v>
      </c>
      <c r="C44" s="185" t="s">
        <v>179</v>
      </c>
      <c r="D44" s="174" t="s">
        <v>124</v>
      </c>
      <c r="E44" s="175">
        <v>8</v>
      </c>
      <c r="F44" s="176"/>
      <c r="G44" s="177">
        <f>ROUND(E44*F44,2)</f>
        <v>0</v>
      </c>
      <c r="H44" s="160"/>
      <c r="I44" s="159">
        <f>ROUND(E44*H44,2)</f>
        <v>0</v>
      </c>
      <c r="J44" s="160"/>
      <c r="K44" s="159">
        <f>ROUND(E44*J44,2)</f>
        <v>0</v>
      </c>
      <c r="L44" s="159">
        <v>21</v>
      </c>
      <c r="M44" s="159">
        <f>G44*(1+L44/100)</f>
        <v>0</v>
      </c>
      <c r="N44" s="158">
        <v>0</v>
      </c>
      <c r="O44" s="158">
        <f>ROUND(E44*N44,2)</f>
        <v>0</v>
      </c>
      <c r="P44" s="158">
        <v>0</v>
      </c>
      <c r="Q44" s="158">
        <f>ROUND(E44*P44,2)</f>
        <v>0</v>
      </c>
      <c r="R44" s="159"/>
      <c r="S44" s="159" t="s">
        <v>125</v>
      </c>
      <c r="T44" s="159" t="s">
        <v>125</v>
      </c>
      <c r="U44" s="159">
        <v>0.19900000000000001</v>
      </c>
      <c r="V44" s="159">
        <f>ROUND(E44*U44,2)</f>
        <v>1.59</v>
      </c>
      <c r="W44" s="159"/>
      <c r="X44" s="159" t="s">
        <v>126</v>
      </c>
      <c r="Y44" s="159" t="s">
        <v>127</v>
      </c>
      <c r="Z44" s="149"/>
      <c r="AA44" s="149"/>
      <c r="AB44" s="149"/>
      <c r="AC44" s="149"/>
      <c r="AD44" s="149"/>
      <c r="AE44" s="149"/>
      <c r="AF44" s="149"/>
      <c r="AG44" s="149" t="s">
        <v>128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2" x14ac:dyDescent="0.2">
      <c r="A45" s="156"/>
      <c r="B45" s="157"/>
      <c r="C45" s="186" t="s">
        <v>180</v>
      </c>
      <c r="D45" s="161"/>
      <c r="E45" s="162">
        <v>8</v>
      </c>
      <c r="F45" s="159"/>
      <c r="G45" s="159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59"/>
      <c r="Z45" s="149"/>
      <c r="AA45" s="149"/>
      <c r="AB45" s="149"/>
      <c r="AC45" s="149"/>
      <c r="AD45" s="149"/>
      <c r="AE45" s="149"/>
      <c r="AF45" s="149"/>
      <c r="AG45" s="149" t="s">
        <v>130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ht="22.5" outlineLevel="1" x14ac:dyDescent="0.2">
      <c r="A46" s="172">
        <v>15</v>
      </c>
      <c r="B46" s="173" t="s">
        <v>181</v>
      </c>
      <c r="C46" s="185" t="s">
        <v>182</v>
      </c>
      <c r="D46" s="174" t="s">
        <v>141</v>
      </c>
      <c r="E46" s="175">
        <v>30.916</v>
      </c>
      <c r="F46" s="176"/>
      <c r="G46" s="177">
        <f>ROUND(E46*F46,2)</f>
        <v>0</v>
      </c>
      <c r="H46" s="160"/>
      <c r="I46" s="159">
        <f>ROUND(E46*H46,2)</f>
        <v>0</v>
      </c>
      <c r="J46" s="160"/>
      <c r="K46" s="159">
        <f>ROUND(E46*J46,2)</f>
        <v>0</v>
      </c>
      <c r="L46" s="159">
        <v>21</v>
      </c>
      <c r="M46" s="159">
        <f>G46*(1+L46/100)</f>
        <v>0</v>
      </c>
      <c r="N46" s="158">
        <v>0</v>
      </c>
      <c r="O46" s="158">
        <f>ROUND(E46*N46,2)</f>
        <v>0</v>
      </c>
      <c r="P46" s="158">
        <v>0</v>
      </c>
      <c r="Q46" s="158">
        <f>ROUND(E46*P46,2)</f>
        <v>0</v>
      </c>
      <c r="R46" s="159"/>
      <c r="S46" s="159" t="s">
        <v>125</v>
      </c>
      <c r="T46" s="159" t="s">
        <v>125</v>
      </c>
      <c r="U46" s="159">
        <v>0</v>
      </c>
      <c r="V46" s="159">
        <f>ROUND(E46*U46,2)</f>
        <v>0</v>
      </c>
      <c r="W46" s="159"/>
      <c r="X46" s="159" t="s">
        <v>126</v>
      </c>
      <c r="Y46" s="159" t="s">
        <v>127</v>
      </c>
      <c r="Z46" s="149"/>
      <c r="AA46" s="149"/>
      <c r="AB46" s="149"/>
      <c r="AC46" s="149"/>
      <c r="AD46" s="149"/>
      <c r="AE46" s="149"/>
      <c r="AF46" s="149"/>
      <c r="AG46" s="149" t="s">
        <v>128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2" x14ac:dyDescent="0.2">
      <c r="A47" s="156"/>
      <c r="B47" s="157"/>
      <c r="C47" s="186" t="s">
        <v>183</v>
      </c>
      <c r="D47" s="161"/>
      <c r="E47" s="162">
        <v>30.916</v>
      </c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9"/>
      <c r="AA47" s="149"/>
      <c r="AB47" s="149"/>
      <c r="AC47" s="149"/>
      <c r="AD47" s="149"/>
      <c r="AE47" s="149"/>
      <c r="AF47" s="149"/>
      <c r="AG47" s="149" t="s">
        <v>130</v>
      </c>
      <c r="AH47" s="149">
        <v>5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2">
        <v>16</v>
      </c>
      <c r="B48" s="173" t="s">
        <v>184</v>
      </c>
      <c r="C48" s="185" t="s">
        <v>185</v>
      </c>
      <c r="D48" s="174" t="s">
        <v>141</v>
      </c>
      <c r="E48" s="175">
        <v>5.6475</v>
      </c>
      <c r="F48" s="176"/>
      <c r="G48" s="177">
        <f>ROUND(E48*F48,2)</f>
        <v>0</v>
      </c>
      <c r="H48" s="160"/>
      <c r="I48" s="159">
        <f>ROUND(E48*H48,2)</f>
        <v>0</v>
      </c>
      <c r="J48" s="160"/>
      <c r="K48" s="159">
        <f>ROUND(E48*J48,2)</f>
        <v>0</v>
      </c>
      <c r="L48" s="159">
        <v>21</v>
      </c>
      <c r="M48" s="159">
        <f>G48*(1+L48/100)</f>
        <v>0</v>
      </c>
      <c r="N48" s="158">
        <v>0.6</v>
      </c>
      <c r="O48" s="158">
        <f>ROUND(E48*N48,2)</f>
        <v>3.39</v>
      </c>
      <c r="P48" s="158">
        <v>0</v>
      </c>
      <c r="Q48" s="158">
        <f>ROUND(E48*P48,2)</f>
        <v>0</v>
      </c>
      <c r="R48" s="159" t="s">
        <v>186</v>
      </c>
      <c r="S48" s="159" t="s">
        <v>125</v>
      </c>
      <c r="T48" s="159" t="s">
        <v>125</v>
      </c>
      <c r="U48" s="159">
        <v>0</v>
      </c>
      <c r="V48" s="159">
        <f>ROUND(E48*U48,2)</f>
        <v>0</v>
      </c>
      <c r="W48" s="159"/>
      <c r="X48" s="159" t="s">
        <v>187</v>
      </c>
      <c r="Y48" s="159" t="s">
        <v>127</v>
      </c>
      <c r="Z48" s="149"/>
      <c r="AA48" s="149"/>
      <c r="AB48" s="149"/>
      <c r="AC48" s="149"/>
      <c r="AD48" s="149"/>
      <c r="AE48" s="149"/>
      <c r="AF48" s="149"/>
      <c r="AG48" s="149" t="s">
        <v>188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2" x14ac:dyDescent="0.2">
      <c r="A49" s="156"/>
      <c r="B49" s="157"/>
      <c r="C49" s="186" t="s">
        <v>189</v>
      </c>
      <c r="D49" s="161"/>
      <c r="E49" s="162">
        <v>3.83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9"/>
      <c r="AA49" s="149"/>
      <c r="AB49" s="149"/>
      <c r="AC49" s="149"/>
      <c r="AD49" s="149"/>
      <c r="AE49" s="149"/>
      <c r="AF49" s="149"/>
      <c r="AG49" s="149" t="s">
        <v>130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3" x14ac:dyDescent="0.2">
      <c r="A50" s="156"/>
      <c r="B50" s="157"/>
      <c r="C50" s="186" t="s">
        <v>190</v>
      </c>
      <c r="D50" s="161"/>
      <c r="E50" s="162">
        <v>1.0175000000000001</v>
      </c>
      <c r="F50" s="159"/>
      <c r="G50" s="159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59"/>
      <c r="Z50" s="149"/>
      <c r="AA50" s="149"/>
      <c r="AB50" s="149"/>
      <c r="AC50" s="149"/>
      <c r="AD50" s="149"/>
      <c r="AE50" s="149"/>
      <c r="AF50" s="149"/>
      <c r="AG50" s="149" t="s">
        <v>130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3" x14ac:dyDescent="0.2">
      <c r="A51" s="156"/>
      <c r="B51" s="157"/>
      <c r="C51" s="186" t="s">
        <v>191</v>
      </c>
      <c r="D51" s="161"/>
      <c r="E51" s="162">
        <v>0.8</v>
      </c>
      <c r="F51" s="159"/>
      <c r="G51" s="159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9"/>
      <c r="AA51" s="149"/>
      <c r="AB51" s="149"/>
      <c r="AC51" s="149"/>
      <c r="AD51" s="149"/>
      <c r="AE51" s="149"/>
      <c r="AF51" s="149"/>
      <c r="AG51" s="149" t="s">
        <v>130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2">
        <v>17</v>
      </c>
      <c r="B52" s="173" t="s">
        <v>192</v>
      </c>
      <c r="C52" s="185" t="s">
        <v>193</v>
      </c>
      <c r="D52" s="174" t="s">
        <v>194</v>
      </c>
      <c r="E52" s="175">
        <v>4.5220000000000002</v>
      </c>
      <c r="F52" s="176"/>
      <c r="G52" s="177">
        <f>ROUND(E52*F52,2)</f>
        <v>0</v>
      </c>
      <c r="H52" s="160"/>
      <c r="I52" s="159">
        <f>ROUND(E52*H52,2)</f>
        <v>0</v>
      </c>
      <c r="J52" s="160"/>
      <c r="K52" s="159">
        <f>ROUND(E52*J52,2)</f>
        <v>0</v>
      </c>
      <c r="L52" s="159">
        <v>21</v>
      </c>
      <c r="M52" s="159">
        <f>G52*(1+L52/100)</f>
        <v>0</v>
      </c>
      <c r="N52" s="158">
        <v>1</v>
      </c>
      <c r="O52" s="158">
        <f>ROUND(E52*N52,2)</f>
        <v>4.5199999999999996</v>
      </c>
      <c r="P52" s="158">
        <v>0</v>
      </c>
      <c r="Q52" s="158">
        <f>ROUND(E52*P52,2)</f>
        <v>0</v>
      </c>
      <c r="R52" s="159" t="s">
        <v>186</v>
      </c>
      <c r="S52" s="159" t="s">
        <v>125</v>
      </c>
      <c r="T52" s="159" t="s">
        <v>125</v>
      </c>
      <c r="U52" s="159">
        <v>0</v>
      </c>
      <c r="V52" s="159">
        <f>ROUND(E52*U52,2)</f>
        <v>0</v>
      </c>
      <c r="W52" s="159"/>
      <c r="X52" s="159" t="s">
        <v>187</v>
      </c>
      <c r="Y52" s="159" t="s">
        <v>127</v>
      </c>
      <c r="Z52" s="149"/>
      <c r="AA52" s="149"/>
      <c r="AB52" s="149"/>
      <c r="AC52" s="149"/>
      <c r="AD52" s="149"/>
      <c r="AE52" s="149"/>
      <c r="AF52" s="149"/>
      <c r="AG52" s="149" t="s">
        <v>188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2" x14ac:dyDescent="0.2">
      <c r="A53" s="156"/>
      <c r="B53" s="157"/>
      <c r="C53" s="186" t="s">
        <v>195</v>
      </c>
      <c r="D53" s="161"/>
      <c r="E53" s="162">
        <v>4.5220000000000002</v>
      </c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9"/>
      <c r="AA53" s="149"/>
      <c r="AB53" s="149"/>
      <c r="AC53" s="149"/>
      <c r="AD53" s="149"/>
      <c r="AE53" s="149"/>
      <c r="AF53" s="149"/>
      <c r="AG53" s="149" t="s">
        <v>130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x14ac:dyDescent="0.2">
      <c r="A54" s="165" t="s">
        <v>120</v>
      </c>
      <c r="B54" s="166" t="s">
        <v>69</v>
      </c>
      <c r="C54" s="184" t="s">
        <v>70</v>
      </c>
      <c r="D54" s="167"/>
      <c r="E54" s="168"/>
      <c r="F54" s="169"/>
      <c r="G54" s="170">
        <f>SUMIF(AG55:AG62,"&lt;&gt;NOR",G55:G62)</f>
        <v>0</v>
      </c>
      <c r="H54" s="164"/>
      <c r="I54" s="164">
        <f>SUM(I55:I62)</f>
        <v>0</v>
      </c>
      <c r="J54" s="164"/>
      <c r="K54" s="164">
        <f>SUM(K55:K62)</f>
        <v>0</v>
      </c>
      <c r="L54" s="164"/>
      <c r="M54" s="164">
        <f>SUM(M55:M62)</f>
        <v>0</v>
      </c>
      <c r="N54" s="163"/>
      <c r="O54" s="163">
        <f>SUM(O55:O62)</f>
        <v>1.81</v>
      </c>
      <c r="P54" s="163"/>
      <c r="Q54" s="163">
        <f>SUM(Q55:Q62)</f>
        <v>0</v>
      </c>
      <c r="R54" s="164"/>
      <c r="S54" s="164"/>
      <c r="T54" s="164"/>
      <c r="U54" s="164"/>
      <c r="V54" s="164">
        <f>SUM(V55:V62)</f>
        <v>1.61</v>
      </c>
      <c r="W54" s="164"/>
      <c r="X54" s="164"/>
      <c r="Y54" s="164"/>
      <c r="AG54" t="s">
        <v>121</v>
      </c>
    </row>
    <row r="55" spans="1:60" outlineLevel="1" x14ac:dyDescent="0.2">
      <c r="A55" s="172">
        <v>18</v>
      </c>
      <c r="B55" s="173" t="s">
        <v>196</v>
      </c>
      <c r="C55" s="185" t="s">
        <v>197</v>
      </c>
      <c r="D55" s="174" t="s">
        <v>141</v>
      </c>
      <c r="E55" s="175">
        <v>0.126</v>
      </c>
      <c r="F55" s="176"/>
      <c r="G55" s="177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8">
        <v>2.5249999999999999</v>
      </c>
      <c r="O55" s="158">
        <f>ROUND(E55*N55,2)</f>
        <v>0.32</v>
      </c>
      <c r="P55" s="158">
        <v>0</v>
      </c>
      <c r="Q55" s="158">
        <f>ROUND(E55*P55,2)</f>
        <v>0</v>
      </c>
      <c r="R55" s="159"/>
      <c r="S55" s="159" t="s">
        <v>125</v>
      </c>
      <c r="T55" s="159" t="s">
        <v>125</v>
      </c>
      <c r="U55" s="159">
        <v>0.47699999999999998</v>
      </c>
      <c r="V55" s="159">
        <f>ROUND(E55*U55,2)</f>
        <v>0.06</v>
      </c>
      <c r="W55" s="159"/>
      <c r="X55" s="159" t="s">
        <v>126</v>
      </c>
      <c r="Y55" s="159" t="s">
        <v>127</v>
      </c>
      <c r="Z55" s="149"/>
      <c r="AA55" s="149"/>
      <c r="AB55" s="149"/>
      <c r="AC55" s="149"/>
      <c r="AD55" s="149"/>
      <c r="AE55" s="149"/>
      <c r="AF55" s="149"/>
      <c r="AG55" s="149" t="s">
        <v>128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2" x14ac:dyDescent="0.2">
      <c r="A56" s="156"/>
      <c r="B56" s="157"/>
      <c r="C56" s="186" t="s">
        <v>198</v>
      </c>
      <c r="D56" s="161"/>
      <c r="E56" s="162">
        <v>0.126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9"/>
      <c r="AA56" s="149"/>
      <c r="AB56" s="149"/>
      <c r="AC56" s="149"/>
      <c r="AD56" s="149"/>
      <c r="AE56" s="149"/>
      <c r="AF56" s="149"/>
      <c r="AG56" s="149" t="s">
        <v>130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72">
        <v>19</v>
      </c>
      <c r="B57" s="173" t="s">
        <v>199</v>
      </c>
      <c r="C57" s="185" t="s">
        <v>200</v>
      </c>
      <c r="D57" s="174" t="s">
        <v>124</v>
      </c>
      <c r="E57" s="175">
        <v>0.93</v>
      </c>
      <c r="F57" s="176"/>
      <c r="G57" s="177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21</v>
      </c>
      <c r="M57" s="159">
        <f>G57*(1+L57/100)</f>
        <v>0</v>
      </c>
      <c r="N57" s="158">
        <v>3.916E-2</v>
      </c>
      <c r="O57" s="158">
        <f>ROUND(E57*N57,2)</f>
        <v>0.04</v>
      </c>
      <c r="P57" s="158">
        <v>0</v>
      </c>
      <c r="Q57" s="158">
        <f>ROUND(E57*P57,2)</f>
        <v>0</v>
      </c>
      <c r="R57" s="159"/>
      <c r="S57" s="159" t="s">
        <v>125</v>
      </c>
      <c r="T57" s="159" t="s">
        <v>125</v>
      </c>
      <c r="U57" s="159">
        <v>1.05</v>
      </c>
      <c r="V57" s="159">
        <f>ROUND(E57*U57,2)</f>
        <v>0.98</v>
      </c>
      <c r="W57" s="159"/>
      <c r="X57" s="159" t="s">
        <v>126</v>
      </c>
      <c r="Y57" s="159" t="s">
        <v>127</v>
      </c>
      <c r="Z57" s="149"/>
      <c r="AA57" s="149"/>
      <c r="AB57" s="149"/>
      <c r="AC57" s="149"/>
      <c r="AD57" s="149"/>
      <c r="AE57" s="149"/>
      <c r="AF57" s="149"/>
      <c r="AG57" s="149" t="s">
        <v>128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2" x14ac:dyDescent="0.2">
      <c r="A58" s="156"/>
      <c r="B58" s="157"/>
      <c r="C58" s="186" t="s">
        <v>201</v>
      </c>
      <c r="D58" s="161"/>
      <c r="E58" s="162">
        <v>0.93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9"/>
      <c r="AA58" s="149"/>
      <c r="AB58" s="149"/>
      <c r="AC58" s="149"/>
      <c r="AD58" s="149"/>
      <c r="AE58" s="149"/>
      <c r="AF58" s="149"/>
      <c r="AG58" s="149" t="s">
        <v>130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72">
        <v>20</v>
      </c>
      <c r="B59" s="173" t="s">
        <v>202</v>
      </c>
      <c r="C59" s="185" t="s">
        <v>203</v>
      </c>
      <c r="D59" s="174" t="s">
        <v>124</v>
      </c>
      <c r="E59" s="175">
        <v>0.93</v>
      </c>
      <c r="F59" s="176"/>
      <c r="G59" s="177">
        <f>ROUND(E59*F59,2)</f>
        <v>0</v>
      </c>
      <c r="H59" s="160"/>
      <c r="I59" s="159">
        <f>ROUND(E59*H59,2)</f>
        <v>0</v>
      </c>
      <c r="J59" s="160"/>
      <c r="K59" s="159">
        <f>ROUND(E59*J59,2)</f>
        <v>0</v>
      </c>
      <c r="L59" s="159">
        <v>21</v>
      </c>
      <c r="M59" s="159">
        <f>G59*(1+L59/100)</f>
        <v>0</v>
      </c>
      <c r="N59" s="158">
        <v>0</v>
      </c>
      <c r="O59" s="158">
        <f>ROUND(E59*N59,2)</f>
        <v>0</v>
      </c>
      <c r="P59" s="158">
        <v>0</v>
      </c>
      <c r="Q59" s="158">
        <f>ROUND(E59*P59,2)</f>
        <v>0</v>
      </c>
      <c r="R59" s="159"/>
      <c r="S59" s="159" t="s">
        <v>125</v>
      </c>
      <c r="T59" s="159" t="s">
        <v>125</v>
      </c>
      <c r="U59" s="159">
        <v>0.32</v>
      </c>
      <c r="V59" s="159">
        <f>ROUND(E59*U59,2)</f>
        <v>0.3</v>
      </c>
      <c r="W59" s="159"/>
      <c r="X59" s="159" t="s">
        <v>126</v>
      </c>
      <c r="Y59" s="159" t="s">
        <v>127</v>
      </c>
      <c r="Z59" s="149"/>
      <c r="AA59" s="149"/>
      <c r="AB59" s="149"/>
      <c r="AC59" s="149"/>
      <c r="AD59" s="149"/>
      <c r="AE59" s="149"/>
      <c r="AF59" s="149"/>
      <c r="AG59" s="149" t="s">
        <v>128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2" x14ac:dyDescent="0.2">
      <c r="A60" s="156"/>
      <c r="B60" s="157"/>
      <c r="C60" s="186" t="s">
        <v>204</v>
      </c>
      <c r="D60" s="161"/>
      <c r="E60" s="162">
        <v>0.93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9"/>
      <c r="AA60" s="149"/>
      <c r="AB60" s="149"/>
      <c r="AC60" s="149"/>
      <c r="AD60" s="149"/>
      <c r="AE60" s="149"/>
      <c r="AF60" s="149"/>
      <c r="AG60" s="149" t="s">
        <v>130</v>
      </c>
      <c r="AH60" s="149">
        <v>5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2">
        <v>21</v>
      </c>
      <c r="B61" s="173" t="s">
        <v>205</v>
      </c>
      <c r="C61" s="185" t="s">
        <v>206</v>
      </c>
      <c r="D61" s="174" t="s">
        <v>141</v>
      </c>
      <c r="E61" s="175">
        <v>0.57599999999999996</v>
      </c>
      <c r="F61" s="176"/>
      <c r="G61" s="177">
        <f>ROUND(E61*F61,2)</f>
        <v>0</v>
      </c>
      <c r="H61" s="160"/>
      <c r="I61" s="159">
        <f>ROUND(E61*H61,2)</f>
        <v>0</v>
      </c>
      <c r="J61" s="160"/>
      <c r="K61" s="159">
        <f>ROUND(E61*J61,2)</f>
        <v>0</v>
      </c>
      <c r="L61" s="159">
        <v>21</v>
      </c>
      <c r="M61" s="159">
        <f>G61*(1+L61/100)</f>
        <v>0</v>
      </c>
      <c r="N61" s="158">
        <v>2.5249999999999999</v>
      </c>
      <c r="O61" s="158">
        <f>ROUND(E61*N61,2)</f>
        <v>1.45</v>
      </c>
      <c r="P61" s="158">
        <v>0</v>
      </c>
      <c r="Q61" s="158">
        <f>ROUND(E61*P61,2)</f>
        <v>0</v>
      </c>
      <c r="R61" s="159"/>
      <c r="S61" s="159" t="s">
        <v>125</v>
      </c>
      <c r="T61" s="159" t="s">
        <v>125</v>
      </c>
      <c r="U61" s="159">
        <v>0.47699999999999998</v>
      </c>
      <c r="V61" s="159">
        <f>ROUND(E61*U61,2)</f>
        <v>0.27</v>
      </c>
      <c r="W61" s="159"/>
      <c r="X61" s="159" t="s">
        <v>126</v>
      </c>
      <c r="Y61" s="159" t="s">
        <v>127</v>
      </c>
      <c r="Z61" s="149"/>
      <c r="AA61" s="149"/>
      <c r="AB61" s="149"/>
      <c r="AC61" s="149"/>
      <c r="AD61" s="149"/>
      <c r="AE61" s="149"/>
      <c r="AF61" s="149"/>
      <c r="AG61" s="149" t="s">
        <v>128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2" x14ac:dyDescent="0.2">
      <c r="A62" s="156"/>
      <c r="B62" s="157"/>
      <c r="C62" s="186" t="s">
        <v>156</v>
      </c>
      <c r="D62" s="161"/>
      <c r="E62" s="162">
        <v>0.57599999999999996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9"/>
      <c r="AA62" s="149"/>
      <c r="AB62" s="149"/>
      <c r="AC62" s="149"/>
      <c r="AD62" s="149"/>
      <c r="AE62" s="149"/>
      <c r="AF62" s="149"/>
      <c r="AG62" s="149" t="s">
        <v>130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x14ac:dyDescent="0.2">
      <c r="A63" s="165" t="s">
        <v>120</v>
      </c>
      <c r="B63" s="166" t="s">
        <v>71</v>
      </c>
      <c r="C63" s="184" t="s">
        <v>72</v>
      </c>
      <c r="D63" s="167"/>
      <c r="E63" s="168"/>
      <c r="F63" s="169"/>
      <c r="G63" s="170">
        <f>SUMIF(AG64:AG67,"&lt;&gt;NOR",G64:G67)</f>
        <v>0</v>
      </c>
      <c r="H63" s="164"/>
      <c r="I63" s="164">
        <f>SUM(I64:I67)</f>
        <v>0</v>
      </c>
      <c r="J63" s="164"/>
      <c r="K63" s="164">
        <f>SUM(K64:K67)</f>
        <v>0</v>
      </c>
      <c r="L63" s="164"/>
      <c r="M63" s="164">
        <f>SUM(M64:M67)</f>
        <v>0</v>
      </c>
      <c r="N63" s="163"/>
      <c r="O63" s="163">
        <f>SUM(O64:O67)</f>
        <v>1.72</v>
      </c>
      <c r="P63" s="163"/>
      <c r="Q63" s="163">
        <f>SUM(Q64:Q67)</f>
        <v>0</v>
      </c>
      <c r="R63" s="164"/>
      <c r="S63" s="164"/>
      <c r="T63" s="164"/>
      <c r="U63" s="164"/>
      <c r="V63" s="164">
        <f>SUM(V64:V67)</f>
        <v>16.190000000000001</v>
      </c>
      <c r="W63" s="164"/>
      <c r="X63" s="164"/>
      <c r="Y63" s="164"/>
      <c r="AG63" t="s">
        <v>121</v>
      </c>
    </row>
    <row r="64" spans="1:60" outlineLevel="1" x14ac:dyDescent="0.2">
      <c r="A64" s="172">
        <v>22</v>
      </c>
      <c r="B64" s="173" t="s">
        <v>207</v>
      </c>
      <c r="C64" s="185" t="s">
        <v>208</v>
      </c>
      <c r="D64" s="174" t="s">
        <v>136</v>
      </c>
      <c r="E64" s="175">
        <v>12</v>
      </c>
      <c r="F64" s="176"/>
      <c r="G64" s="177">
        <f>ROUND(E64*F64,2)</f>
        <v>0</v>
      </c>
      <c r="H64" s="160"/>
      <c r="I64" s="159">
        <f>ROUND(E64*H64,2)</f>
        <v>0</v>
      </c>
      <c r="J64" s="160"/>
      <c r="K64" s="159">
        <f>ROUND(E64*J64,2)</f>
        <v>0</v>
      </c>
      <c r="L64" s="159">
        <v>21</v>
      </c>
      <c r="M64" s="159">
        <f>G64*(1+L64/100)</f>
        <v>0</v>
      </c>
      <c r="N64" s="158">
        <v>3.4610000000000002E-2</v>
      </c>
      <c r="O64" s="158">
        <f>ROUND(E64*N64,2)</f>
        <v>0.42</v>
      </c>
      <c r="P64" s="158">
        <v>0</v>
      </c>
      <c r="Q64" s="158">
        <f>ROUND(E64*P64,2)</f>
        <v>0</v>
      </c>
      <c r="R64" s="159"/>
      <c r="S64" s="159" t="s">
        <v>125</v>
      </c>
      <c r="T64" s="159" t="s">
        <v>125</v>
      </c>
      <c r="U64" s="159">
        <v>1.349</v>
      </c>
      <c r="V64" s="159">
        <f>ROUND(E64*U64,2)</f>
        <v>16.190000000000001</v>
      </c>
      <c r="W64" s="159"/>
      <c r="X64" s="159" t="s">
        <v>126</v>
      </c>
      <c r="Y64" s="159" t="s">
        <v>127</v>
      </c>
      <c r="Z64" s="149"/>
      <c r="AA64" s="149"/>
      <c r="AB64" s="149"/>
      <c r="AC64" s="149"/>
      <c r="AD64" s="149"/>
      <c r="AE64" s="149"/>
      <c r="AF64" s="149"/>
      <c r="AG64" s="149" t="s">
        <v>128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2" x14ac:dyDescent="0.2">
      <c r="A65" s="156"/>
      <c r="B65" s="157"/>
      <c r="C65" s="186" t="s">
        <v>209</v>
      </c>
      <c r="D65" s="161"/>
      <c r="E65" s="162">
        <v>12</v>
      </c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9"/>
      <c r="AA65" s="149"/>
      <c r="AB65" s="149"/>
      <c r="AC65" s="149"/>
      <c r="AD65" s="149"/>
      <c r="AE65" s="149"/>
      <c r="AF65" s="149"/>
      <c r="AG65" s="149" t="s">
        <v>130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72">
        <v>23</v>
      </c>
      <c r="B66" s="173" t="s">
        <v>210</v>
      </c>
      <c r="C66" s="185" t="s">
        <v>211</v>
      </c>
      <c r="D66" s="174" t="s">
        <v>212</v>
      </c>
      <c r="E66" s="175">
        <v>13</v>
      </c>
      <c r="F66" s="176"/>
      <c r="G66" s="177">
        <f>ROUND(E66*F66,2)</f>
        <v>0</v>
      </c>
      <c r="H66" s="160"/>
      <c r="I66" s="159">
        <f>ROUND(E66*H66,2)</f>
        <v>0</v>
      </c>
      <c r="J66" s="160"/>
      <c r="K66" s="159">
        <f>ROUND(E66*J66,2)</f>
        <v>0</v>
      </c>
      <c r="L66" s="159">
        <v>21</v>
      </c>
      <c r="M66" s="159">
        <f>G66*(1+L66/100)</f>
        <v>0</v>
      </c>
      <c r="N66" s="158">
        <v>0.1</v>
      </c>
      <c r="O66" s="158">
        <f>ROUND(E66*N66,2)</f>
        <v>1.3</v>
      </c>
      <c r="P66" s="158">
        <v>0</v>
      </c>
      <c r="Q66" s="158">
        <f>ROUND(E66*P66,2)</f>
        <v>0</v>
      </c>
      <c r="R66" s="159"/>
      <c r="S66" s="159" t="s">
        <v>213</v>
      </c>
      <c r="T66" s="159" t="s">
        <v>214</v>
      </c>
      <c r="U66" s="159">
        <v>0</v>
      </c>
      <c r="V66" s="159">
        <f>ROUND(E66*U66,2)</f>
        <v>0</v>
      </c>
      <c r="W66" s="159"/>
      <c r="X66" s="159" t="s">
        <v>187</v>
      </c>
      <c r="Y66" s="159" t="s">
        <v>127</v>
      </c>
      <c r="Z66" s="149"/>
      <c r="AA66" s="149"/>
      <c r="AB66" s="149"/>
      <c r="AC66" s="149"/>
      <c r="AD66" s="149"/>
      <c r="AE66" s="149"/>
      <c r="AF66" s="149"/>
      <c r="AG66" s="149" t="s">
        <v>188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2" x14ac:dyDescent="0.2">
      <c r="A67" s="156"/>
      <c r="B67" s="157"/>
      <c r="C67" s="186" t="s">
        <v>215</v>
      </c>
      <c r="D67" s="161"/>
      <c r="E67" s="162">
        <v>13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9"/>
      <c r="AA67" s="149"/>
      <c r="AB67" s="149"/>
      <c r="AC67" s="149"/>
      <c r="AD67" s="149"/>
      <c r="AE67" s="149"/>
      <c r="AF67" s="149"/>
      <c r="AG67" s="149" t="s">
        <v>130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x14ac:dyDescent="0.2">
      <c r="A68" s="165" t="s">
        <v>120</v>
      </c>
      <c r="B68" s="166" t="s">
        <v>73</v>
      </c>
      <c r="C68" s="184" t="s">
        <v>74</v>
      </c>
      <c r="D68" s="167"/>
      <c r="E68" s="168"/>
      <c r="F68" s="169"/>
      <c r="G68" s="170">
        <f>SUMIF(AG69:AG79,"&lt;&gt;NOR",G69:G79)</f>
        <v>0</v>
      </c>
      <c r="H68" s="164"/>
      <c r="I68" s="164">
        <f>SUM(I69:I79)</f>
        <v>0</v>
      </c>
      <c r="J68" s="164"/>
      <c r="K68" s="164">
        <f>SUM(K69:K79)</f>
        <v>0</v>
      </c>
      <c r="L68" s="164"/>
      <c r="M68" s="164">
        <f>SUM(M69:M79)</f>
        <v>0</v>
      </c>
      <c r="N68" s="163"/>
      <c r="O68" s="163">
        <f>SUM(O69:O79)</f>
        <v>34.050000000000004</v>
      </c>
      <c r="P68" s="163"/>
      <c r="Q68" s="163">
        <f>SUM(Q69:Q79)</f>
        <v>0</v>
      </c>
      <c r="R68" s="164"/>
      <c r="S68" s="164"/>
      <c r="T68" s="164"/>
      <c r="U68" s="164"/>
      <c r="V68" s="164">
        <f>SUM(V69:V79)</f>
        <v>39.519999999999996</v>
      </c>
      <c r="W68" s="164"/>
      <c r="X68" s="164"/>
      <c r="Y68" s="164"/>
      <c r="AG68" t="s">
        <v>121</v>
      </c>
    </row>
    <row r="69" spans="1:60" outlineLevel="1" x14ac:dyDescent="0.2">
      <c r="A69" s="172">
        <v>24</v>
      </c>
      <c r="B69" s="173" t="s">
        <v>216</v>
      </c>
      <c r="C69" s="185" t="s">
        <v>217</v>
      </c>
      <c r="D69" s="174" t="s">
        <v>124</v>
      </c>
      <c r="E69" s="175">
        <v>62.616</v>
      </c>
      <c r="F69" s="176"/>
      <c r="G69" s="177">
        <f>ROUND(E69*F69,2)</f>
        <v>0</v>
      </c>
      <c r="H69" s="160"/>
      <c r="I69" s="159">
        <f>ROUND(E69*H69,2)</f>
        <v>0</v>
      </c>
      <c r="J69" s="160"/>
      <c r="K69" s="159">
        <f>ROUND(E69*J69,2)</f>
        <v>0</v>
      </c>
      <c r="L69" s="159">
        <v>21</v>
      </c>
      <c r="M69" s="159">
        <f>G69*(1+L69/100)</f>
        <v>0</v>
      </c>
      <c r="N69" s="158">
        <v>0.378</v>
      </c>
      <c r="O69" s="158">
        <f>ROUND(E69*N69,2)</f>
        <v>23.67</v>
      </c>
      <c r="P69" s="158">
        <v>0</v>
      </c>
      <c r="Q69" s="158">
        <f>ROUND(E69*P69,2)</f>
        <v>0</v>
      </c>
      <c r="R69" s="159"/>
      <c r="S69" s="159" t="s">
        <v>125</v>
      </c>
      <c r="T69" s="159" t="s">
        <v>125</v>
      </c>
      <c r="U69" s="159">
        <v>2.5999999999999999E-2</v>
      </c>
      <c r="V69" s="159">
        <f>ROUND(E69*U69,2)</f>
        <v>1.63</v>
      </c>
      <c r="W69" s="159"/>
      <c r="X69" s="159" t="s">
        <v>126</v>
      </c>
      <c r="Y69" s="159" t="s">
        <v>127</v>
      </c>
      <c r="Z69" s="149"/>
      <c r="AA69" s="149"/>
      <c r="AB69" s="149"/>
      <c r="AC69" s="149"/>
      <c r="AD69" s="149"/>
      <c r="AE69" s="149"/>
      <c r="AF69" s="149"/>
      <c r="AG69" s="149" t="s">
        <v>128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2" x14ac:dyDescent="0.2">
      <c r="A70" s="156"/>
      <c r="B70" s="157"/>
      <c r="C70" s="186" t="s">
        <v>218</v>
      </c>
      <c r="D70" s="161"/>
      <c r="E70" s="162">
        <v>50.496000000000002</v>
      </c>
      <c r="F70" s="159"/>
      <c r="G70" s="159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9"/>
      <c r="AA70" s="149"/>
      <c r="AB70" s="149"/>
      <c r="AC70" s="149"/>
      <c r="AD70" s="149"/>
      <c r="AE70" s="149"/>
      <c r="AF70" s="149"/>
      <c r="AG70" s="149" t="s">
        <v>130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3" x14ac:dyDescent="0.2">
      <c r="A71" s="156"/>
      <c r="B71" s="157"/>
      <c r="C71" s="186" t="s">
        <v>219</v>
      </c>
      <c r="D71" s="161"/>
      <c r="E71" s="162">
        <v>5.16</v>
      </c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9"/>
      <c r="AA71" s="149"/>
      <c r="AB71" s="149"/>
      <c r="AC71" s="149"/>
      <c r="AD71" s="149"/>
      <c r="AE71" s="149"/>
      <c r="AF71" s="149"/>
      <c r="AG71" s="149" t="s">
        <v>130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3" x14ac:dyDescent="0.2">
      <c r="A72" s="156"/>
      <c r="B72" s="157"/>
      <c r="C72" s="186" t="s">
        <v>220</v>
      </c>
      <c r="D72" s="161"/>
      <c r="E72" s="162">
        <v>6.96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9"/>
      <c r="AA72" s="149"/>
      <c r="AB72" s="149"/>
      <c r="AC72" s="149"/>
      <c r="AD72" s="149"/>
      <c r="AE72" s="149"/>
      <c r="AF72" s="149"/>
      <c r="AG72" s="149" t="s">
        <v>130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72">
        <v>25</v>
      </c>
      <c r="B73" s="173" t="s">
        <v>221</v>
      </c>
      <c r="C73" s="185" t="s">
        <v>222</v>
      </c>
      <c r="D73" s="174" t="s">
        <v>124</v>
      </c>
      <c r="E73" s="175">
        <v>62.616</v>
      </c>
      <c r="F73" s="176"/>
      <c r="G73" s="177">
        <f>ROUND(E73*F73,2)</f>
        <v>0</v>
      </c>
      <c r="H73" s="160"/>
      <c r="I73" s="159">
        <f>ROUND(E73*H73,2)</f>
        <v>0</v>
      </c>
      <c r="J73" s="160"/>
      <c r="K73" s="159">
        <f>ROUND(E73*J73,2)</f>
        <v>0</v>
      </c>
      <c r="L73" s="159">
        <v>21</v>
      </c>
      <c r="M73" s="159">
        <f>G73*(1+L73/100)</f>
        <v>0</v>
      </c>
      <c r="N73" s="158">
        <v>7.3899999999999993E-2</v>
      </c>
      <c r="O73" s="158">
        <f>ROUND(E73*N73,2)</f>
        <v>4.63</v>
      </c>
      <c r="P73" s="158">
        <v>0</v>
      </c>
      <c r="Q73" s="158">
        <f>ROUND(E73*P73,2)</f>
        <v>0</v>
      </c>
      <c r="R73" s="159"/>
      <c r="S73" s="159" t="s">
        <v>125</v>
      </c>
      <c r="T73" s="159" t="s">
        <v>125</v>
      </c>
      <c r="U73" s="159">
        <v>0.45200000000000001</v>
      </c>
      <c r="V73" s="159">
        <f>ROUND(E73*U73,2)</f>
        <v>28.3</v>
      </c>
      <c r="W73" s="159"/>
      <c r="X73" s="159" t="s">
        <v>126</v>
      </c>
      <c r="Y73" s="159" t="s">
        <v>127</v>
      </c>
      <c r="Z73" s="149"/>
      <c r="AA73" s="149"/>
      <c r="AB73" s="149"/>
      <c r="AC73" s="149"/>
      <c r="AD73" s="149"/>
      <c r="AE73" s="149"/>
      <c r="AF73" s="149"/>
      <c r="AG73" s="149" t="s">
        <v>128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2" x14ac:dyDescent="0.2">
      <c r="A74" s="156"/>
      <c r="B74" s="157"/>
      <c r="C74" s="186" t="s">
        <v>223</v>
      </c>
      <c r="D74" s="161"/>
      <c r="E74" s="162">
        <v>62.616</v>
      </c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9"/>
      <c r="AA74" s="149"/>
      <c r="AB74" s="149"/>
      <c r="AC74" s="149"/>
      <c r="AD74" s="149"/>
      <c r="AE74" s="149"/>
      <c r="AF74" s="149"/>
      <c r="AG74" s="149" t="s">
        <v>130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2">
        <v>26</v>
      </c>
      <c r="B75" s="173" t="s">
        <v>224</v>
      </c>
      <c r="C75" s="185" t="s">
        <v>225</v>
      </c>
      <c r="D75" s="174" t="s">
        <v>136</v>
      </c>
      <c r="E75" s="175">
        <v>23.4</v>
      </c>
      <c r="F75" s="176"/>
      <c r="G75" s="177">
        <f>ROUND(E75*F75,2)</f>
        <v>0</v>
      </c>
      <c r="H75" s="160"/>
      <c r="I75" s="159">
        <f>ROUND(E75*H75,2)</f>
        <v>0</v>
      </c>
      <c r="J75" s="160"/>
      <c r="K75" s="159">
        <f>ROUND(E75*J75,2)</f>
        <v>0</v>
      </c>
      <c r="L75" s="159">
        <v>21</v>
      </c>
      <c r="M75" s="159">
        <f>G75*(1+L75/100)</f>
        <v>0</v>
      </c>
      <c r="N75" s="158">
        <v>3.3E-4</v>
      </c>
      <c r="O75" s="158">
        <f>ROUND(E75*N75,2)</f>
        <v>0.01</v>
      </c>
      <c r="P75" s="158">
        <v>0</v>
      </c>
      <c r="Q75" s="158">
        <f>ROUND(E75*P75,2)</f>
        <v>0</v>
      </c>
      <c r="R75" s="159"/>
      <c r="S75" s="159" t="s">
        <v>125</v>
      </c>
      <c r="T75" s="159" t="s">
        <v>125</v>
      </c>
      <c r="U75" s="159">
        <v>0.41</v>
      </c>
      <c r="V75" s="159">
        <f>ROUND(E75*U75,2)</f>
        <v>9.59</v>
      </c>
      <c r="W75" s="159"/>
      <c r="X75" s="159" t="s">
        <v>126</v>
      </c>
      <c r="Y75" s="159" t="s">
        <v>127</v>
      </c>
      <c r="Z75" s="149"/>
      <c r="AA75" s="149"/>
      <c r="AB75" s="149"/>
      <c r="AC75" s="149"/>
      <c r="AD75" s="149"/>
      <c r="AE75" s="149"/>
      <c r="AF75" s="149"/>
      <c r="AG75" s="149" t="s">
        <v>128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2" x14ac:dyDescent="0.2">
      <c r="A76" s="156"/>
      <c r="B76" s="157"/>
      <c r="C76" s="186" t="s">
        <v>226</v>
      </c>
      <c r="D76" s="161"/>
      <c r="E76" s="162">
        <v>23.4</v>
      </c>
      <c r="F76" s="159"/>
      <c r="G76" s="159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9"/>
      <c r="AA76" s="149"/>
      <c r="AB76" s="149"/>
      <c r="AC76" s="149"/>
      <c r="AD76" s="149"/>
      <c r="AE76" s="149"/>
      <c r="AF76" s="149"/>
      <c r="AG76" s="149" t="s">
        <v>130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1" x14ac:dyDescent="0.2">
      <c r="A77" s="172">
        <v>27</v>
      </c>
      <c r="B77" s="173" t="s">
        <v>227</v>
      </c>
      <c r="C77" s="185" t="s">
        <v>228</v>
      </c>
      <c r="D77" s="174" t="s">
        <v>124</v>
      </c>
      <c r="E77" s="175">
        <v>65.746799999999993</v>
      </c>
      <c r="F77" s="176"/>
      <c r="G77" s="177">
        <f>ROUND(E77*F77,2)</f>
        <v>0</v>
      </c>
      <c r="H77" s="160"/>
      <c r="I77" s="159">
        <f>ROUND(E77*H77,2)</f>
        <v>0</v>
      </c>
      <c r="J77" s="160"/>
      <c r="K77" s="159">
        <f>ROUND(E77*J77,2)</f>
        <v>0</v>
      </c>
      <c r="L77" s="159">
        <v>21</v>
      </c>
      <c r="M77" s="159">
        <f>G77*(1+L77/100)</f>
        <v>0</v>
      </c>
      <c r="N77" s="158">
        <v>8.7379999999999999E-2</v>
      </c>
      <c r="O77" s="158">
        <f>ROUND(E77*N77,2)</f>
        <v>5.74</v>
      </c>
      <c r="P77" s="158">
        <v>0</v>
      </c>
      <c r="Q77" s="158">
        <f>ROUND(E77*P77,2)</f>
        <v>0</v>
      </c>
      <c r="R77" s="159" t="s">
        <v>186</v>
      </c>
      <c r="S77" s="159" t="s">
        <v>125</v>
      </c>
      <c r="T77" s="159" t="s">
        <v>125</v>
      </c>
      <c r="U77" s="159">
        <v>0</v>
      </c>
      <c r="V77" s="159">
        <f>ROUND(E77*U77,2)</f>
        <v>0</v>
      </c>
      <c r="W77" s="159"/>
      <c r="X77" s="159" t="s">
        <v>187</v>
      </c>
      <c r="Y77" s="159" t="s">
        <v>127</v>
      </c>
      <c r="Z77" s="149"/>
      <c r="AA77" s="149"/>
      <c r="AB77" s="149"/>
      <c r="AC77" s="149"/>
      <c r="AD77" s="149"/>
      <c r="AE77" s="149"/>
      <c r="AF77" s="149"/>
      <c r="AG77" s="149" t="s">
        <v>188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2" x14ac:dyDescent="0.2">
      <c r="A78" s="156"/>
      <c r="B78" s="157"/>
      <c r="C78" s="186" t="s">
        <v>229</v>
      </c>
      <c r="D78" s="161"/>
      <c r="E78" s="162">
        <v>65.746799999999993</v>
      </c>
      <c r="F78" s="159"/>
      <c r="G78" s="159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59"/>
      <c r="Z78" s="149"/>
      <c r="AA78" s="149"/>
      <c r="AB78" s="149"/>
      <c r="AC78" s="149"/>
      <c r="AD78" s="149"/>
      <c r="AE78" s="149"/>
      <c r="AF78" s="149"/>
      <c r="AG78" s="149" t="s">
        <v>130</v>
      </c>
      <c r="AH78" s="149">
        <v>5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78">
        <v>28</v>
      </c>
      <c r="B79" s="179" t="s">
        <v>230</v>
      </c>
      <c r="C79" s="187" t="s">
        <v>231</v>
      </c>
      <c r="D79" s="180" t="s">
        <v>232</v>
      </c>
      <c r="E79" s="181">
        <v>1</v>
      </c>
      <c r="F79" s="182"/>
      <c r="G79" s="183">
        <f>ROUND(E79*F79,2)</f>
        <v>0</v>
      </c>
      <c r="H79" s="160"/>
      <c r="I79" s="159">
        <f>ROUND(E79*H79,2)</f>
        <v>0</v>
      </c>
      <c r="J79" s="160"/>
      <c r="K79" s="159">
        <f>ROUND(E79*J79,2)</f>
        <v>0</v>
      </c>
      <c r="L79" s="159">
        <v>21</v>
      </c>
      <c r="M79" s="159">
        <f>G79*(1+L79/100)</f>
        <v>0</v>
      </c>
      <c r="N79" s="158">
        <v>0</v>
      </c>
      <c r="O79" s="158">
        <f>ROUND(E79*N79,2)</f>
        <v>0</v>
      </c>
      <c r="P79" s="158">
        <v>0</v>
      </c>
      <c r="Q79" s="158">
        <f>ROUND(E79*P79,2)</f>
        <v>0</v>
      </c>
      <c r="R79" s="159"/>
      <c r="S79" s="159" t="s">
        <v>125</v>
      </c>
      <c r="T79" s="159" t="s">
        <v>214</v>
      </c>
      <c r="U79" s="159">
        <v>0</v>
      </c>
      <c r="V79" s="159">
        <f>ROUND(E79*U79,2)</f>
        <v>0</v>
      </c>
      <c r="W79" s="159"/>
      <c r="X79" s="159" t="s">
        <v>233</v>
      </c>
      <c r="Y79" s="159" t="s">
        <v>127</v>
      </c>
      <c r="Z79" s="149"/>
      <c r="AA79" s="149"/>
      <c r="AB79" s="149"/>
      <c r="AC79" s="149"/>
      <c r="AD79" s="149"/>
      <c r="AE79" s="149"/>
      <c r="AF79" s="149"/>
      <c r="AG79" s="149" t="s">
        <v>234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x14ac:dyDescent="0.2">
      <c r="A80" s="165" t="s">
        <v>120</v>
      </c>
      <c r="B80" s="166" t="s">
        <v>75</v>
      </c>
      <c r="C80" s="184" t="s">
        <v>76</v>
      </c>
      <c r="D80" s="167"/>
      <c r="E80" s="168"/>
      <c r="F80" s="169"/>
      <c r="G80" s="170">
        <f>SUMIF(AG81:AG82,"&lt;&gt;NOR",G81:G82)</f>
        <v>0</v>
      </c>
      <c r="H80" s="164"/>
      <c r="I80" s="164">
        <f>SUM(I81:I82)</f>
        <v>0</v>
      </c>
      <c r="J80" s="164"/>
      <c r="K80" s="164">
        <f>SUM(K81:K82)</f>
        <v>0</v>
      </c>
      <c r="L80" s="164"/>
      <c r="M80" s="164">
        <f>SUM(M81:M82)</f>
        <v>0</v>
      </c>
      <c r="N80" s="163"/>
      <c r="O80" s="163">
        <f>SUM(O81:O82)</f>
        <v>0.53</v>
      </c>
      <c r="P80" s="163"/>
      <c r="Q80" s="163">
        <f>SUM(Q81:Q82)</f>
        <v>0</v>
      </c>
      <c r="R80" s="164"/>
      <c r="S80" s="164"/>
      <c r="T80" s="164"/>
      <c r="U80" s="164"/>
      <c r="V80" s="164">
        <f>SUM(V81:V82)</f>
        <v>0.67</v>
      </c>
      <c r="W80" s="164"/>
      <c r="X80" s="164"/>
      <c r="Y80" s="164"/>
      <c r="AG80" t="s">
        <v>121</v>
      </c>
    </row>
    <row r="81" spans="1:60" outlineLevel="1" x14ac:dyDescent="0.2">
      <c r="A81" s="172">
        <v>29</v>
      </c>
      <c r="B81" s="173" t="s">
        <v>235</v>
      </c>
      <c r="C81" s="185" t="s">
        <v>236</v>
      </c>
      <c r="D81" s="174" t="s">
        <v>141</v>
      </c>
      <c r="E81" s="175">
        <v>0.21</v>
      </c>
      <c r="F81" s="176"/>
      <c r="G81" s="177">
        <f>ROUND(E81*F81,2)</f>
        <v>0</v>
      </c>
      <c r="H81" s="160"/>
      <c r="I81" s="159">
        <f>ROUND(E81*H81,2)</f>
        <v>0</v>
      </c>
      <c r="J81" s="160"/>
      <c r="K81" s="159">
        <f>ROUND(E81*J81,2)</f>
        <v>0</v>
      </c>
      <c r="L81" s="159">
        <v>21</v>
      </c>
      <c r="M81" s="159">
        <f>G81*(1+L81/100)</f>
        <v>0</v>
      </c>
      <c r="N81" s="158">
        <v>2.5249999999999999</v>
      </c>
      <c r="O81" s="158">
        <f>ROUND(E81*N81,2)</f>
        <v>0.53</v>
      </c>
      <c r="P81" s="158">
        <v>0</v>
      </c>
      <c r="Q81" s="158">
        <f>ROUND(E81*P81,2)</f>
        <v>0</v>
      </c>
      <c r="R81" s="159"/>
      <c r="S81" s="159" t="s">
        <v>125</v>
      </c>
      <c r="T81" s="159" t="s">
        <v>125</v>
      </c>
      <c r="U81" s="159">
        <v>3.2130000000000001</v>
      </c>
      <c r="V81" s="159">
        <f>ROUND(E81*U81,2)</f>
        <v>0.67</v>
      </c>
      <c r="W81" s="159"/>
      <c r="X81" s="159" t="s">
        <v>126</v>
      </c>
      <c r="Y81" s="159" t="s">
        <v>127</v>
      </c>
      <c r="Z81" s="149"/>
      <c r="AA81" s="149"/>
      <c r="AB81" s="149"/>
      <c r="AC81" s="149"/>
      <c r="AD81" s="149"/>
      <c r="AE81" s="149"/>
      <c r="AF81" s="149"/>
      <c r="AG81" s="149" t="s">
        <v>128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2" x14ac:dyDescent="0.2">
      <c r="A82" s="156"/>
      <c r="B82" s="157"/>
      <c r="C82" s="186" t="s">
        <v>237</v>
      </c>
      <c r="D82" s="161"/>
      <c r="E82" s="162">
        <v>0.21</v>
      </c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59"/>
      <c r="Z82" s="149"/>
      <c r="AA82" s="149"/>
      <c r="AB82" s="149"/>
      <c r="AC82" s="149"/>
      <c r="AD82" s="149"/>
      <c r="AE82" s="149"/>
      <c r="AF82" s="149"/>
      <c r="AG82" s="149" t="s">
        <v>130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x14ac:dyDescent="0.2">
      <c r="A83" s="165" t="s">
        <v>120</v>
      </c>
      <c r="B83" s="166" t="s">
        <v>77</v>
      </c>
      <c r="C83" s="184" t="s">
        <v>78</v>
      </c>
      <c r="D83" s="167"/>
      <c r="E83" s="168"/>
      <c r="F83" s="169"/>
      <c r="G83" s="170">
        <f>SUMIF(AG84:AG98,"&lt;&gt;NOR",G84:G98)</f>
        <v>0</v>
      </c>
      <c r="H83" s="164"/>
      <c r="I83" s="164">
        <f>SUM(I84:I98)</f>
        <v>0</v>
      </c>
      <c r="J83" s="164"/>
      <c r="K83" s="164">
        <f>SUM(K84:K98)</f>
        <v>0</v>
      </c>
      <c r="L83" s="164"/>
      <c r="M83" s="164">
        <f>SUM(M84:M98)</f>
        <v>0</v>
      </c>
      <c r="N83" s="163"/>
      <c r="O83" s="163">
        <f>SUM(O84:O98)</f>
        <v>18.599999999999998</v>
      </c>
      <c r="P83" s="163"/>
      <c r="Q83" s="163">
        <f>SUM(Q84:Q98)</f>
        <v>0</v>
      </c>
      <c r="R83" s="164"/>
      <c r="S83" s="164"/>
      <c r="T83" s="164"/>
      <c r="U83" s="164"/>
      <c r="V83" s="164">
        <f>SUM(V84:V98)</f>
        <v>18.680000000000003</v>
      </c>
      <c r="W83" s="164"/>
      <c r="X83" s="164"/>
      <c r="Y83" s="164"/>
      <c r="AG83" t="s">
        <v>121</v>
      </c>
    </row>
    <row r="84" spans="1:60" outlineLevel="1" x14ac:dyDescent="0.2">
      <c r="A84" s="178">
        <v>30</v>
      </c>
      <c r="B84" s="179" t="s">
        <v>238</v>
      </c>
      <c r="C84" s="187" t="s">
        <v>239</v>
      </c>
      <c r="D84" s="180" t="s">
        <v>212</v>
      </c>
      <c r="E84" s="181">
        <v>1</v>
      </c>
      <c r="F84" s="182"/>
      <c r="G84" s="183">
        <f>ROUND(E84*F84,2)</f>
        <v>0</v>
      </c>
      <c r="H84" s="160"/>
      <c r="I84" s="159">
        <f>ROUND(E84*H84,2)</f>
        <v>0</v>
      </c>
      <c r="J84" s="160"/>
      <c r="K84" s="159">
        <f>ROUND(E84*J84,2)</f>
        <v>0</v>
      </c>
      <c r="L84" s="159">
        <v>21</v>
      </c>
      <c r="M84" s="159">
        <f>G84*(1+L84/100)</f>
        <v>0</v>
      </c>
      <c r="N84" s="158">
        <v>0.25080000000000002</v>
      </c>
      <c r="O84" s="158">
        <f>ROUND(E84*N84,2)</f>
        <v>0.25</v>
      </c>
      <c r="P84" s="158">
        <v>0</v>
      </c>
      <c r="Q84" s="158">
        <f>ROUND(E84*P84,2)</f>
        <v>0</v>
      </c>
      <c r="R84" s="159"/>
      <c r="S84" s="159" t="s">
        <v>125</v>
      </c>
      <c r="T84" s="159" t="s">
        <v>125</v>
      </c>
      <c r="U84" s="159">
        <v>0.81799999999999995</v>
      </c>
      <c r="V84" s="159">
        <f>ROUND(E84*U84,2)</f>
        <v>0.82</v>
      </c>
      <c r="W84" s="159"/>
      <c r="X84" s="159" t="s">
        <v>126</v>
      </c>
      <c r="Y84" s="159" t="s">
        <v>127</v>
      </c>
      <c r="Z84" s="149"/>
      <c r="AA84" s="149"/>
      <c r="AB84" s="149"/>
      <c r="AC84" s="149"/>
      <c r="AD84" s="149"/>
      <c r="AE84" s="149"/>
      <c r="AF84" s="149"/>
      <c r="AG84" s="149" t="s">
        <v>128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ht="22.5" outlineLevel="1" x14ac:dyDescent="0.2">
      <c r="A85" s="172">
        <v>31</v>
      </c>
      <c r="B85" s="173" t="s">
        <v>240</v>
      </c>
      <c r="C85" s="185" t="s">
        <v>241</v>
      </c>
      <c r="D85" s="174" t="s">
        <v>136</v>
      </c>
      <c r="E85" s="175">
        <v>53.74</v>
      </c>
      <c r="F85" s="176"/>
      <c r="G85" s="177">
        <f>ROUND(E85*F85,2)</f>
        <v>0</v>
      </c>
      <c r="H85" s="160"/>
      <c r="I85" s="159">
        <f>ROUND(E85*H85,2)</f>
        <v>0</v>
      </c>
      <c r="J85" s="160"/>
      <c r="K85" s="159">
        <f>ROUND(E85*J85,2)</f>
        <v>0</v>
      </c>
      <c r="L85" s="159">
        <v>21</v>
      </c>
      <c r="M85" s="159">
        <f>G85*(1+L85/100)</f>
        <v>0</v>
      </c>
      <c r="N85" s="158">
        <v>0.19289999999999999</v>
      </c>
      <c r="O85" s="158">
        <f>ROUND(E85*N85,2)</f>
        <v>10.37</v>
      </c>
      <c r="P85" s="158">
        <v>0</v>
      </c>
      <c r="Q85" s="158">
        <f>ROUND(E85*P85,2)</f>
        <v>0</v>
      </c>
      <c r="R85" s="159"/>
      <c r="S85" s="159" t="s">
        <v>125</v>
      </c>
      <c r="T85" s="159" t="s">
        <v>125</v>
      </c>
      <c r="U85" s="159">
        <v>0.16200000000000001</v>
      </c>
      <c r="V85" s="159">
        <f>ROUND(E85*U85,2)</f>
        <v>8.7100000000000009</v>
      </c>
      <c r="W85" s="159"/>
      <c r="X85" s="159" t="s">
        <v>126</v>
      </c>
      <c r="Y85" s="159" t="s">
        <v>127</v>
      </c>
      <c r="Z85" s="149"/>
      <c r="AA85" s="149"/>
      <c r="AB85" s="149"/>
      <c r="AC85" s="149"/>
      <c r="AD85" s="149"/>
      <c r="AE85" s="149"/>
      <c r="AF85" s="149"/>
      <c r="AG85" s="149" t="s">
        <v>128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2.5" outlineLevel="2" x14ac:dyDescent="0.2">
      <c r="A86" s="156"/>
      <c r="B86" s="157"/>
      <c r="C86" s="186" t="s">
        <v>242</v>
      </c>
      <c r="D86" s="161"/>
      <c r="E86" s="162">
        <v>53.74</v>
      </c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9"/>
      <c r="AA86" s="149"/>
      <c r="AB86" s="149"/>
      <c r="AC86" s="149"/>
      <c r="AD86" s="149"/>
      <c r="AE86" s="149"/>
      <c r="AF86" s="149"/>
      <c r="AG86" s="149" t="s">
        <v>130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2">
        <v>32</v>
      </c>
      <c r="B87" s="173" t="s">
        <v>243</v>
      </c>
      <c r="C87" s="185" t="s">
        <v>244</v>
      </c>
      <c r="D87" s="174" t="s">
        <v>136</v>
      </c>
      <c r="E87" s="175">
        <v>10.65</v>
      </c>
      <c r="F87" s="176"/>
      <c r="G87" s="177">
        <f>ROUND(E87*F87,2)</f>
        <v>0</v>
      </c>
      <c r="H87" s="160"/>
      <c r="I87" s="159">
        <f>ROUND(E87*H87,2)</f>
        <v>0</v>
      </c>
      <c r="J87" s="160"/>
      <c r="K87" s="159">
        <f>ROUND(E87*J87,2)</f>
        <v>0</v>
      </c>
      <c r="L87" s="159">
        <v>21</v>
      </c>
      <c r="M87" s="159">
        <f>G87*(1+L87/100)</f>
        <v>0</v>
      </c>
      <c r="N87" s="158">
        <v>0.15673999999999999</v>
      </c>
      <c r="O87" s="158">
        <f>ROUND(E87*N87,2)</f>
        <v>1.67</v>
      </c>
      <c r="P87" s="158">
        <v>0</v>
      </c>
      <c r="Q87" s="158">
        <f>ROUND(E87*P87,2)</f>
        <v>0</v>
      </c>
      <c r="R87" s="159"/>
      <c r="S87" s="159" t="s">
        <v>125</v>
      </c>
      <c r="T87" s="159" t="s">
        <v>125</v>
      </c>
      <c r="U87" s="159">
        <v>0.29548000000000002</v>
      </c>
      <c r="V87" s="159">
        <f>ROUND(E87*U87,2)</f>
        <v>3.15</v>
      </c>
      <c r="W87" s="159"/>
      <c r="X87" s="159" t="s">
        <v>126</v>
      </c>
      <c r="Y87" s="159" t="s">
        <v>127</v>
      </c>
      <c r="Z87" s="149"/>
      <c r="AA87" s="149"/>
      <c r="AB87" s="149"/>
      <c r="AC87" s="149"/>
      <c r="AD87" s="149"/>
      <c r="AE87" s="149"/>
      <c r="AF87" s="149"/>
      <c r="AG87" s="149" t="s">
        <v>128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2" x14ac:dyDescent="0.2">
      <c r="A88" s="156"/>
      <c r="B88" s="157"/>
      <c r="C88" s="186" t="s">
        <v>245</v>
      </c>
      <c r="D88" s="161"/>
      <c r="E88" s="162">
        <v>5.9</v>
      </c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59"/>
      <c r="Z88" s="149"/>
      <c r="AA88" s="149"/>
      <c r="AB88" s="149"/>
      <c r="AC88" s="149"/>
      <c r="AD88" s="149"/>
      <c r="AE88" s="149"/>
      <c r="AF88" s="149"/>
      <c r="AG88" s="149" t="s">
        <v>130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3" x14ac:dyDescent="0.2">
      <c r="A89" s="156"/>
      <c r="B89" s="157"/>
      <c r="C89" s="186" t="s">
        <v>246</v>
      </c>
      <c r="D89" s="161"/>
      <c r="E89" s="162">
        <v>4.75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9"/>
      <c r="AA89" s="149"/>
      <c r="AB89" s="149"/>
      <c r="AC89" s="149"/>
      <c r="AD89" s="149"/>
      <c r="AE89" s="149"/>
      <c r="AF89" s="149"/>
      <c r="AG89" s="149" t="s">
        <v>130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ht="22.5" outlineLevel="1" x14ac:dyDescent="0.2">
      <c r="A90" s="172">
        <v>33</v>
      </c>
      <c r="B90" s="173" t="s">
        <v>247</v>
      </c>
      <c r="C90" s="185" t="s">
        <v>248</v>
      </c>
      <c r="D90" s="174" t="s">
        <v>136</v>
      </c>
      <c r="E90" s="175">
        <v>19.78</v>
      </c>
      <c r="F90" s="176"/>
      <c r="G90" s="177">
        <f>ROUND(E90*F90,2)</f>
        <v>0</v>
      </c>
      <c r="H90" s="160"/>
      <c r="I90" s="159">
        <f>ROUND(E90*H90,2)</f>
        <v>0</v>
      </c>
      <c r="J90" s="160"/>
      <c r="K90" s="159">
        <f>ROUND(E90*J90,2)</f>
        <v>0</v>
      </c>
      <c r="L90" s="159">
        <v>21</v>
      </c>
      <c r="M90" s="159">
        <f>G90*(1+L90/100)</f>
        <v>0</v>
      </c>
      <c r="N90" s="158">
        <v>0.26940999999999998</v>
      </c>
      <c r="O90" s="158">
        <f>ROUND(E90*N90,2)</f>
        <v>5.33</v>
      </c>
      <c r="P90" s="158">
        <v>0</v>
      </c>
      <c r="Q90" s="158">
        <f>ROUND(E90*P90,2)</f>
        <v>0</v>
      </c>
      <c r="R90" s="159"/>
      <c r="S90" s="159" t="s">
        <v>125</v>
      </c>
      <c r="T90" s="159" t="s">
        <v>125</v>
      </c>
      <c r="U90" s="159">
        <v>0.27200000000000002</v>
      </c>
      <c r="V90" s="159">
        <f>ROUND(E90*U90,2)</f>
        <v>5.38</v>
      </c>
      <c r="W90" s="159"/>
      <c r="X90" s="159" t="s">
        <v>126</v>
      </c>
      <c r="Y90" s="159" t="s">
        <v>127</v>
      </c>
      <c r="Z90" s="149"/>
      <c r="AA90" s="149"/>
      <c r="AB90" s="149"/>
      <c r="AC90" s="149"/>
      <c r="AD90" s="149"/>
      <c r="AE90" s="149"/>
      <c r="AF90" s="149"/>
      <c r="AG90" s="149" t="s">
        <v>128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2" x14ac:dyDescent="0.2">
      <c r="A91" s="156"/>
      <c r="B91" s="157"/>
      <c r="C91" s="186" t="s">
        <v>249</v>
      </c>
      <c r="D91" s="161"/>
      <c r="E91" s="162">
        <v>20.78</v>
      </c>
      <c r="F91" s="159"/>
      <c r="G91" s="159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59"/>
      <c r="Z91" s="149"/>
      <c r="AA91" s="149"/>
      <c r="AB91" s="149"/>
      <c r="AC91" s="149"/>
      <c r="AD91" s="149"/>
      <c r="AE91" s="149"/>
      <c r="AF91" s="149"/>
      <c r="AG91" s="149" t="s">
        <v>130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3" x14ac:dyDescent="0.2">
      <c r="A92" s="156"/>
      <c r="B92" s="157"/>
      <c r="C92" s="186" t="s">
        <v>250</v>
      </c>
      <c r="D92" s="161"/>
      <c r="E92" s="162">
        <v>-1</v>
      </c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9"/>
      <c r="AA92" s="149"/>
      <c r="AB92" s="149"/>
      <c r="AC92" s="149"/>
      <c r="AD92" s="149"/>
      <c r="AE92" s="149"/>
      <c r="AF92" s="149"/>
      <c r="AG92" s="149" t="s">
        <v>130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33.75" outlineLevel="1" x14ac:dyDescent="0.2">
      <c r="A93" s="172">
        <v>34</v>
      </c>
      <c r="B93" s="173" t="s">
        <v>251</v>
      </c>
      <c r="C93" s="185" t="s">
        <v>252</v>
      </c>
      <c r="D93" s="174" t="s">
        <v>136</v>
      </c>
      <c r="E93" s="175">
        <v>1.28</v>
      </c>
      <c r="F93" s="176"/>
      <c r="G93" s="177">
        <f>ROUND(E93*F93,2)</f>
        <v>0</v>
      </c>
      <c r="H93" s="160"/>
      <c r="I93" s="159">
        <f>ROUND(E93*H93,2)</f>
        <v>0</v>
      </c>
      <c r="J93" s="160"/>
      <c r="K93" s="159">
        <f>ROUND(E93*J93,2)</f>
        <v>0</v>
      </c>
      <c r="L93" s="159">
        <v>21</v>
      </c>
      <c r="M93" s="159">
        <f>G93*(1+L93/100)</f>
        <v>0</v>
      </c>
      <c r="N93" s="158">
        <v>0.19520000000000001</v>
      </c>
      <c r="O93" s="158">
        <f>ROUND(E93*N93,2)</f>
        <v>0.25</v>
      </c>
      <c r="P93" s="158">
        <v>0</v>
      </c>
      <c r="Q93" s="158">
        <f>ROUND(E93*P93,2)</f>
        <v>0</v>
      </c>
      <c r="R93" s="159"/>
      <c r="S93" s="159" t="s">
        <v>125</v>
      </c>
      <c r="T93" s="159" t="s">
        <v>125</v>
      </c>
      <c r="U93" s="159">
        <v>0.27200000000000002</v>
      </c>
      <c r="V93" s="159">
        <f>ROUND(E93*U93,2)</f>
        <v>0.35</v>
      </c>
      <c r="W93" s="159"/>
      <c r="X93" s="159" t="s">
        <v>126</v>
      </c>
      <c r="Y93" s="159" t="s">
        <v>127</v>
      </c>
      <c r="Z93" s="149"/>
      <c r="AA93" s="149"/>
      <c r="AB93" s="149"/>
      <c r="AC93" s="149"/>
      <c r="AD93" s="149"/>
      <c r="AE93" s="149"/>
      <c r="AF93" s="149"/>
      <c r="AG93" s="149" t="s">
        <v>128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2" x14ac:dyDescent="0.2">
      <c r="A94" s="156"/>
      <c r="B94" s="157"/>
      <c r="C94" s="186" t="s">
        <v>253</v>
      </c>
      <c r="D94" s="161"/>
      <c r="E94" s="162">
        <v>1.28</v>
      </c>
      <c r="F94" s="159"/>
      <c r="G94" s="159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59"/>
      <c r="Z94" s="149"/>
      <c r="AA94" s="149"/>
      <c r="AB94" s="149"/>
      <c r="AC94" s="149"/>
      <c r="AD94" s="149"/>
      <c r="AE94" s="149"/>
      <c r="AF94" s="149"/>
      <c r="AG94" s="149" t="s">
        <v>130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33.75" outlineLevel="1" x14ac:dyDescent="0.2">
      <c r="A95" s="172">
        <v>35</v>
      </c>
      <c r="B95" s="173" t="s">
        <v>254</v>
      </c>
      <c r="C95" s="185" t="s">
        <v>255</v>
      </c>
      <c r="D95" s="174" t="s">
        <v>136</v>
      </c>
      <c r="E95" s="175">
        <v>1</v>
      </c>
      <c r="F95" s="176"/>
      <c r="G95" s="177">
        <f>ROUND(E95*F95,2)</f>
        <v>0</v>
      </c>
      <c r="H95" s="160"/>
      <c r="I95" s="159">
        <f>ROUND(E95*H95,2)</f>
        <v>0</v>
      </c>
      <c r="J95" s="160"/>
      <c r="K95" s="159">
        <f>ROUND(E95*J95,2)</f>
        <v>0</v>
      </c>
      <c r="L95" s="159">
        <v>21</v>
      </c>
      <c r="M95" s="159">
        <f>G95*(1+L95/100)</f>
        <v>0</v>
      </c>
      <c r="N95" s="158">
        <v>0.21115999999999999</v>
      </c>
      <c r="O95" s="158">
        <f>ROUND(E95*N95,2)</f>
        <v>0.21</v>
      </c>
      <c r="P95" s="158">
        <v>0</v>
      </c>
      <c r="Q95" s="158">
        <f>ROUND(E95*P95,2)</f>
        <v>0</v>
      </c>
      <c r="R95" s="159"/>
      <c r="S95" s="159" t="s">
        <v>125</v>
      </c>
      <c r="T95" s="159" t="s">
        <v>125</v>
      </c>
      <c r="U95" s="159">
        <v>0.27200000000000002</v>
      </c>
      <c r="V95" s="159">
        <f>ROUND(E95*U95,2)</f>
        <v>0.27</v>
      </c>
      <c r="W95" s="159"/>
      <c r="X95" s="159" t="s">
        <v>126</v>
      </c>
      <c r="Y95" s="159" t="s">
        <v>127</v>
      </c>
      <c r="Z95" s="149"/>
      <c r="AA95" s="149"/>
      <c r="AB95" s="149"/>
      <c r="AC95" s="149"/>
      <c r="AD95" s="149"/>
      <c r="AE95" s="149"/>
      <c r="AF95" s="149"/>
      <c r="AG95" s="149" t="s">
        <v>128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2" x14ac:dyDescent="0.2">
      <c r="A96" s="156"/>
      <c r="B96" s="157"/>
      <c r="C96" s="186" t="s">
        <v>67</v>
      </c>
      <c r="D96" s="161"/>
      <c r="E96" s="162">
        <v>1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9"/>
      <c r="AA96" s="149"/>
      <c r="AB96" s="149"/>
      <c r="AC96" s="149"/>
      <c r="AD96" s="149"/>
      <c r="AE96" s="149"/>
      <c r="AF96" s="149"/>
      <c r="AG96" s="149" t="s">
        <v>130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72">
        <v>36</v>
      </c>
      <c r="B97" s="173" t="s">
        <v>256</v>
      </c>
      <c r="C97" s="185" t="s">
        <v>257</v>
      </c>
      <c r="D97" s="174" t="s">
        <v>136</v>
      </c>
      <c r="E97" s="175">
        <v>4.9874999999999998</v>
      </c>
      <c r="F97" s="176"/>
      <c r="G97" s="177">
        <f>ROUND(E97*F97,2)</f>
        <v>0</v>
      </c>
      <c r="H97" s="160"/>
      <c r="I97" s="159">
        <f>ROUND(E97*H97,2)</f>
        <v>0</v>
      </c>
      <c r="J97" s="160"/>
      <c r="K97" s="159">
        <f>ROUND(E97*J97,2)</f>
        <v>0</v>
      </c>
      <c r="L97" s="159">
        <v>21</v>
      </c>
      <c r="M97" s="159">
        <f>G97*(1+L97/100)</f>
        <v>0</v>
      </c>
      <c r="N97" s="158">
        <v>0.104</v>
      </c>
      <c r="O97" s="158">
        <f>ROUND(E97*N97,2)</f>
        <v>0.52</v>
      </c>
      <c r="P97" s="158">
        <v>0</v>
      </c>
      <c r="Q97" s="158">
        <f>ROUND(E97*P97,2)</f>
        <v>0</v>
      </c>
      <c r="R97" s="159"/>
      <c r="S97" s="159" t="s">
        <v>213</v>
      </c>
      <c r="T97" s="159" t="s">
        <v>125</v>
      </c>
      <c r="U97" s="159">
        <v>0</v>
      </c>
      <c r="V97" s="159">
        <f>ROUND(E97*U97,2)</f>
        <v>0</v>
      </c>
      <c r="W97" s="159"/>
      <c r="X97" s="159" t="s">
        <v>187</v>
      </c>
      <c r="Y97" s="159" t="s">
        <v>127</v>
      </c>
      <c r="Z97" s="149"/>
      <c r="AA97" s="149"/>
      <c r="AB97" s="149"/>
      <c r="AC97" s="149"/>
      <c r="AD97" s="149"/>
      <c r="AE97" s="149"/>
      <c r="AF97" s="149"/>
      <c r="AG97" s="149" t="s">
        <v>188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2" x14ac:dyDescent="0.2">
      <c r="A98" s="156"/>
      <c r="B98" s="157"/>
      <c r="C98" s="186" t="s">
        <v>258</v>
      </c>
      <c r="D98" s="161"/>
      <c r="E98" s="162">
        <v>4.9874999999999998</v>
      </c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9"/>
      <c r="AA98" s="149"/>
      <c r="AB98" s="149"/>
      <c r="AC98" s="149"/>
      <c r="AD98" s="149"/>
      <c r="AE98" s="149"/>
      <c r="AF98" s="149"/>
      <c r="AG98" s="149" t="s">
        <v>130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ht="25.5" x14ac:dyDescent="0.2">
      <c r="A99" s="165" t="s">
        <v>120</v>
      </c>
      <c r="B99" s="166" t="s">
        <v>79</v>
      </c>
      <c r="C99" s="184" t="s">
        <v>80</v>
      </c>
      <c r="D99" s="167"/>
      <c r="E99" s="168"/>
      <c r="F99" s="169"/>
      <c r="G99" s="170">
        <f>SUMIF(AG100:AG105,"&lt;&gt;NOR",G100:G105)</f>
        <v>0</v>
      </c>
      <c r="H99" s="164"/>
      <c r="I99" s="164">
        <f>SUM(I100:I105)</f>
        <v>0</v>
      </c>
      <c r="J99" s="164"/>
      <c r="K99" s="164">
        <f>SUM(K100:K105)</f>
        <v>0</v>
      </c>
      <c r="L99" s="164"/>
      <c r="M99" s="164">
        <f>SUM(M100:M105)</f>
        <v>0</v>
      </c>
      <c r="N99" s="163"/>
      <c r="O99" s="163">
        <f>SUM(O100:O105)</f>
        <v>0.18</v>
      </c>
      <c r="P99" s="163"/>
      <c r="Q99" s="163">
        <f>SUM(Q100:Q105)</f>
        <v>0</v>
      </c>
      <c r="R99" s="164"/>
      <c r="S99" s="164"/>
      <c r="T99" s="164"/>
      <c r="U99" s="164"/>
      <c r="V99" s="164">
        <f>SUM(V100:V105)</f>
        <v>26.44</v>
      </c>
      <c r="W99" s="164"/>
      <c r="X99" s="164"/>
      <c r="Y99" s="164"/>
      <c r="AG99" t="s">
        <v>121</v>
      </c>
    </row>
    <row r="100" spans="1:60" outlineLevel="1" x14ac:dyDescent="0.2">
      <c r="A100" s="172">
        <v>37</v>
      </c>
      <c r="B100" s="173" t="s">
        <v>259</v>
      </c>
      <c r="C100" s="185" t="s">
        <v>260</v>
      </c>
      <c r="D100" s="174" t="s">
        <v>136</v>
      </c>
      <c r="E100" s="175">
        <v>7</v>
      </c>
      <c r="F100" s="176"/>
      <c r="G100" s="177">
        <f>ROUND(E100*F100,2)</f>
        <v>0</v>
      </c>
      <c r="H100" s="160"/>
      <c r="I100" s="159">
        <f>ROUND(E100*H100,2)</f>
        <v>0</v>
      </c>
      <c r="J100" s="160"/>
      <c r="K100" s="159">
        <f>ROUND(E100*J100,2)</f>
        <v>0</v>
      </c>
      <c r="L100" s="159">
        <v>21</v>
      </c>
      <c r="M100" s="159">
        <f>G100*(1+L100/100)</f>
        <v>0</v>
      </c>
      <c r="N100" s="158">
        <v>1.404E-2</v>
      </c>
      <c r="O100" s="158">
        <f>ROUND(E100*N100,2)</f>
        <v>0.1</v>
      </c>
      <c r="P100" s="158">
        <v>0</v>
      </c>
      <c r="Q100" s="158">
        <f>ROUND(E100*P100,2)</f>
        <v>0</v>
      </c>
      <c r="R100" s="159"/>
      <c r="S100" s="159" t="s">
        <v>125</v>
      </c>
      <c r="T100" s="159" t="s">
        <v>125</v>
      </c>
      <c r="U100" s="159">
        <v>0.92</v>
      </c>
      <c r="V100" s="159">
        <f>ROUND(E100*U100,2)</f>
        <v>6.44</v>
      </c>
      <c r="W100" s="159"/>
      <c r="X100" s="159" t="s">
        <v>126</v>
      </c>
      <c r="Y100" s="159" t="s">
        <v>127</v>
      </c>
      <c r="Z100" s="149"/>
      <c r="AA100" s="149"/>
      <c r="AB100" s="149"/>
      <c r="AC100" s="149"/>
      <c r="AD100" s="149"/>
      <c r="AE100" s="149"/>
      <c r="AF100" s="149"/>
      <c r="AG100" s="149" t="s">
        <v>128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2" x14ac:dyDescent="0.2">
      <c r="A101" s="156"/>
      <c r="B101" s="157"/>
      <c r="C101" s="186" t="s">
        <v>261</v>
      </c>
      <c r="D101" s="161"/>
      <c r="E101" s="162">
        <v>7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9"/>
      <c r="AA101" s="149"/>
      <c r="AB101" s="149"/>
      <c r="AC101" s="149"/>
      <c r="AD101" s="149"/>
      <c r="AE101" s="149"/>
      <c r="AF101" s="149"/>
      <c r="AG101" s="149" t="s">
        <v>130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2">
        <v>38</v>
      </c>
      <c r="B102" s="173" t="s">
        <v>262</v>
      </c>
      <c r="C102" s="185" t="s">
        <v>263</v>
      </c>
      <c r="D102" s="174" t="s">
        <v>264</v>
      </c>
      <c r="E102" s="175">
        <v>20</v>
      </c>
      <c r="F102" s="176"/>
      <c r="G102" s="177">
        <f>ROUND(E102*F102,2)</f>
        <v>0</v>
      </c>
      <c r="H102" s="160"/>
      <c r="I102" s="159">
        <f>ROUND(E102*H102,2)</f>
        <v>0</v>
      </c>
      <c r="J102" s="160"/>
      <c r="K102" s="159">
        <f>ROUND(E102*J102,2)</f>
        <v>0</v>
      </c>
      <c r="L102" s="159">
        <v>21</v>
      </c>
      <c r="M102" s="159">
        <f>G102*(1+L102/100)</f>
        <v>0</v>
      </c>
      <c r="N102" s="158">
        <v>0</v>
      </c>
      <c r="O102" s="158">
        <f>ROUND(E102*N102,2)</f>
        <v>0</v>
      </c>
      <c r="P102" s="158">
        <v>0</v>
      </c>
      <c r="Q102" s="158">
        <f>ROUND(E102*P102,2)</f>
        <v>0</v>
      </c>
      <c r="R102" s="159" t="s">
        <v>265</v>
      </c>
      <c r="S102" s="159" t="s">
        <v>125</v>
      </c>
      <c r="T102" s="159" t="s">
        <v>125</v>
      </c>
      <c r="U102" s="159">
        <v>1</v>
      </c>
      <c r="V102" s="159">
        <f>ROUND(E102*U102,2)</f>
        <v>20</v>
      </c>
      <c r="W102" s="159"/>
      <c r="X102" s="159" t="s">
        <v>266</v>
      </c>
      <c r="Y102" s="159" t="s">
        <v>127</v>
      </c>
      <c r="Z102" s="149"/>
      <c r="AA102" s="149"/>
      <c r="AB102" s="149"/>
      <c r="AC102" s="149"/>
      <c r="AD102" s="149"/>
      <c r="AE102" s="149"/>
      <c r="AF102" s="149"/>
      <c r="AG102" s="149" t="s">
        <v>267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2" x14ac:dyDescent="0.2">
      <c r="A103" s="156"/>
      <c r="B103" s="157"/>
      <c r="C103" s="186" t="s">
        <v>268</v>
      </c>
      <c r="D103" s="161"/>
      <c r="E103" s="162">
        <v>20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9"/>
      <c r="AA103" s="149"/>
      <c r="AB103" s="149"/>
      <c r="AC103" s="149"/>
      <c r="AD103" s="149"/>
      <c r="AE103" s="149"/>
      <c r="AF103" s="149"/>
      <c r="AG103" s="149" t="s">
        <v>130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22.5" outlineLevel="1" x14ac:dyDescent="0.2">
      <c r="A104" s="172">
        <v>39</v>
      </c>
      <c r="B104" s="173" t="s">
        <v>269</v>
      </c>
      <c r="C104" s="185" t="s">
        <v>270</v>
      </c>
      <c r="D104" s="174" t="s">
        <v>136</v>
      </c>
      <c r="E104" s="175">
        <v>7</v>
      </c>
      <c r="F104" s="176"/>
      <c r="G104" s="177">
        <f>ROUND(E104*F104,2)</f>
        <v>0</v>
      </c>
      <c r="H104" s="160"/>
      <c r="I104" s="159">
        <f>ROUND(E104*H104,2)</f>
        <v>0</v>
      </c>
      <c r="J104" s="160"/>
      <c r="K104" s="159">
        <f>ROUND(E104*J104,2)</f>
        <v>0</v>
      </c>
      <c r="L104" s="159">
        <v>21</v>
      </c>
      <c r="M104" s="159">
        <f>G104*(1+L104/100)</f>
        <v>0</v>
      </c>
      <c r="N104" s="158">
        <v>1.2E-2</v>
      </c>
      <c r="O104" s="158">
        <f>ROUND(E104*N104,2)</f>
        <v>0.08</v>
      </c>
      <c r="P104" s="158">
        <v>0</v>
      </c>
      <c r="Q104" s="158">
        <f>ROUND(E104*P104,2)</f>
        <v>0</v>
      </c>
      <c r="R104" s="159" t="s">
        <v>186</v>
      </c>
      <c r="S104" s="159" t="s">
        <v>125</v>
      </c>
      <c r="T104" s="159" t="s">
        <v>214</v>
      </c>
      <c r="U104" s="159">
        <v>0</v>
      </c>
      <c r="V104" s="159">
        <f>ROUND(E104*U104,2)</f>
        <v>0</v>
      </c>
      <c r="W104" s="159"/>
      <c r="X104" s="159" t="s">
        <v>187</v>
      </c>
      <c r="Y104" s="159" t="s">
        <v>127</v>
      </c>
      <c r="Z104" s="149"/>
      <c r="AA104" s="149"/>
      <c r="AB104" s="149"/>
      <c r="AC104" s="149"/>
      <c r="AD104" s="149"/>
      <c r="AE104" s="149"/>
      <c r="AF104" s="149"/>
      <c r="AG104" s="149" t="s">
        <v>188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2" x14ac:dyDescent="0.2">
      <c r="A105" s="156"/>
      <c r="B105" s="157"/>
      <c r="C105" s="186" t="s">
        <v>271</v>
      </c>
      <c r="D105" s="161"/>
      <c r="E105" s="162">
        <v>7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9"/>
      <c r="AA105" s="149"/>
      <c r="AB105" s="149"/>
      <c r="AC105" s="149"/>
      <c r="AD105" s="149"/>
      <c r="AE105" s="149"/>
      <c r="AF105" s="149"/>
      <c r="AG105" s="149" t="s">
        <v>130</v>
      </c>
      <c r="AH105" s="149">
        <v>5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x14ac:dyDescent="0.2">
      <c r="A106" s="165" t="s">
        <v>120</v>
      </c>
      <c r="B106" s="166" t="s">
        <v>81</v>
      </c>
      <c r="C106" s="184" t="s">
        <v>82</v>
      </c>
      <c r="D106" s="167"/>
      <c r="E106" s="168"/>
      <c r="F106" s="169"/>
      <c r="G106" s="170">
        <f>SUMIF(AG107:AG111,"&lt;&gt;NOR",G107:G111)</f>
        <v>0</v>
      </c>
      <c r="H106" s="164"/>
      <c r="I106" s="164">
        <f>SUM(I107:I111)</f>
        <v>0</v>
      </c>
      <c r="J106" s="164"/>
      <c r="K106" s="164">
        <f>SUM(K107:K111)</f>
        <v>0</v>
      </c>
      <c r="L106" s="164"/>
      <c r="M106" s="164">
        <f>SUM(M107:M111)</f>
        <v>0</v>
      </c>
      <c r="N106" s="163"/>
      <c r="O106" s="163">
        <f>SUM(O107:O111)</f>
        <v>0</v>
      </c>
      <c r="P106" s="163"/>
      <c r="Q106" s="163">
        <f>SUM(Q107:Q111)</f>
        <v>0</v>
      </c>
      <c r="R106" s="164"/>
      <c r="S106" s="164"/>
      <c r="T106" s="164"/>
      <c r="U106" s="164"/>
      <c r="V106" s="164">
        <f>SUM(V107:V111)</f>
        <v>6.37</v>
      </c>
      <c r="W106" s="164"/>
      <c r="X106" s="164"/>
      <c r="Y106" s="164"/>
      <c r="AG106" t="s">
        <v>121</v>
      </c>
    </row>
    <row r="107" spans="1:60" outlineLevel="1" x14ac:dyDescent="0.2">
      <c r="A107" s="178">
        <v>40</v>
      </c>
      <c r="B107" s="179" t="s">
        <v>272</v>
      </c>
      <c r="C107" s="187" t="s">
        <v>273</v>
      </c>
      <c r="D107" s="180" t="s">
        <v>212</v>
      </c>
      <c r="E107" s="181">
        <v>1</v>
      </c>
      <c r="F107" s="182"/>
      <c r="G107" s="183">
        <f>ROUND(E107*F107,2)</f>
        <v>0</v>
      </c>
      <c r="H107" s="160"/>
      <c r="I107" s="159">
        <f>ROUND(E107*H107,2)</f>
        <v>0</v>
      </c>
      <c r="J107" s="160"/>
      <c r="K107" s="159">
        <f>ROUND(E107*J107,2)</f>
        <v>0</v>
      </c>
      <c r="L107" s="159">
        <v>21</v>
      </c>
      <c r="M107" s="159">
        <f>G107*(1+L107/100)</f>
        <v>0</v>
      </c>
      <c r="N107" s="158">
        <v>0</v>
      </c>
      <c r="O107" s="158">
        <f>ROUND(E107*N107,2)</f>
        <v>0</v>
      </c>
      <c r="P107" s="158">
        <v>0</v>
      </c>
      <c r="Q107" s="158">
        <f>ROUND(E107*P107,2)</f>
        <v>0</v>
      </c>
      <c r="R107" s="159"/>
      <c r="S107" s="159" t="s">
        <v>125</v>
      </c>
      <c r="T107" s="159" t="s">
        <v>125</v>
      </c>
      <c r="U107" s="159">
        <v>0.58799999999999997</v>
      </c>
      <c r="V107" s="159">
        <f>ROUND(E107*U107,2)</f>
        <v>0.59</v>
      </c>
      <c r="W107" s="159"/>
      <c r="X107" s="159" t="s">
        <v>126</v>
      </c>
      <c r="Y107" s="159" t="s">
        <v>127</v>
      </c>
      <c r="Z107" s="149"/>
      <c r="AA107" s="149"/>
      <c r="AB107" s="149"/>
      <c r="AC107" s="149"/>
      <c r="AD107" s="149"/>
      <c r="AE107" s="149"/>
      <c r="AF107" s="149"/>
      <c r="AG107" s="149" t="s">
        <v>128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2">
        <v>41</v>
      </c>
      <c r="B108" s="173" t="s">
        <v>274</v>
      </c>
      <c r="C108" s="185" t="s">
        <v>275</v>
      </c>
      <c r="D108" s="174" t="s">
        <v>136</v>
      </c>
      <c r="E108" s="175">
        <v>3.5</v>
      </c>
      <c r="F108" s="176"/>
      <c r="G108" s="177">
        <f>ROUND(E108*F108,2)</f>
        <v>0</v>
      </c>
      <c r="H108" s="160"/>
      <c r="I108" s="159">
        <f>ROUND(E108*H108,2)</f>
        <v>0</v>
      </c>
      <c r="J108" s="160"/>
      <c r="K108" s="159">
        <f>ROUND(E108*J108,2)</f>
        <v>0</v>
      </c>
      <c r="L108" s="159">
        <v>21</v>
      </c>
      <c r="M108" s="159">
        <f>G108*(1+L108/100)</f>
        <v>0</v>
      </c>
      <c r="N108" s="158">
        <v>0</v>
      </c>
      <c r="O108" s="158">
        <f>ROUND(E108*N108,2)</f>
        <v>0</v>
      </c>
      <c r="P108" s="158">
        <v>4.6000000000000001E-4</v>
      </c>
      <c r="Q108" s="158">
        <f>ROUND(E108*P108,2)</f>
        <v>0</v>
      </c>
      <c r="R108" s="159"/>
      <c r="S108" s="159" t="s">
        <v>125</v>
      </c>
      <c r="T108" s="159" t="s">
        <v>125</v>
      </c>
      <c r="U108" s="159">
        <v>1.5</v>
      </c>
      <c r="V108" s="159">
        <f>ROUND(E108*U108,2)</f>
        <v>5.25</v>
      </c>
      <c r="W108" s="159"/>
      <c r="X108" s="159" t="s">
        <v>126</v>
      </c>
      <c r="Y108" s="159" t="s">
        <v>127</v>
      </c>
      <c r="Z108" s="149"/>
      <c r="AA108" s="149"/>
      <c r="AB108" s="149"/>
      <c r="AC108" s="149"/>
      <c r="AD108" s="149"/>
      <c r="AE108" s="149"/>
      <c r="AF108" s="149"/>
      <c r="AG108" s="149" t="s">
        <v>128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2" x14ac:dyDescent="0.2">
      <c r="A109" s="156"/>
      <c r="B109" s="157"/>
      <c r="C109" s="186" t="s">
        <v>276</v>
      </c>
      <c r="D109" s="161"/>
      <c r="E109" s="162">
        <v>3.5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9"/>
      <c r="AA109" s="149"/>
      <c r="AB109" s="149"/>
      <c r="AC109" s="149"/>
      <c r="AD109" s="149"/>
      <c r="AE109" s="149"/>
      <c r="AF109" s="149"/>
      <c r="AG109" s="149" t="s">
        <v>130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72">
        <v>42</v>
      </c>
      <c r="B110" s="173" t="s">
        <v>277</v>
      </c>
      <c r="C110" s="185" t="s">
        <v>278</v>
      </c>
      <c r="D110" s="174" t="s">
        <v>136</v>
      </c>
      <c r="E110" s="175">
        <v>5.9</v>
      </c>
      <c r="F110" s="176"/>
      <c r="G110" s="177">
        <f>ROUND(E110*F110,2)</f>
        <v>0</v>
      </c>
      <c r="H110" s="160"/>
      <c r="I110" s="159">
        <f>ROUND(E110*H110,2)</f>
        <v>0</v>
      </c>
      <c r="J110" s="160"/>
      <c r="K110" s="159">
        <f>ROUND(E110*J110,2)</f>
        <v>0</v>
      </c>
      <c r="L110" s="159">
        <v>21</v>
      </c>
      <c r="M110" s="159">
        <f>G110*(1+L110/100)</f>
        <v>0</v>
      </c>
      <c r="N110" s="158">
        <v>0</v>
      </c>
      <c r="O110" s="158">
        <f>ROUND(E110*N110,2)</f>
        <v>0</v>
      </c>
      <c r="P110" s="158">
        <v>0</v>
      </c>
      <c r="Q110" s="158">
        <f>ROUND(E110*P110,2)</f>
        <v>0</v>
      </c>
      <c r="R110" s="159"/>
      <c r="S110" s="159" t="s">
        <v>125</v>
      </c>
      <c r="T110" s="159" t="s">
        <v>125</v>
      </c>
      <c r="U110" s="159">
        <v>0.09</v>
      </c>
      <c r="V110" s="159">
        <f>ROUND(E110*U110,2)</f>
        <v>0.53</v>
      </c>
      <c r="W110" s="159"/>
      <c r="X110" s="159" t="s">
        <v>126</v>
      </c>
      <c r="Y110" s="159" t="s">
        <v>127</v>
      </c>
      <c r="Z110" s="149"/>
      <c r="AA110" s="149"/>
      <c r="AB110" s="149"/>
      <c r="AC110" s="149"/>
      <c r="AD110" s="149"/>
      <c r="AE110" s="149"/>
      <c r="AF110" s="149"/>
      <c r="AG110" s="149" t="s">
        <v>128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6"/>
      <c r="B111" s="157"/>
      <c r="C111" s="186" t="s">
        <v>279</v>
      </c>
      <c r="D111" s="161"/>
      <c r="E111" s="162">
        <v>5.9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9"/>
      <c r="AA111" s="149"/>
      <c r="AB111" s="149"/>
      <c r="AC111" s="149"/>
      <c r="AD111" s="149"/>
      <c r="AE111" s="149"/>
      <c r="AF111" s="149"/>
      <c r="AG111" s="149" t="s">
        <v>130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x14ac:dyDescent="0.2">
      <c r="A112" s="165" t="s">
        <v>120</v>
      </c>
      <c r="B112" s="166" t="s">
        <v>83</v>
      </c>
      <c r="C112" s="184" t="s">
        <v>84</v>
      </c>
      <c r="D112" s="167"/>
      <c r="E112" s="168"/>
      <c r="F112" s="169"/>
      <c r="G112" s="170">
        <f>SUMIF(AG113:AG113,"&lt;&gt;NOR",G113:G113)</f>
        <v>0</v>
      </c>
      <c r="H112" s="164"/>
      <c r="I112" s="164">
        <f>SUM(I113:I113)</f>
        <v>0</v>
      </c>
      <c r="J112" s="164"/>
      <c r="K112" s="164">
        <f>SUM(K113:K113)</f>
        <v>0</v>
      </c>
      <c r="L112" s="164"/>
      <c r="M112" s="164">
        <f>SUM(M113:M113)</f>
        <v>0</v>
      </c>
      <c r="N112" s="163"/>
      <c r="O112" s="163">
        <f>SUM(O113:O113)</f>
        <v>0</v>
      </c>
      <c r="P112" s="163"/>
      <c r="Q112" s="163">
        <f>SUM(Q113:Q113)</f>
        <v>0</v>
      </c>
      <c r="R112" s="164"/>
      <c r="S112" s="164"/>
      <c r="T112" s="164"/>
      <c r="U112" s="164"/>
      <c r="V112" s="164">
        <f>SUM(V113:V113)</f>
        <v>25.28</v>
      </c>
      <c r="W112" s="164"/>
      <c r="X112" s="164"/>
      <c r="Y112" s="164"/>
      <c r="AG112" t="s">
        <v>121</v>
      </c>
    </row>
    <row r="113" spans="1:60" outlineLevel="1" x14ac:dyDescent="0.2">
      <c r="A113" s="178">
        <v>43</v>
      </c>
      <c r="B113" s="179" t="s">
        <v>280</v>
      </c>
      <c r="C113" s="187" t="s">
        <v>281</v>
      </c>
      <c r="D113" s="180" t="s">
        <v>194</v>
      </c>
      <c r="E113" s="181">
        <v>64.810720000000003</v>
      </c>
      <c r="F113" s="182"/>
      <c r="G113" s="183">
        <f>ROUND(E113*F113,2)</f>
        <v>0</v>
      </c>
      <c r="H113" s="160"/>
      <c r="I113" s="159">
        <f>ROUND(E113*H113,2)</f>
        <v>0</v>
      </c>
      <c r="J113" s="160"/>
      <c r="K113" s="159">
        <f>ROUND(E113*J113,2)</f>
        <v>0</v>
      </c>
      <c r="L113" s="159">
        <v>21</v>
      </c>
      <c r="M113" s="159">
        <f>G113*(1+L113/100)</f>
        <v>0</v>
      </c>
      <c r="N113" s="158">
        <v>0</v>
      </c>
      <c r="O113" s="158">
        <f>ROUND(E113*N113,2)</f>
        <v>0</v>
      </c>
      <c r="P113" s="158">
        <v>0</v>
      </c>
      <c r="Q113" s="158">
        <f>ROUND(E113*P113,2)</f>
        <v>0</v>
      </c>
      <c r="R113" s="159"/>
      <c r="S113" s="159" t="s">
        <v>125</v>
      </c>
      <c r="T113" s="159" t="s">
        <v>125</v>
      </c>
      <c r="U113" s="159">
        <v>0.39</v>
      </c>
      <c r="V113" s="159">
        <f>ROUND(E113*U113,2)</f>
        <v>25.28</v>
      </c>
      <c r="W113" s="159"/>
      <c r="X113" s="159" t="s">
        <v>282</v>
      </c>
      <c r="Y113" s="159" t="s">
        <v>127</v>
      </c>
      <c r="Z113" s="149"/>
      <c r="AA113" s="149"/>
      <c r="AB113" s="149"/>
      <c r="AC113" s="149"/>
      <c r="AD113" s="149"/>
      <c r="AE113" s="149"/>
      <c r="AF113" s="149"/>
      <c r="AG113" s="149" t="s">
        <v>283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x14ac:dyDescent="0.2">
      <c r="A114" s="165" t="s">
        <v>120</v>
      </c>
      <c r="B114" s="166" t="s">
        <v>85</v>
      </c>
      <c r="C114" s="184" t="s">
        <v>86</v>
      </c>
      <c r="D114" s="167"/>
      <c r="E114" s="168"/>
      <c r="F114" s="169"/>
      <c r="G114" s="170">
        <f>SUMIF(AG115:AG126,"&lt;&gt;NOR",G115:G126)</f>
        <v>0</v>
      </c>
      <c r="H114" s="164"/>
      <c r="I114" s="164">
        <f>SUM(I115:I126)</f>
        <v>0</v>
      </c>
      <c r="J114" s="164"/>
      <c r="K114" s="164">
        <f>SUM(K115:K126)</f>
        <v>0</v>
      </c>
      <c r="L114" s="164"/>
      <c r="M114" s="164">
        <f>SUM(M115:M126)</f>
        <v>0</v>
      </c>
      <c r="N114" s="163"/>
      <c r="O114" s="163">
        <f>SUM(O115:O126)</f>
        <v>0.01</v>
      </c>
      <c r="P114" s="163"/>
      <c r="Q114" s="163">
        <f>SUM(Q115:Q126)</f>
        <v>0</v>
      </c>
      <c r="R114" s="164"/>
      <c r="S114" s="164"/>
      <c r="T114" s="164"/>
      <c r="U114" s="164"/>
      <c r="V114" s="164">
        <f>SUM(V115:V126)</f>
        <v>15.02</v>
      </c>
      <c r="W114" s="164"/>
      <c r="X114" s="164"/>
      <c r="Y114" s="164"/>
      <c r="AG114" t="s">
        <v>121</v>
      </c>
    </row>
    <row r="115" spans="1:60" outlineLevel="1" x14ac:dyDescent="0.2">
      <c r="A115" s="178">
        <v>44</v>
      </c>
      <c r="B115" s="179" t="s">
        <v>284</v>
      </c>
      <c r="C115" s="187" t="s">
        <v>285</v>
      </c>
      <c r="D115" s="180" t="s">
        <v>212</v>
      </c>
      <c r="E115" s="181">
        <v>1</v>
      </c>
      <c r="F115" s="182"/>
      <c r="G115" s="183">
        <f>ROUND(E115*F115,2)</f>
        <v>0</v>
      </c>
      <c r="H115" s="160"/>
      <c r="I115" s="159">
        <f>ROUND(E115*H115,2)</f>
        <v>0</v>
      </c>
      <c r="J115" s="160"/>
      <c r="K115" s="159">
        <f>ROUND(E115*J115,2)</f>
        <v>0</v>
      </c>
      <c r="L115" s="159">
        <v>21</v>
      </c>
      <c r="M115" s="159">
        <f>G115*(1+L115/100)</f>
        <v>0</v>
      </c>
      <c r="N115" s="158">
        <v>0</v>
      </c>
      <c r="O115" s="158">
        <f>ROUND(E115*N115,2)</f>
        <v>0</v>
      </c>
      <c r="P115" s="158">
        <v>0</v>
      </c>
      <c r="Q115" s="158">
        <f>ROUND(E115*P115,2)</f>
        <v>0</v>
      </c>
      <c r="R115" s="159"/>
      <c r="S115" s="159" t="s">
        <v>125</v>
      </c>
      <c r="T115" s="159" t="s">
        <v>125</v>
      </c>
      <c r="U115" s="159">
        <v>2.63367</v>
      </c>
      <c r="V115" s="159">
        <f>ROUND(E115*U115,2)</f>
        <v>2.63</v>
      </c>
      <c r="W115" s="159"/>
      <c r="X115" s="159" t="s">
        <v>126</v>
      </c>
      <c r="Y115" s="159" t="s">
        <v>127</v>
      </c>
      <c r="Z115" s="149"/>
      <c r="AA115" s="149"/>
      <c r="AB115" s="149"/>
      <c r="AC115" s="149"/>
      <c r="AD115" s="149"/>
      <c r="AE115" s="149"/>
      <c r="AF115" s="149"/>
      <c r="AG115" s="149" t="s">
        <v>128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72">
        <v>45</v>
      </c>
      <c r="B116" s="173" t="s">
        <v>286</v>
      </c>
      <c r="C116" s="185" t="s">
        <v>287</v>
      </c>
      <c r="D116" s="174" t="s">
        <v>212</v>
      </c>
      <c r="E116" s="175">
        <v>6</v>
      </c>
      <c r="F116" s="176"/>
      <c r="G116" s="177">
        <f>ROUND(E116*F116,2)</f>
        <v>0</v>
      </c>
      <c r="H116" s="160"/>
      <c r="I116" s="159">
        <f>ROUND(E116*H116,2)</f>
        <v>0</v>
      </c>
      <c r="J116" s="160"/>
      <c r="K116" s="159">
        <f>ROUND(E116*J116,2)</f>
        <v>0</v>
      </c>
      <c r="L116" s="159">
        <v>21</v>
      </c>
      <c r="M116" s="159">
        <f>G116*(1+L116/100)</f>
        <v>0</v>
      </c>
      <c r="N116" s="158">
        <v>0</v>
      </c>
      <c r="O116" s="158">
        <f>ROUND(E116*N116,2)</f>
        <v>0</v>
      </c>
      <c r="P116" s="158">
        <v>0</v>
      </c>
      <c r="Q116" s="158">
        <f>ROUND(E116*P116,2)</f>
        <v>0</v>
      </c>
      <c r="R116" s="159"/>
      <c r="S116" s="159" t="s">
        <v>125</v>
      </c>
      <c r="T116" s="159" t="s">
        <v>125</v>
      </c>
      <c r="U116" s="159">
        <v>5.0500000000000003E-2</v>
      </c>
      <c r="V116" s="159">
        <f>ROUND(E116*U116,2)</f>
        <v>0.3</v>
      </c>
      <c r="W116" s="159"/>
      <c r="X116" s="159" t="s">
        <v>126</v>
      </c>
      <c r="Y116" s="159" t="s">
        <v>127</v>
      </c>
      <c r="Z116" s="149"/>
      <c r="AA116" s="149"/>
      <c r="AB116" s="149"/>
      <c r="AC116" s="149"/>
      <c r="AD116" s="149"/>
      <c r="AE116" s="149"/>
      <c r="AF116" s="149"/>
      <c r="AG116" s="149" t="s">
        <v>128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2" x14ac:dyDescent="0.2">
      <c r="A117" s="156"/>
      <c r="B117" s="157"/>
      <c r="C117" s="186" t="s">
        <v>288</v>
      </c>
      <c r="D117" s="161"/>
      <c r="E117" s="162">
        <v>6</v>
      </c>
      <c r="F117" s="159"/>
      <c r="G117" s="159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59"/>
      <c r="Z117" s="149"/>
      <c r="AA117" s="149"/>
      <c r="AB117" s="149"/>
      <c r="AC117" s="149"/>
      <c r="AD117" s="149"/>
      <c r="AE117" s="149"/>
      <c r="AF117" s="149"/>
      <c r="AG117" s="149" t="s">
        <v>130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78">
        <v>46</v>
      </c>
      <c r="B118" s="179" t="s">
        <v>289</v>
      </c>
      <c r="C118" s="187" t="s">
        <v>290</v>
      </c>
      <c r="D118" s="180" t="s">
        <v>212</v>
      </c>
      <c r="E118" s="181">
        <v>1</v>
      </c>
      <c r="F118" s="182"/>
      <c r="G118" s="183">
        <f>ROUND(E118*F118,2)</f>
        <v>0</v>
      </c>
      <c r="H118" s="160"/>
      <c r="I118" s="159">
        <f>ROUND(E118*H118,2)</f>
        <v>0</v>
      </c>
      <c r="J118" s="160"/>
      <c r="K118" s="159">
        <f>ROUND(E118*J118,2)</f>
        <v>0</v>
      </c>
      <c r="L118" s="159">
        <v>21</v>
      </c>
      <c r="M118" s="159">
        <f>G118*(1+L118/100)</f>
        <v>0</v>
      </c>
      <c r="N118" s="158">
        <v>0</v>
      </c>
      <c r="O118" s="158">
        <f>ROUND(E118*N118,2)</f>
        <v>0</v>
      </c>
      <c r="P118" s="158">
        <v>0</v>
      </c>
      <c r="Q118" s="158">
        <f>ROUND(E118*P118,2)</f>
        <v>0</v>
      </c>
      <c r="R118" s="159"/>
      <c r="S118" s="159" t="s">
        <v>125</v>
      </c>
      <c r="T118" s="159" t="s">
        <v>125</v>
      </c>
      <c r="U118" s="159">
        <v>1.17</v>
      </c>
      <c r="V118" s="159">
        <f>ROUND(E118*U118,2)</f>
        <v>1.17</v>
      </c>
      <c r="W118" s="159"/>
      <c r="X118" s="159" t="s">
        <v>126</v>
      </c>
      <c r="Y118" s="159" t="s">
        <v>127</v>
      </c>
      <c r="Z118" s="149"/>
      <c r="AA118" s="149"/>
      <c r="AB118" s="149"/>
      <c r="AC118" s="149"/>
      <c r="AD118" s="149"/>
      <c r="AE118" s="149"/>
      <c r="AF118" s="149"/>
      <c r="AG118" s="149" t="s">
        <v>128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72">
        <v>47</v>
      </c>
      <c r="B119" s="173" t="s">
        <v>291</v>
      </c>
      <c r="C119" s="185" t="s">
        <v>292</v>
      </c>
      <c r="D119" s="174" t="s">
        <v>136</v>
      </c>
      <c r="E119" s="175">
        <v>18</v>
      </c>
      <c r="F119" s="176"/>
      <c r="G119" s="177">
        <f>ROUND(E119*F119,2)</f>
        <v>0</v>
      </c>
      <c r="H119" s="160"/>
      <c r="I119" s="159">
        <f>ROUND(E119*H119,2)</f>
        <v>0</v>
      </c>
      <c r="J119" s="160"/>
      <c r="K119" s="159">
        <f>ROUND(E119*J119,2)</f>
        <v>0</v>
      </c>
      <c r="L119" s="159">
        <v>21</v>
      </c>
      <c r="M119" s="159">
        <f>G119*(1+L119/100)</f>
        <v>0</v>
      </c>
      <c r="N119" s="158">
        <v>0</v>
      </c>
      <c r="O119" s="158">
        <f>ROUND(E119*N119,2)</f>
        <v>0</v>
      </c>
      <c r="P119" s="158">
        <v>0</v>
      </c>
      <c r="Q119" s="158">
        <f>ROUND(E119*P119,2)</f>
        <v>0</v>
      </c>
      <c r="R119" s="159"/>
      <c r="S119" s="159" t="s">
        <v>125</v>
      </c>
      <c r="T119" s="159" t="s">
        <v>125</v>
      </c>
      <c r="U119" s="159">
        <v>5.0959999999999998E-2</v>
      </c>
      <c r="V119" s="159">
        <f>ROUND(E119*U119,2)</f>
        <v>0.92</v>
      </c>
      <c r="W119" s="159"/>
      <c r="X119" s="159" t="s">
        <v>126</v>
      </c>
      <c r="Y119" s="159" t="s">
        <v>127</v>
      </c>
      <c r="Z119" s="149"/>
      <c r="AA119" s="149"/>
      <c r="AB119" s="149"/>
      <c r="AC119" s="149"/>
      <c r="AD119" s="149"/>
      <c r="AE119" s="149"/>
      <c r="AF119" s="149"/>
      <c r="AG119" s="149" t="s">
        <v>128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2" x14ac:dyDescent="0.2">
      <c r="A120" s="156"/>
      <c r="B120" s="157"/>
      <c r="C120" s="186" t="s">
        <v>293</v>
      </c>
      <c r="D120" s="161"/>
      <c r="E120" s="162">
        <v>18</v>
      </c>
      <c r="F120" s="159"/>
      <c r="G120" s="159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59"/>
      <c r="Z120" s="149"/>
      <c r="AA120" s="149"/>
      <c r="AB120" s="149"/>
      <c r="AC120" s="149"/>
      <c r="AD120" s="149"/>
      <c r="AE120" s="149"/>
      <c r="AF120" s="149"/>
      <c r="AG120" s="149" t="s">
        <v>130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2">
        <v>48</v>
      </c>
      <c r="B121" s="173" t="s">
        <v>262</v>
      </c>
      <c r="C121" s="185" t="s">
        <v>263</v>
      </c>
      <c r="D121" s="174" t="s">
        <v>264</v>
      </c>
      <c r="E121" s="175">
        <v>10</v>
      </c>
      <c r="F121" s="176"/>
      <c r="G121" s="177">
        <f>ROUND(E121*F121,2)</f>
        <v>0</v>
      </c>
      <c r="H121" s="160"/>
      <c r="I121" s="159">
        <f>ROUND(E121*H121,2)</f>
        <v>0</v>
      </c>
      <c r="J121" s="160"/>
      <c r="K121" s="159">
        <f>ROUND(E121*J121,2)</f>
        <v>0</v>
      </c>
      <c r="L121" s="159">
        <v>21</v>
      </c>
      <c r="M121" s="159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9" t="s">
        <v>265</v>
      </c>
      <c r="S121" s="159" t="s">
        <v>125</v>
      </c>
      <c r="T121" s="159" t="s">
        <v>125</v>
      </c>
      <c r="U121" s="159">
        <v>1</v>
      </c>
      <c r="V121" s="159">
        <f>ROUND(E121*U121,2)</f>
        <v>10</v>
      </c>
      <c r="W121" s="159"/>
      <c r="X121" s="159" t="s">
        <v>266</v>
      </c>
      <c r="Y121" s="159" t="s">
        <v>127</v>
      </c>
      <c r="Z121" s="149"/>
      <c r="AA121" s="149"/>
      <c r="AB121" s="149"/>
      <c r="AC121" s="149"/>
      <c r="AD121" s="149"/>
      <c r="AE121" s="149"/>
      <c r="AF121" s="149"/>
      <c r="AG121" s="149" t="s">
        <v>267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2" x14ac:dyDescent="0.2">
      <c r="A122" s="156"/>
      <c r="B122" s="157"/>
      <c r="C122" s="186" t="s">
        <v>294</v>
      </c>
      <c r="D122" s="161"/>
      <c r="E122" s="162">
        <v>10</v>
      </c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9"/>
      <c r="AA122" s="149"/>
      <c r="AB122" s="149"/>
      <c r="AC122" s="149"/>
      <c r="AD122" s="149"/>
      <c r="AE122" s="149"/>
      <c r="AF122" s="149"/>
      <c r="AG122" s="149" t="s">
        <v>130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72">
        <v>49</v>
      </c>
      <c r="B123" s="173" t="s">
        <v>295</v>
      </c>
      <c r="C123" s="185" t="s">
        <v>296</v>
      </c>
      <c r="D123" s="174" t="s">
        <v>136</v>
      </c>
      <c r="E123" s="175">
        <v>18</v>
      </c>
      <c r="F123" s="176"/>
      <c r="G123" s="177">
        <f>ROUND(E123*F123,2)</f>
        <v>0</v>
      </c>
      <c r="H123" s="160"/>
      <c r="I123" s="159">
        <f>ROUND(E123*H123,2)</f>
        <v>0</v>
      </c>
      <c r="J123" s="160"/>
      <c r="K123" s="159">
        <f>ROUND(E123*J123,2)</f>
        <v>0</v>
      </c>
      <c r="L123" s="159">
        <v>21</v>
      </c>
      <c r="M123" s="159">
        <f>G123*(1+L123/100)</f>
        <v>0</v>
      </c>
      <c r="N123" s="158">
        <v>2.0000000000000001E-4</v>
      </c>
      <c r="O123" s="158">
        <f>ROUND(E123*N123,2)</f>
        <v>0</v>
      </c>
      <c r="P123" s="158">
        <v>0</v>
      </c>
      <c r="Q123" s="158">
        <f>ROUND(E123*P123,2)</f>
        <v>0</v>
      </c>
      <c r="R123" s="159" t="s">
        <v>186</v>
      </c>
      <c r="S123" s="159" t="s">
        <v>125</v>
      </c>
      <c r="T123" s="159" t="s">
        <v>125</v>
      </c>
      <c r="U123" s="159">
        <v>0</v>
      </c>
      <c r="V123" s="159">
        <f>ROUND(E123*U123,2)</f>
        <v>0</v>
      </c>
      <c r="W123" s="159"/>
      <c r="X123" s="159" t="s">
        <v>187</v>
      </c>
      <c r="Y123" s="159" t="s">
        <v>127</v>
      </c>
      <c r="Z123" s="149"/>
      <c r="AA123" s="149"/>
      <c r="AB123" s="149"/>
      <c r="AC123" s="149"/>
      <c r="AD123" s="149"/>
      <c r="AE123" s="149"/>
      <c r="AF123" s="149"/>
      <c r="AG123" s="149" t="s">
        <v>188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2" x14ac:dyDescent="0.2">
      <c r="A124" s="156"/>
      <c r="B124" s="157"/>
      <c r="C124" s="186" t="s">
        <v>297</v>
      </c>
      <c r="D124" s="161"/>
      <c r="E124" s="162">
        <v>18</v>
      </c>
      <c r="F124" s="159"/>
      <c r="G124" s="159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59"/>
      <c r="Z124" s="149"/>
      <c r="AA124" s="149"/>
      <c r="AB124" s="149"/>
      <c r="AC124" s="149"/>
      <c r="AD124" s="149"/>
      <c r="AE124" s="149"/>
      <c r="AF124" s="149"/>
      <c r="AG124" s="149" t="s">
        <v>130</v>
      </c>
      <c r="AH124" s="149">
        <v>5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72">
        <v>50</v>
      </c>
      <c r="B125" s="173" t="s">
        <v>298</v>
      </c>
      <c r="C125" s="185" t="s">
        <v>299</v>
      </c>
      <c r="D125" s="174" t="s">
        <v>212</v>
      </c>
      <c r="E125" s="175">
        <v>1</v>
      </c>
      <c r="F125" s="176"/>
      <c r="G125" s="177">
        <f>ROUND(E125*F125,2)</f>
        <v>0</v>
      </c>
      <c r="H125" s="160"/>
      <c r="I125" s="159">
        <f>ROUND(E125*H125,2)</f>
        <v>0</v>
      </c>
      <c r="J125" s="160"/>
      <c r="K125" s="159">
        <f>ROUND(E125*J125,2)</f>
        <v>0</v>
      </c>
      <c r="L125" s="159">
        <v>21</v>
      </c>
      <c r="M125" s="159">
        <f>G125*(1+L125/100)</f>
        <v>0</v>
      </c>
      <c r="N125" s="158">
        <v>9.8200000000000006E-3</v>
      </c>
      <c r="O125" s="158">
        <f>ROUND(E125*N125,2)</f>
        <v>0.01</v>
      </c>
      <c r="P125" s="158">
        <v>0</v>
      </c>
      <c r="Q125" s="158">
        <f>ROUND(E125*P125,2)</f>
        <v>0</v>
      </c>
      <c r="R125" s="159"/>
      <c r="S125" s="159" t="s">
        <v>213</v>
      </c>
      <c r="T125" s="159" t="s">
        <v>125</v>
      </c>
      <c r="U125" s="159">
        <v>0</v>
      </c>
      <c r="V125" s="159">
        <f>ROUND(E125*U125,2)</f>
        <v>0</v>
      </c>
      <c r="W125" s="159"/>
      <c r="X125" s="159" t="s">
        <v>187</v>
      </c>
      <c r="Y125" s="159" t="s">
        <v>127</v>
      </c>
      <c r="Z125" s="149"/>
      <c r="AA125" s="149"/>
      <c r="AB125" s="149"/>
      <c r="AC125" s="149"/>
      <c r="AD125" s="149"/>
      <c r="AE125" s="149"/>
      <c r="AF125" s="149"/>
      <c r="AG125" s="149" t="s">
        <v>188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2" x14ac:dyDescent="0.2">
      <c r="A126" s="156"/>
      <c r="B126" s="157"/>
      <c r="C126" s="186" t="s">
        <v>67</v>
      </c>
      <c r="D126" s="161"/>
      <c r="E126" s="162">
        <v>1</v>
      </c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9"/>
      <c r="AA126" s="149"/>
      <c r="AB126" s="149"/>
      <c r="AC126" s="149"/>
      <c r="AD126" s="149"/>
      <c r="AE126" s="149"/>
      <c r="AF126" s="149"/>
      <c r="AG126" s="149" t="s">
        <v>130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x14ac:dyDescent="0.2">
      <c r="A127" s="165" t="s">
        <v>120</v>
      </c>
      <c r="B127" s="166" t="s">
        <v>87</v>
      </c>
      <c r="C127" s="184" t="s">
        <v>88</v>
      </c>
      <c r="D127" s="167"/>
      <c r="E127" s="168"/>
      <c r="F127" s="169"/>
      <c r="G127" s="170">
        <f>SUMIF(AG128:AG134,"&lt;&gt;NOR",G128:G134)</f>
        <v>0</v>
      </c>
      <c r="H127" s="164"/>
      <c r="I127" s="164">
        <f>SUM(I128:I134)</f>
        <v>0</v>
      </c>
      <c r="J127" s="164"/>
      <c r="K127" s="164">
        <f>SUM(K128:K134)</f>
        <v>0</v>
      </c>
      <c r="L127" s="164"/>
      <c r="M127" s="164">
        <f>SUM(M128:M134)</f>
        <v>0</v>
      </c>
      <c r="N127" s="163"/>
      <c r="O127" s="163">
        <f>SUM(O128:O134)</f>
        <v>0.21</v>
      </c>
      <c r="P127" s="163"/>
      <c r="Q127" s="163">
        <f>SUM(Q128:Q134)</f>
        <v>0</v>
      </c>
      <c r="R127" s="164"/>
      <c r="S127" s="164"/>
      <c r="T127" s="164"/>
      <c r="U127" s="164"/>
      <c r="V127" s="164">
        <f>SUM(V128:V134)</f>
        <v>25.29</v>
      </c>
      <c r="W127" s="164"/>
      <c r="X127" s="164"/>
      <c r="Y127" s="164"/>
      <c r="AG127" t="s">
        <v>121</v>
      </c>
    </row>
    <row r="128" spans="1:60" ht="22.5" outlineLevel="1" x14ac:dyDescent="0.2">
      <c r="A128" s="172">
        <v>51</v>
      </c>
      <c r="B128" s="173" t="s">
        <v>300</v>
      </c>
      <c r="C128" s="185" t="s">
        <v>301</v>
      </c>
      <c r="D128" s="174" t="s">
        <v>136</v>
      </c>
      <c r="E128" s="175">
        <v>15</v>
      </c>
      <c r="F128" s="176"/>
      <c r="G128" s="177">
        <f>ROUND(E128*F128,2)</f>
        <v>0</v>
      </c>
      <c r="H128" s="160"/>
      <c r="I128" s="159">
        <f>ROUND(E128*H128,2)</f>
        <v>0</v>
      </c>
      <c r="J128" s="160"/>
      <c r="K128" s="159">
        <f>ROUND(E128*J128,2)</f>
        <v>0</v>
      </c>
      <c r="L128" s="159">
        <v>21</v>
      </c>
      <c r="M128" s="159">
        <f>G128*(1+L128/100)</f>
        <v>0</v>
      </c>
      <c r="N128" s="158">
        <v>0</v>
      </c>
      <c r="O128" s="158">
        <f>ROUND(E128*N128,2)</f>
        <v>0</v>
      </c>
      <c r="P128" s="158">
        <v>0</v>
      </c>
      <c r="Q128" s="158">
        <f>ROUND(E128*P128,2)</f>
        <v>0</v>
      </c>
      <c r="R128" s="159"/>
      <c r="S128" s="159" t="s">
        <v>125</v>
      </c>
      <c r="T128" s="159" t="s">
        <v>125</v>
      </c>
      <c r="U128" s="159">
        <v>1.32972</v>
      </c>
      <c r="V128" s="159">
        <f>ROUND(E128*U128,2)</f>
        <v>19.95</v>
      </c>
      <c r="W128" s="159"/>
      <c r="X128" s="159" t="s">
        <v>126</v>
      </c>
      <c r="Y128" s="159" t="s">
        <v>127</v>
      </c>
      <c r="Z128" s="149"/>
      <c r="AA128" s="149"/>
      <c r="AB128" s="149"/>
      <c r="AC128" s="149"/>
      <c r="AD128" s="149"/>
      <c r="AE128" s="149"/>
      <c r="AF128" s="149"/>
      <c r="AG128" s="149" t="s">
        <v>128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2" x14ac:dyDescent="0.2">
      <c r="A129" s="156"/>
      <c r="B129" s="157"/>
      <c r="C129" s="186" t="s">
        <v>302</v>
      </c>
      <c r="D129" s="161"/>
      <c r="E129" s="162">
        <v>15</v>
      </c>
      <c r="F129" s="159"/>
      <c r="G129" s="159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59"/>
      <c r="Z129" s="149"/>
      <c r="AA129" s="149"/>
      <c r="AB129" s="149"/>
      <c r="AC129" s="149"/>
      <c r="AD129" s="149"/>
      <c r="AE129" s="149"/>
      <c r="AF129" s="149"/>
      <c r="AG129" s="149" t="s">
        <v>130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22.5" outlineLevel="1" x14ac:dyDescent="0.2">
      <c r="A130" s="178">
        <v>52</v>
      </c>
      <c r="B130" s="179" t="s">
        <v>303</v>
      </c>
      <c r="C130" s="187" t="s">
        <v>304</v>
      </c>
      <c r="D130" s="180" t="s">
        <v>136</v>
      </c>
      <c r="E130" s="181">
        <v>15</v>
      </c>
      <c r="F130" s="182"/>
      <c r="G130" s="183">
        <f>ROUND(E130*F130,2)</f>
        <v>0</v>
      </c>
      <c r="H130" s="160"/>
      <c r="I130" s="159">
        <f>ROUND(E130*H130,2)</f>
        <v>0</v>
      </c>
      <c r="J130" s="160"/>
      <c r="K130" s="159">
        <f>ROUND(E130*J130,2)</f>
        <v>0</v>
      </c>
      <c r="L130" s="159">
        <v>21</v>
      </c>
      <c r="M130" s="159">
        <f>G130*(1+L130/100)</f>
        <v>0</v>
      </c>
      <c r="N130" s="158">
        <v>1.4149999999999999E-2</v>
      </c>
      <c r="O130" s="158">
        <f>ROUND(E130*N130,2)</f>
        <v>0.21</v>
      </c>
      <c r="P130" s="158">
        <v>0</v>
      </c>
      <c r="Q130" s="158">
        <f>ROUND(E130*P130,2)</f>
        <v>0</v>
      </c>
      <c r="R130" s="159"/>
      <c r="S130" s="159" t="s">
        <v>125</v>
      </c>
      <c r="T130" s="159" t="s">
        <v>125</v>
      </c>
      <c r="U130" s="159">
        <v>8.8999999999999996E-2</v>
      </c>
      <c r="V130" s="159">
        <f>ROUND(E130*U130,2)</f>
        <v>1.34</v>
      </c>
      <c r="W130" s="159"/>
      <c r="X130" s="159" t="s">
        <v>126</v>
      </c>
      <c r="Y130" s="159" t="s">
        <v>127</v>
      </c>
      <c r="Z130" s="149"/>
      <c r="AA130" s="149"/>
      <c r="AB130" s="149"/>
      <c r="AC130" s="149"/>
      <c r="AD130" s="149"/>
      <c r="AE130" s="149"/>
      <c r="AF130" s="149"/>
      <c r="AG130" s="149" t="s">
        <v>128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ht="22.5" outlineLevel="1" x14ac:dyDescent="0.2">
      <c r="A131" s="172">
        <v>53</v>
      </c>
      <c r="B131" s="173" t="s">
        <v>305</v>
      </c>
      <c r="C131" s="185" t="s">
        <v>306</v>
      </c>
      <c r="D131" s="174" t="s">
        <v>136</v>
      </c>
      <c r="E131" s="175">
        <v>15</v>
      </c>
      <c r="F131" s="176"/>
      <c r="G131" s="177">
        <f>ROUND(E131*F131,2)</f>
        <v>0</v>
      </c>
      <c r="H131" s="160"/>
      <c r="I131" s="159">
        <f>ROUND(E131*H131,2)</f>
        <v>0</v>
      </c>
      <c r="J131" s="160"/>
      <c r="K131" s="159">
        <f>ROUND(E131*J131,2)</f>
        <v>0</v>
      </c>
      <c r="L131" s="159">
        <v>21</v>
      </c>
      <c r="M131" s="159">
        <f>G131*(1+L131/100)</f>
        <v>0</v>
      </c>
      <c r="N131" s="158">
        <v>6.0000000000000002E-5</v>
      </c>
      <c r="O131" s="158">
        <f>ROUND(E131*N131,2)</f>
        <v>0</v>
      </c>
      <c r="P131" s="158">
        <v>0</v>
      </c>
      <c r="Q131" s="158">
        <f>ROUND(E131*P131,2)</f>
        <v>0</v>
      </c>
      <c r="R131" s="159"/>
      <c r="S131" s="159" t="s">
        <v>125</v>
      </c>
      <c r="T131" s="159" t="s">
        <v>125</v>
      </c>
      <c r="U131" s="159">
        <v>2.5999999999999999E-2</v>
      </c>
      <c r="V131" s="159">
        <f>ROUND(E131*U131,2)</f>
        <v>0.39</v>
      </c>
      <c r="W131" s="159"/>
      <c r="X131" s="159" t="s">
        <v>126</v>
      </c>
      <c r="Y131" s="159" t="s">
        <v>127</v>
      </c>
      <c r="Z131" s="149"/>
      <c r="AA131" s="149"/>
      <c r="AB131" s="149"/>
      <c r="AC131" s="149"/>
      <c r="AD131" s="149"/>
      <c r="AE131" s="149"/>
      <c r="AF131" s="149"/>
      <c r="AG131" s="149" t="s">
        <v>128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2" x14ac:dyDescent="0.2">
      <c r="A132" s="156"/>
      <c r="B132" s="157"/>
      <c r="C132" s="186" t="s">
        <v>307</v>
      </c>
      <c r="D132" s="161"/>
      <c r="E132" s="162">
        <v>15</v>
      </c>
      <c r="F132" s="159"/>
      <c r="G132" s="159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59"/>
      <c r="Z132" s="149"/>
      <c r="AA132" s="149"/>
      <c r="AB132" s="149"/>
      <c r="AC132" s="149"/>
      <c r="AD132" s="149"/>
      <c r="AE132" s="149"/>
      <c r="AF132" s="149"/>
      <c r="AG132" s="149" t="s">
        <v>130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72">
        <v>54</v>
      </c>
      <c r="B133" s="173" t="s">
        <v>308</v>
      </c>
      <c r="C133" s="185" t="s">
        <v>309</v>
      </c>
      <c r="D133" s="174" t="s">
        <v>136</v>
      </c>
      <c r="E133" s="175">
        <v>15</v>
      </c>
      <c r="F133" s="176"/>
      <c r="G133" s="177">
        <f>ROUND(E133*F133,2)</f>
        <v>0</v>
      </c>
      <c r="H133" s="160"/>
      <c r="I133" s="159">
        <f>ROUND(E133*H133,2)</f>
        <v>0</v>
      </c>
      <c r="J133" s="160"/>
      <c r="K133" s="159">
        <f>ROUND(E133*J133,2)</f>
        <v>0</v>
      </c>
      <c r="L133" s="159">
        <v>21</v>
      </c>
      <c r="M133" s="159">
        <f>G133*(1+L133/100)</f>
        <v>0</v>
      </c>
      <c r="N133" s="158">
        <v>0</v>
      </c>
      <c r="O133" s="158">
        <f>ROUND(E133*N133,2)</f>
        <v>0</v>
      </c>
      <c r="P133" s="158">
        <v>0</v>
      </c>
      <c r="Q133" s="158">
        <f>ROUND(E133*P133,2)</f>
        <v>0</v>
      </c>
      <c r="R133" s="159"/>
      <c r="S133" s="159" t="s">
        <v>125</v>
      </c>
      <c r="T133" s="159" t="s">
        <v>125</v>
      </c>
      <c r="U133" s="159">
        <v>0.24079999999999999</v>
      </c>
      <c r="V133" s="159">
        <f>ROUND(E133*U133,2)</f>
        <v>3.61</v>
      </c>
      <c r="W133" s="159"/>
      <c r="X133" s="159" t="s">
        <v>126</v>
      </c>
      <c r="Y133" s="159" t="s">
        <v>127</v>
      </c>
      <c r="Z133" s="149"/>
      <c r="AA133" s="149"/>
      <c r="AB133" s="149"/>
      <c r="AC133" s="149"/>
      <c r="AD133" s="149"/>
      <c r="AE133" s="149"/>
      <c r="AF133" s="149"/>
      <c r="AG133" s="149" t="s">
        <v>128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2" x14ac:dyDescent="0.2">
      <c r="A134" s="156"/>
      <c r="B134" s="157"/>
      <c r="C134" s="186" t="s">
        <v>307</v>
      </c>
      <c r="D134" s="161"/>
      <c r="E134" s="162">
        <v>15</v>
      </c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9"/>
      <c r="AA134" s="149"/>
      <c r="AB134" s="149"/>
      <c r="AC134" s="149"/>
      <c r="AD134" s="149"/>
      <c r="AE134" s="149"/>
      <c r="AF134" s="149"/>
      <c r="AG134" s="149" t="s">
        <v>130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x14ac:dyDescent="0.2">
      <c r="A135" s="165" t="s">
        <v>120</v>
      </c>
      <c r="B135" s="166" t="s">
        <v>89</v>
      </c>
      <c r="C135" s="184" t="s">
        <v>90</v>
      </c>
      <c r="D135" s="167"/>
      <c r="E135" s="168"/>
      <c r="F135" s="169"/>
      <c r="G135" s="170">
        <f>SUMIF(AG136:AG138,"&lt;&gt;NOR",G136:G138)</f>
        <v>0</v>
      </c>
      <c r="H135" s="164"/>
      <c r="I135" s="164">
        <f>SUM(I136:I138)</f>
        <v>0</v>
      </c>
      <c r="J135" s="164"/>
      <c r="K135" s="164">
        <f>SUM(K136:K138)</f>
        <v>0</v>
      </c>
      <c r="L135" s="164"/>
      <c r="M135" s="164">
        <f>SUM(M136:M138)</f>
        <v>0</v>
      </c>
      <c r="N135" s="163"/>
      <c r="O135" s="163">
        <f>SUM(O136:O138)</f>
        <v>0</v>
      </c>
      <c r="P135" s="163"/>
      <c r="Q135" s="163">
        <f>SUM(Q136:Q138)</f>
        <v>0</v>
      </c>
      <c r="R135" s="164"/>
      <c r="S135" s="164"/>
      <c r="T135" s="164"/>
      <c r="U135" s="164"/>
      <c r="V135" s="164">
        <f>SUM(V136:V138)</f>
        <v>1.74</v>
      </c>
      <c r="W135" s="164"/>
      <c r="X135" s="164"/>
      <c r="Y135" s="164"/>
      <c r="AG135" t="s">
        <v>121</v>
      </c>
    </row>
    <row r="136" spans="1:60" outlineLevel="1" x14ac:dyDescent="0.2">
      <c r="A136" s="178">
        <v>55</v>
      </c>
      <c r="B136" s="179" t="s">
        <v>310</v>
      </c>
      <c r="C136" s="187" t="s">
        <v>311</v>
      </c>
      <c r="D136" s="180" t="s">
        <v>194</v>
      </c>
      <c r="E136" s="181">
        <v>3.5580099999999999</v>
      </c>
      <c r="F136" s="182"/>
      <c r="G136" s="183">
        <f>ROUND(E136*F136,2)</f>
        <v>0</v>
      </c>
      <c r="H136" s="160"/>
      <c r="I136" s="159">
        <f>ROUND(E136*H136,2)</f>
        <v>0</v>
      </c>
      <c r="J136" s="160"/>
      <c r="K136" s="159">
        <f>ROUND(E136*J136,2)</f>
        <v>0</v>
      </c>
      <c r="L136" s="159">
        <v>21</v>
      </c>
      <c r="M136" s="159">
        <f>G136*(1+L136/100)</f>
        <v>0</v>
      </c>
      <c r="N136" s="158">
        <v>0</v>
      </c>
      <c r="O136" s="158">
        <f>ROUND(E136*N136,2)</f>
        <v>0</v>
      </c>
      <c r="P136" s="158">
        <v>0</v>
      </c>
      <c r="Q136" s="158">
        <f>ROUND(E136*P136,2)</f>
        <v>0</v>
      </c>
      <c r="R136" s="159"/>
      <c r="S136" s="159" t="s">
        <v>125</v>
      </c>
      <c r="T136" s="159" t="s">
        <v>125</v>
      </c>
      <c r="U136" s="159">
        <v>0.49</v>
      </c>
      <c r="V136" s="159">
        <f>ROUND(E136*U136,2)</f>
        <v>1.74</v>
      </c>
      <c r="W136" s="159"/>
      <c r="X136" s="159" t="s">
        <v>312</v>
      </c>
      <c r="Y136" s="159" t="s">
        <v>127</v>
      </c>
      <c r="Z136" s="149"/>
      <c r="AA136" s="149"/>
      <c r="AB136" s="149"/>
      <c r="AC136" s="149"/>
      <c r="AD136" s="149"/>
      <c r="AE136" s="149"/>
      <c r="AF136" s="149"/>
      <c r="AG136" s="149" t="s">
        <v>313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78">
        <v>56</v>
      </c>
      <c r="B137" s="179" t="s">
        <v>314</v>
      </c>
      <c r="C137" s="187" t="s">
        <v>315</v>
      </c>
      <c r="D137" s="180" t="s">
        <v>194</v>
      </c>
      <c r="E137" s="181">
        <v>49.812139999999999</v>
      </c>
      <c r="F137" s="182"/>
      <c r="G137" s="183">
        <f>ROUND(E137*F137,2)</f>
        <v>0</v>
      </c>
      <c r="H137" s="160"/>
      <c r="I137" s="159">
        <f>ROUND(E137*H137,2)</f>
        <v>0</v>
      </c>
      <c r="J137" s="160"/>
      <c r="K137" s="159">
        <f>ROUND(E137*J137,2)</f>
        <v>0</v>
      </c>
      <c r="L137" s="159">
        <v>21</v>
      </c>
      <c r="M137" s="159">
        <f>G137*(1+L137/100)</f>
        <v>0</v>
      </c>
      <c r="N137" s="158">
        <v>0</v>
      </c>
      <c r="O137" s="158">
        <f>ROUND(E137*N137,2)</f>
        <v>0</v>
      </c>
      <c r="P137" s="158">
        <v>0</v>
      </c>
      <c r="Q137" s="158">
        <f>ROUND(E137*P137,2)</f>
        <v>0</v>
      </c>
      <c r="R137" s="159"/>
      <c r="S137" s="159" t="s">
        <v>125</v>
      </c>
      <c r="T137" s="159" t="s">
        <v>125</v>
      </c>
      <c r="U137" s="159">
        <v>0</v>
      </c>
      <c r="V137" s="159">
        <f>ROUND(E137*U137,2)</f>
        <v>0</v>
      </c>
      <c r="W137" s="159"/>
      <c r="X137" s="159" t="s">
        <v>312</v>
      </c>
      <c r="Y137" s="159" t="s">
        <v>127</v>
      </c>
      <c r="Z137" s="149"/>
      <c r="AA137" s="149"/>
      <c r="AB137" s="149"/>
      <c r="AC137" s="149"/>
      <c r="AD137" s="149"/>
      <c r="AE137" s="149"/>
      <c r="AF137" s="149"/>
      <c r="AG137" s="149" t="s">
        <v>313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ht="22.5" outlineLevel="1" x14ac:dyDescent="0.2">
      <c r="A138" s="178">
        <v>57</v>
      </c>
      <c r="B138" s="179" t="s">
        <v>316</v>
      </c>
      <c r="C138" s="187" t="s">
        <v>317</v>
      </c>
      <c r="D138" s="180" t="s">
        <v>194</v>
      </c>
      <c r="E138" s="181">
        <v>3.5580099999999999</v>
      </c>
      <c r="F138" s="182"/>
      <c r="G138" s="183">
        <f>ROUND(E138*F138,2)</f>
        <v>0</v>
      </c>
      <c r="H138" s="160"/>
      <c r="I138" s="159">
        <f>ROUND(E138*H138,2)</f>
        <v>0</v>
      </c>
      <c r="J138" s="160"/>
      <c r="K138" s="159">
        <f>ROUND(E138*J138,2)</f>
        <v>0</v>
      </c>
      <c r="L138" s="159">
        <v>21</v>
      </c>
      <c r="M138" s="159">
        <f>G138*(1+L138/100)</f>
        <v>0</v>
      </c>
      <c r="N138" s="158">
        <v>0</v>
      </c>
      <c r="O138" s="158">
        <f>ROUND(E138*N138,2)</f>
        <v>0</v>
      </c>
      <c r="P138" s="158">
        <v>0</v>
      </c>
      <c r="Q138" s="158">
        <f>ROUND(E138*P138,2)</f>
        <v>0</v>
      </c>
      <c r="R138" s="159"/>
      <c r="S138" s="159" t="s">
        <v>125</v>
      </c>
      <c r="T138" s="159" t="s">
        <v>125</v>
      </c>
      <c r="U138" s="159">
        <v>0</v>
      </c>
      <c r="V138" s="159">
        <f>ROUND(E138*U138,2)</f>
        <v>0</v>
      </c>
      <c r="W138" s="159"/>
      <c r="X138" s="159" t="s">
        <v>312</v>
      </c>
      <c r="Y138" s="159" t="s">
        <v>127</v>
      </c>
      <c r="Z138" s="149"/>
      <c r="AA138" s="149"/>
      <c r="AB138" s="149"/>
      <c r="AC138" s="149"/>
      <c r="AD138" s="149"/>
      <c r="AE138" s="149"/>
      <c r="AF138" s="149"/>
      <c r="AG138" s="149" t="s">
        <v>313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x14ac:dyDescent="0.2">
      <c r="A139" s="165" t="s">
        <v>120</v>
      </c>
      <c r="B139" s="166" t="s">
        <v>92</v>
      </c>
      <c r="C139" s="184" t="s">
        <v>30</v>
      </c>
      <c r="D139" s="167"/>
      <c r="E139" s="168"/>
      <c r="F139" s="169"/>
      <c r="G139" s="170">
        <f>SUMIF(AG140:AG141,"&lt;&gt;NOR",G140:G141)</f>
        <v>0</v>
      </c>
      <c r="H139" s="164"/>
      <c r="I139" s="164">
        <f>SUM(I140:I141)</f>
        <v>0</v>
      </c>
      <c r="J139" s="164"/>
      <c r="K139" s="164">
        <f>SUM(K140:K141)</f>
        <v>0</v>
      </c>
      <c r="L139" s="164"/>
      <c r="M139" s="164">
        <f>SUM(M140:M141)</f>
        <v>0</v>
      </c>
      <c r="N139" s="163"/>
      <c r="O139" s="163">
        <f>SUM(O140:O141)</f>
        <v>0</v>
      </c>
      <c r="P139" s="163"/>
      <c r="Q139" s="163">
        <f>SUM(Q140:Q141)</f>
        <v>0</v>
      </c>
      <c r="R139" s="164"/>
      <c r="S139" s="164"/>
      <c r="T139" s="164"/>
      <c r="U139" s="164"/>
      <c r="V139" s="164">
        <f>SUM(V140:V141)</f>
        <v>0</v>
      </c>
      <c r="W139" s="164"/>
      <c r="X139" s="164"/>
      <c r="Y139" s="164"/>
      <c r="AG139" t="s">
        <v>121</v>
      </c>
    </row>
    <row r="140" spans="1:60" outlineLevel="1" x14ac:dyDescent="0.2">
      <c r="A140" s="178">
        <v>58</v>
      </c>
      <c r="B140" s="179" t="s">
        <v>318</v>
      </c>
      <c r="C140" s="187" t="s">
        <v>319</v>
      </c>
      <c r="D140" s="180" t="s">
        <v>232</v>
      </c>
      <c r="E140" s="181">
        <v>1</v>
      </c>
      <c r="F140" s="182"/>
      <c r="G140" s="183">
        <f>ROUND(E140*F140,2)</f>
        <v>0</v>
      </c>
      <c r="H140" s="160"/>
      <c r="I140" s="159">
        <f>ROUND(E140*H140,2)</f>
        <v>0</v>
      </c>
      <c r="J140" s="160"/>
      <c r="K140" s="159">
        <f>ROUND(E140*J140,2)</f>
        <v>0</v>
      </c>
      <c r="L140" s="159">
        <v>21</v>
      </c>
      <c r="M140" s="159">
        <f>G140*(1+L140/100)</f>
        <v>0</v>
      </c>
      <c r="N140" s="158">
        <v>0</v>
      </c>
      <c r="O140" s="158">
        <f>ROUND(E140*N140,2)</f>
        <v>0</v>
      </c>
      <c r="P140" s="158">
        <v>0</v>
      </c>
      <c r="Q140" s="158">
        <f>ROUND(E140*P140,2)</f>
        <v>0</v>
      </c>
      <c r="R140" s="159"/>
      <c r="S140" s="159" t="s">
        <v>125</v>
      </c>
      <c r="T140" s="159" t="s">
        <v>214</v>
      </c>
      <c r="U140" s="159">
        <v>0</v>
      </c>
      <c r="V140" s="159">
        <f>ROUND(E140*U140,2)</f>
        <v>0</v>
      </c>
      <c r="W140" s="159"/>
      <c r="X140" s="159" t="s">
        <v>233</v>
      </c>
      <c r="Y140" s="159" t="s">
        <v>127</v>
      </c>
      <c r="Z140" s="149"/>
      <c r="AA140" s="149"/>
      <c r="AB140" s="149"/>
      <c r="AC140" s="149"/>
      <c r="AD140" s="149"/>
      <c r="AE140" s="149"/>
      <c r="AF140" s="149"/>
      <c r="AG140" s="149" t="s">
        <v>320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72">
        <v>59</v>
      </c>
      <c r="B141" s="173" t="s">
        <v>230</v>
      </c>
      <c r="C141" s="185" t="s">
        <v>231</v>
      </c>
      <c r="D141" s="174" t="s">
        <v>232</v>
      </c>
      <c r="E141" s="175">
        <v>1</v>
      </c>
      <c r="F141" s="176"/>
      <c r="G141" s="177">
        <f>ROUND(E141*F141,2)</f>
        <v>0</v>
      </c>
      <c r="H141" s="160"/>
      <c r="I141" s="159">
        <f>ROUND(E141*H141,2)</f>
        <v>0</v>
      </c>
      <c r="J141" s="160"/>
      <c r="K141" s="159">
        <f>ROUND(E141*J141,2)</f>
        <v>0</v>
      </c>
      <c r="L141" s="159">
        <v>21</v>
      </c>
      <c r="M141" s="159">
        <f>G141*(1+L141/100)</f>
        <v>0</v>
      </c>
      <c r="N141" s="158">
        <v>0</v>
      </c>
      <c r="O141" s="158">
        <f>ROUND(E141*N141,2)</f>
        <v>0</v>
      </c>
      <c r="P141" s="158">
        <v>0</v>
      </c>
      <c r="Q141" s="158">
        <f>ROUND(E141*P141,2)</f>
        <v>0</v>
      </c>
      <c r="R141" s="159"/>
      <c r="S141" s="159" t="s">
        <v>125</v>
      </c>
      <c r="T141" s="159" t="s">
        <v>214</v>
      </c>
      <c r="U141" s="159">
        <v>0</v>
      </c>
      <c r="V141" s="159">
        <f>ROUND(E141*U141,2)</f>
        <v>0</v>
      </c>
      <c r="W141" s="159"/>
      <c r="X141" s="159" t="s">
        <v>233</v>
      </c>
      <c r="Y141" s="159" t="s">
        <v>127</v>
      </c>
      <c r="Z141" s="149"/>
      <c r="AA141" s="149"/>
      <c r="AB141" s="149"/>
      <c r="AC141" s="149"/>
      <c r="AD141" s="149"/>
      <c r="AE141" s="149"/>
      <c r="AF141" s="149"/>
      <c r="AG141" s="149" t="s">
        <v>234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x14ac:dyDescent="0.2">
      <c r="A142" s="3"/>
      <c r="B142" s="4"/>
      <c r="C142" s="188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AE142">
        <v>15</v>
      </c>
      <c r="AF142">
        <v>21</v>
      </c>
      <c r="AG142" t="s">
        <v>106</v>
      </c>
    </row>
    <row r="143" spans="1:60" x14ac:dyDescent="0.2">
      <c r="A143" s="152"/>
      <c r="B143" s="153" t="s">
        <v>31</v>
      </c>
      <c r="C143" s="189"/>
      <c r="D143" s="154"/>
      <c r="E143" s="155"/>
      <c r="F143" s="155"/>
      <c r="G143" s="171">
        <f>G8+G54+G63+G68+G80+G83+G99+G106+G112+G114+G127+G135+G139</f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AE143">
        <f>SUMIF(L7:L141,AE142,G7:G141)</f>
        <v>0</v>
      </c>
      <c r="AF143">
        <f>SUMIF(L7:L141,AF142,G7:G141)</f>
        <v>0</v>
      </c>
      <c r="AG143" t="s">
        <v>321</v>
      </c>
    </row>
    <row r="144" spans="1:60" x14ac:dyDescent="0.2">
      <c r="A144" s="3"/>
      <c r="B144" s="4"/>
      <c r="C144" s="188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33" x14ac:dyDescent="0.2">
      <c r="A145" s="3"/>
      <c r="B145" s="4"/>
      <c r="C145" s="188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33" x14ac:dyDescent="0.2">
      <c r="A146" s="255" t="s">
        <v>322</v>
      </c>
      <c r="B146" s="255"/>
      <c r="C146" s="256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33" x14ac:dyDescent="0.2">
      <c r="A147" s="257"/>
      <c r="B147" s="258"/>
      <c r="C147" s="259"/>
      <c r="D147" s="258"/>
      <c r="E147" s="258"/>
      <c r="F147" s="258"/>
      <c r="G147" s="260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AG147" t="s">
        <v>323</v>
      </c>
    </row>
    <row r="148" spans="1:33" x14ac:dyDescent="0.2">
      <c r="A148" s="261"/>
      <c r="B148" s="262"/>
      <c r="C148" s="263"/>
      <c r="D148" s="262"/>
      <c r="E148" s="262"/>
      <c r="F148" s="262"/>
      <c r="G148" s="264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33" x14ac:dyDescent="0.2">
      <c r="A149" s="261"/>
      <c r="B149" s="262"/>
      <c r="C149" s="263"/>
      <c r="D149" s="262"/>
      <c r="E149" s="262"/>
      <c r="F149" s="262"/>
      <c r="G149" s="264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33" x14ac:dyDescent="0.2">
      <c r="A150" s="261"/>
      <c r="B150" s="262"/>
      <c r="C150" s="263"/>
      <c r="D150" s="262"/>
      <c r="E150" s="262"/>
      <c r="F150" s="262"/>
      <c r="G150" s="264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33" x14ac:dyDescent="0.2">
      <c r="A151" s="265"/>
      <c r="B151" s="266"/>
      <c r="C151" s="267"/>
      <c r="D151" s="266"/>
      <c r="E151" s="266"/>
      <c r="F151" s="266"/>
      <c r="G151" s="268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33" x14ac:dyDescent="0.2">
      <c r="A152" s="3"/>
      <c r="B152" s="4"/>
      <c r="C152" s="188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33" x14ac:dyDescent="0.2">
      <c r="C153" s="190"/>
      <c r="D153" s="10"/>
      <c r="AG153" t="s">
        <v>324</v>
      </c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47:G151"/>
    <mergeCell ref="A1:G1"/>
    <mergeCell ref="C2:G2"/>
    <mergeCell ref="C3:G3"/>
    <mergeCell ref="C4:G4"/>
    <mergeCell ref="A146:C14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2325_01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2325_01 Pol'!Názvy_tisku</vt:lpstr>
      <vt:lpstr>oadresa</vt:lpstr>
      <vt:lpstr>Stavba!Objednatel</vt:lpstr>
      <vt:lpstr>Stavba!Objekt</vt:lpstr>
      <vt:lpstr>'01 2325_01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Jiřina Bílková</cp:lastModifiedBy>
  <cp:lastPrinted>2019-03-19T12:27:02Z</cp:lastPrinted>
  <dcterms:created xsi:type="dcterms:W3CDTF">2009-04-08T07:15:50Z</dcterms:created>
  <dcterms:modified xsi:type="dcterms:W3CDTF">2023-08-22T05:23:46Z</dcterms:modified>
</cp:coreProperties>
</file>