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28" yWindow="65428" windowWidth="23256" windowHeight="14016" activeTab="0"/>
  </bookViews>
  <sheets>
    <sheet name="kalkulace" sheetId="10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<sst xmlns="http://schemas.openxmlformats.org/spreadsheetml/2006/main" count="30" uniqueCount="27">
  <si>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Číslo položky</t>
  </si>
  <si>
    <t>Položka</t>
  </si>
  <si>
    <t>Příloha č. 4 Výzvy k podání nabídek - Kalkulace ceny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</si>
  <si>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</si>
  <si>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</si>
  <si>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 1 kus/soubor
v Kč včetně DPH</t>
  </si>
  <si>
    <t>Cena za
požadovaný
počet kusů/soubor
v Kč bez DPH*</t>
  </si>
  <si>
    <t>Cena celkem bez DPH</t>
  </si>
  <si>
    <t>Cena celkem vč. DPH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</si>
  <si>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</si>
  <si>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NAS server</t>
  </si>
  <si>
    <t>Poznámky</t>
  </si>
  <si>
    <t>Tablet - Typ I</t>
  </si>
  <si>
    <t>Notebook - Typ I</t>
  </si>
  <si>
    <t>Paměť RAM - Typ I</t>
  </si>
  <si>
    <t>Tiskárna - Typ I</t>
  </si>
  <si>
    <t>Monitor - Typ I</t>
  </si>
  <si>
    <t>Stolní počítač - Typ I</t>
  </si>
  <si>
    <t>Stolní počítač - Typ II</t>
  </si>
  <si>
    <t>Nabíjecí kufr na tablety</t>
  </si>
  <si>
    <t>Stav</t>
  </si>
  <si>
    <t>Server</t>
  </si>
  <si>
    <t>x</t>
  </si>
  <si>
    <t>Cena u položek 1, 2 nesmí v součtu přesáhnout 230 000 Kč vč. DPH</t>
  </si>
  <si>
    <t>Cena u položek 3, 4, 5, 6, 7 nesmí v součtu přesáhnout 500 000 Kč vč. DPH, žádná z položek nesmí přesáhnout cenu za kus 40 000 Kč vč. DPH</t>
  </si>
  <si>
    <t>Cena u položky 8 nesmí přesáhnout 20 000 Kč vč. DPH</t>
  </si>
  <si>
    <t>Cena u položek 9,10 nesmí v součtu přesáhnout 650 000 Kč vč. DPH, žádná z položek nesmí přesáhnout cenu za kus 40 000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</si>
</sst>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4" fontId="3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0" fontId="0" fillId="0" borderId="0" xfId="30" applyFont="1" applyAlignment="1">
      <alignment vertical="center" wrapText="1"/>
      <protection/>
    </xf>
    <xf numFmtId="4" fontId="3" fillId="6" borderId="3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30" applyFont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" fontId="3" fillId="7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/>
    </xf>
    <xf numFmtId="4" fontId="3" fillId="4" borderId="11" xfId="0" applyNumberFormat="1" applyFont="1" applyFill="1" applyBorder="1" applyAlignment="1" applyProtection="1">
      <alignment horizontal="center" vertical="center"/>
      <protection locked="0"/>
    </xf>
    <xf numFmtId="4" fontId="3" fillId="5" borderId="11" xfId="0" applyNumberFormat="1" applyFont="1" applyFill="1" applyBorder="1" applyAlignment="1">
      <alignment horizontal="center" vertical="center"/>
    </xf>
    <xf numFmtId="4" fontId="3" fillId="7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30" applyFont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2" xfId="21"/>
    <cellStyle name="Vysvětlující text 2" xfId="22"/>
    <cellStyle name="Normální 2 3" xfId="23"/>
    <cellStyle name="normální 30 2 2 2 2 2" xfId="24"/>
    <cellStyle name="normální 30 2 2 2 6" xfId="25"/>
    <cellStyle name="Normální 10" xfId="26"/>
    <cellStyle name="Normální 3" xfId="27"/>
    <cellStyle name="normální 30 2" xfId="28"/>
    <cellStyle name="Normální 8" xfId="29"/>
    <cellStyle name="normální 3 2" xfId="30"/>
    <cellStyle name="normální 30 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217D-1B9C-405F-8A51-E25802F87C72}">
  <dimension ref="A1:P23"/>
  <sheetViews>
    <sheetView tabSelected="1" zoomScale="70" zoomScaleNormal="70" workbookViewId="0" topLeftCell="A1">
      <selection activeCell="C14" sqref="C14:E14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  <col min="7" max="7" width="43.28125" style="0" customWidth="1"/>
    <col min="8" max="8" width="62.8515625" style="0" customWidth="1"/>
  </cols>
  <sheetData>
    <row r="1" spans="2:7" ht="27.6" customHeight="1">
      <c r="B1" s="30" t="s">
        <v>2</v>
      </c>
      <c r="C1" s="30"/>
      <c r="D1" s="30"/>
      <c r="E1" s="30"/>
      <c r="F1" s="30"/>
      <c r="G1" s="12"/>
    </row>
    <row r="2" ht="15" thickBot="1"/>
    <row r="3" spans="1:8" ht="78" customHeight="1">
      <c r="A3" s="18" t="s">
        <v>0</v>
      </c>
      <c r="B3" s="19" t="s">
        <v>1</v>
      </c>
      <c r="C3" s="20" t="s">
        <v>3</v>
      </c>
      <c r="D3" s="20" t="s">
        <v>4</v>
      </c>
      <c r="E3" s="20" t="s">
        <v>5</v>
      </c>
      <c r="F3" s="21" t="s">
        <v>6</v>
      </c>
      <c r="G3" s="16" t="s">
        <v>20</v>
      </c>
      <c r="H3" s="14" t="s">
        <v>20</v>
      </c>
    </row>
    <row r="4" spans="1:8" ht="30" customHeight="1">
      <c r="A4" s="22">
        <v>1</v>
      </c>
      <c r="B4" s="1" t="s">
        <v>21</v>
      </c>
      <c r="C4" s="2">
        <v>1</v>
      </c>
      <c r="D4" s="3">
        <v>0</v>
      </c>
      <c r="E4" s="4">
        <f>D4*1.21</f>
        <v>0</v>
      </c>
      <c r="F4" s="23">
        <f aca="true" t="shared" si="0" ref="F4:F13">C4*D4</f>
        <v>0</v>
      </c>
      <c r="G4" s="17" t="s">
        <v>22</v>
      </c>
      <c r="H4" s="38" t="str">
        <f>IF(F4+F5&gt;230000,"Překročena maximální cena v součtu položek 1 a 2 v Kč vč. DPH.","OK")</f>
        <v>OK</v>
      </c>
    </row>
    <row r="5" spans="1:8" ht="30" customHeight="1">
      <c r="A5" s="22">
        <v>2</v>
      </c>
      <c r="B5" s="1" t="s">
        <v>10</v>
      </c>
      <c r="C5" s="2">
        <v>1</v>
      </c>
      <c r="D5" s="3">
        <v>0</v>
      </c>
      <c r="E5" s="4">
        <f>D5*1.21</f>
        <v>0</v>
      </c>
      <c r="F5" s="23">
        <f t="shared" si="0"/>
        <v>0</v>
      </c>
      <c r="G5" s="17" t="s">
        <v>22</v>
      </c>
      <c r="H5" s="38"/>
    </row>
    <row r="6" spans="1:8" ht="30" customHeight="1">
      <c r="A6" s="22">
        <v>3</v>
      </c>
      <c r="B6" s="1" t="s">
        <v>17</v>
      </c>
      <c r="C6" s="2">
        <v>42</v>
      </c>
      <c r="D6" s="3">
        <v>0</v>
      </c>
      <c r="E6" s="4">
        <f aca="true" t="shared" si="1" ref="E6:E7">D6*1.21</f>
        <v>0</v>
      </c>
      <c r="F6" s="23">
        <f t="shared" si="0"/>
        <v>0</v>
      </c>
      <c r="G6" s="17" t="str">
        <f>IF(E6&gt;40000,"Překročena maximální cena za kus v Kč vč. DPH.","OK")</f>
        <v>OK</v>
      </c>
      <c r="H6" s="38" t="str">
        <f>IF(F6+F7+F8+F9+F10&gt;500000,"Překročena maximální cena v součtu položek 3, 4, 5, 6 a 7 v Kč vč. DPH.","OK")</f>
        <v>OK</v>
      </c>
    </row>
    <row r="7" spans="1:8" ht="30" customHeight="1">
      <c r="A7" s="22">
        <v>4</v>
      </c>
      <c r="B7" s="1" t="s">
        <v>18</v>
      </c>
      <c r="C7" s="2">
        <v>3</v>
      </c>
      <c r="D7" s="3">
        <v>0</v>
      </c>
      <c r="E7" s="4">
        <f t="shared" si="1"/>
        <v>0</v>
      </c>
      <c r="F7" s="23">
        <f t="shared" si="0"/>
        <v>0</v>
      </c>
      <c r="G7" s="17" t="str">
        <f>IF(E7&gt;40000,"Překročena maximální cena za kus v Kč vč. DPH.","OK")</f>
        <v>OK</v>
      </c>
      <c r="H7" s="38"/>
    </row>
    <row r="8" spans="1:8" ht="30" customHeight="1">
      <c r="A8" s="22">
        <v>5</v>
      </c>
      <c r="B8" s="1" t="s">
        <v>16</v>
      </c>
      <c r="C8" s="2">
        <v>3</v>
      </c>
      <c r="D8" s="3">
        <v>0</v>
      </c>
      <c r="E8" s="4">
        <f aca="true" t="shared" si="2" ref="E8:E13">D8*1.21</f>
        <v>0</v>
      </c>
      <c r="F8" s="23">
        <f t="shared" si="0"/>
        <v>0</v>
      </c>
      <c r="G8" s="17" t="str">
        <f>IF(E8&gt;40000,"Překročena maximální cena za kus v Kč vč. DPH.","OK")</f>
        <v>OK</v>
      </c>
      <c r="H8" s="38"/>
    </row>
    <row r="9" spans="1:8" ht="30" customHeight="1">
      <c r="A9" s="22">
        <v>6</v>
      </c>
      <c r="B9" s="1" t="s">
        <v>15</v>
      </c>
      <c r="C9" s="2">
        <v>1</v>
      </c>
      <c r="D9" s="3">
        <v>0</v>
      </c>
      <c r="E9" s="4">
        <f t="shared" si="2"/>
        <v>0</v>
      </c>
      <c r="F9" s="23">
        <f t="shared" si="0"/>
        <v>0</v>
      </c>
      <c r="G9" s="17" t="str">
        <f>IF(E9&gt;40000,"Překročena maximální cena za kus v Kč vč. DPH.","OK")</f>
        <v>OK</v>
      </c>
      <c r="H9" s="38"/>
    </row>
    <row r="10" spans="1:8" ht="30" customHeight="1">
      <c r="A10" s="22">
        <v>7</v>
      </c>
      <c r="B10" s="1" t="s">
        <v>14</v>
      </c>
      <c r="C10" s="2">
        <v>11</v>
      </c>
      <c r="D10" s="3">
        <v>0</v>
      </c>
      <c r="E10" s="4">
        <f t="shared" si="2"/>
        <v>0</v>
      </c>
      <c r="F10" s="23">
        <f t="shared" si="0"/>
        <v>0</v>
      </c>
      <c r="G10" s="17" t="str">
        <f>IF(E10&gt;40000,"Překročena maximální cena za kus v Kč vč. DPH.","OK")</f>
        <v>OK</v>
      </c>
      <c r="H10" s="38"/>
    </row>
    <row r="11" spans="1:8" ht="30" customHeight="1">
      <c r="A11" s="22">
        <v>8</v>
      </c>
      <c r="B11" s="1" t="s">
        <v>13</v>
      </c>
      <c r="C11" s="2">
        <v>1</v>
      </c>
      <c r="D11" s="3">
        <v>0</v>
      </c>
      <c r="E11" s="4">
        <f t="shared" si="2"/>
        <v>0</v>
      </c>
      <c r="F11" s="23">
        <f t="shared" si="0"/>
        <v>0</v>
      </c>
      <c r="G11" s="17" t="str">
        <f>IF(E11&gt;20000,"Překročena maximální cena za kus v Kč vč. DPH.","OK")</f>
        <v>OK</v>
      </c>
      <c r="H11" s="15" t="s">
        <v>22</v>
      </c>
    </row>
    <row r="12" spans="1:8" ht="30" customHeight="1">
      <c r="A12" s="22">
        <v>9</v>
      </c>
      <c r="B12" s="1" t="s">
        <v>12</v>
      </c>
      <c r="C12" s="2">
        <v>30</v>
      </c>
      <c r="D12" s="3">
        <v>0</v>
      </c>
      <c r="E12" s="4">
        <f t="shared" si="2"/>
        <v>0</v>
      </c>
      <c r="F12" s="23">
        <f t="shared" si="0"/>
        <v>0</v>
      </c>
      <c r="G12" s="17" t="str">
        <f>IF(E12&gt;40000,"Překročena maximální cena za kus v Kč vč. DPH.","OK")</f>
        <v>OK</v>
      </c>
      <c r="H12" s="38" t="str">
        <f>IF(F12+F13&gt;650000,"Překročena maximální cena v součtu položek 9 a 10 v Kč vč. DPH.","OK")</f>
        <v>OK</v>
      </c>
    </row>
    <row r="13" spans="1:8" ht="30" customHeight="1" thickBot="1">
      <c r="A13" s="24">
        <v>10</v>
      </c>
      <c r="B13" s="25" t="s">
        <v>19</v>
      </c>
      <c r="C13" s="26">
        <v>2</v>
      </c>
      <c r="D13" s="27">
        <v>0</v>
      </c>
      <c r="E13" s="28">
        <f t="shared" si="2"/>
        <v>0</v>
      </c>
      <c r="F13" s="29">
        <f t="shared" si="0"/>
        <v>0</v>
      </c>
      <c r="G13" s="17" t="str">
        <f>IF(E13&gt;40000,"Překročena maximální cena za kus v Kč vč. DPH.","OK")</f>
        <v>OK</v>
      </c>
      <c r="H13" s="38"/>
    </row>
    <row r="14" spans="2:7" s="5" customFormat="1" ht="27" customHeight="1" thickBot="1">
      <c r="B14" s="6"/>
      <c r="C14" s="31" t="s">
        <v>7</v>
      </c>
      <c r="D14" s="32"/>
      <c r="E14" s="33"/>
      <c r="F14" s="9">
        <f>SUM(F4:F13)</f>
        <v>0</v>
      </c>
      <c r="G14" s="13"/>
    </row>
    <row r="15" spans="2:7" s="5" customFormat="1" ht="27" customHeight="1" thickBot="1">
      <c r="B15" s="6"/>
      <c r="C15" s="34" t="s">
        <v>8</v>
      </c>
      <c r="D15" s="35"/>
      <c r="E15" s="36"/>
      <c r="F15" s="7">
        <f>F14*1.21</f>
        <v>0</v>
      </c>
      <c r="G15" s="13"/>
    </row>
    <row r="17" spans="2:16" ht="36" customHeight="1">
      <c r="B17" s="37" t="s">
        <v>9</v>
      </c>
      <c r="C17" s="37"/>
      <c r="D17" s="37"/>
      <c r="E17" s="37"/>
      <c r="F17" s="37"/>
      <c r="G17" s="11"/>
      <c r="H17" s="8"/>
      <c r="I17" s="8"/>
      <c r="J17" s="8"/>
      <c r="K17" s="8"/>
      <c r="L17" s="8"/>
      <c r="M17" s="8"/>
      <c r="N17" s="8"/>
      <c r="O17" s="8"/>
      <c r="P17" s="8"/>
    </row>
    <row r="19" ht="15">
      <c r="B19" s="10" t="s">
        <v>11</v>
      </c>
    </row>
    <row r="20" ht="15">
      <c r="B20" t="s">
        <v>23</v>
      </c>
    </row>
    <row r="21" ht="15">
      <c r="B21" t="s">
        <v>24</v>
      </c>
    </row>
    <row r="22" ht="15">
      <c r="B22" t="s">
        <v>25</v>
      </c>
    </row>
    <row r="23" ht="15">
      <c r="B23" t="s">
        <v>26</v>
      </c>
    </row>
  </sheetData>
  <sheetProtection algorithmName="SHA-512" hashValue="RGqqWMOTLxnNoVVbJLKjDsnb/l+wpgaSZzPrFtpjZbU647NlC0Tf1nuYLASfBqDAuLC2zNbMXcehNs8qby0xMQ==" saltValue="WoTbPc97TJEEN7EZ1rEGYg==" spinCount="100000" sheet="1" objects="1" scenarios="1"/>
  <protectedRanges>
    <protectedRange sqref="D4:D13" name="Oblast1"/>
  </protectedRanges>
  <mergeCells count="7">
    <mergeCell ref="B1:F1"/>
    <mergeCell ref="C14:E14"/>
    <mergeCell ref="C15:E15"/>
    <mergeCell ref="B17:F17"/>
    <mergeCell ref="H4:H5"/>
    <mergeCell ref="H6:H10"/>
    <mergeCell ref="H12:H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Vladislava Blahová</cp:lastModifiedBy>
  <dcterms:created xsi:type="dcterms:W3CDTF">2023-09-08T11:06:22Z</dcterms:created>
  <dcterms:modified xsi:type="dcterms:W3CDTF">2023-10-17T09:59:15Z</dcterms:modified>
  <cp:category/>
  <cp:version/>
  <cp:contentType/>
  <cp:contentStatus/>
</cp:coreProperties>
</file>