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Výkresy\2023\SPŠ+SOU, Střecha\PDF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6 Pol" sheetId="12" r:id="rId4"/>
    <sheet name="01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'01 016 Pol'!$1:$7</definedName>
    <definedName name="_xlnm.Print_Titles" localSheetId="4">'01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'01 016 Pol'!$A$1:$Y$109</definedName>
    <definedName name="_xlnm.Print_Area" localSheetId="4">'01 2 Pol'!$A$1:$Y$42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G43" i="1"/>
  <c r="H43" i="1" s="1"/>
  <c r="I43" i="1" s="1"/>
  <c r="F43" i="1"/>
  <c r="G42" i="1"/>
  <c r="F42" i="1"/>
  <c r="G41" i="1"/>
  <c r="F41" i="1"/>
  <c r="G39" i="1"/>
  <c r="F39" i="1"/>
  <c r="G41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G8" i="13" s="1"/>
  <c r="I15" i="13"/>
  <c r="K15" i="13"/>
  <c r="M15" i="13"/>
  <c r="O15" i="13"/>
  <c r="Q15" i="13"/>
  <c r="V15" i="13"/>
  <c r="G16" i="13"/>
  <c r="M16" i="13" s="1"/>
  <c r="I16" i="13"/>
  <c r="K16" i="13"/>
  <c r="O16" i="13"/>
  <c r="O8" i="13" s="1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I36" i="13"/>
  <c r="K36" i="13"/>
  <c r="M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AE41" i="13"/>
  <c r="AF41" i="13"/>
  <c r="G108" i="12"/>
  <c r="BA31" i="12"/>
  <c r="G8" i="12"/>
  <c r="I8" i="12"/>
  <c r="O8" i="12"/>
  <c r="Q8" i="12"/>
  <c r="G9" i="12"/>
  <c r="I9" i="12"/>
  <c r="K9" i="12"/>
  <c r="K8" i="12" s="1"/>
  <c r="M9" i="12"/>
  <c r="M8" i="12" s="1"/>
  <c r="O9" i="12"/>
  <c r="Q9" i="12"/>
  <c r="V9" i="12"/>
  <c r="V8" i="12" s="1"/>
  <c r="G11" i="12"/>
  <c r="AF108" i="12" s="1"/>
  <c r="I11" i="12"/>
  <c r="I10" i="12" s="1"/>
  <c r="K11" i="12"/>
  <c r="O11" i="12"/>
  <c r="O10" i="12" s="1"/>
  <c r="Q11" i="12"/>
  <c r="Q10" i="12" s="1"/>
  <c r="V11" i="12"/>
  <c r="G15" i="12"/>
  <c r="M15" i="12" s="1"/>
  <c r="I15" i="12"/>
  <c r="K15" i="12"/>
  <c r="K10" i="12" s="1"/>
  <c r="O15" i="12"/>
  <c r="Q15" i="12"/>
  <c r="V15" i="12"/>
  <c r="V10" i="12" s="1"/>
  <c r="G16" i="12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V20" i="12"/>
  <c r="G26" i="12"/>
  <c r="M26" i="12" s="1"/>
  <c r="I26" i="12"/>
  <c r="K26" i="12"/>
  <c r="O26" i="12"/>
  <c r="Q26" i="12"/>
  <c r="V26" i="12"/>
  <c r="G29" i="12"/>
  <c r="G28" i="12" s="1"/>
  <c r="I29" i="12"/>
  <c r="I28" i="12" s="1"/>
  <c r="K29" i="12"/>
  <c r="M29" i="12"/>
  <c r="O29" i="12"/>
  <c r="O28" i="12" s="1"/>
  <c r="Q29" i="12"/>
  <c r="Q28" i="12" s="1"/>
  <c r="V29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I36" i="12"/>
  <c r="K36" i="12"/>
  <c r="K28" i="12" s="1"/>
  <c r="M36" i="12"/>
  <c r="O36" i="12"/>
  <c r="Q36" i="12"/>
  <c r="V36" i="12"/>
  <c r="V28" i="12" s="1"/>
  <c r="G39" i="12"/>
  <c r="I39" i="12"/>
  <c r="K39" i="12"/>
  <c r="M39" i="12"/>
  <c r="O39" i="12"/>
  <c r="Q39" i="12"/>
  <c r="V39" i="12"/>
  <c r="G43" i="12"/>
  <c r="M43" i="12" s="1"/>
  <c r="I43" i="12"/>
  <c r="K43" i="12"/>
  <c r="O43" i="12"/>
  <c r="Q43" i="12"/>
  <c r="V43" i="12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9" i="12"/>
  <c r="I59" i="12"/>
  <c r="K59" i="12"/>
  <c r="M59" i="12"/>
  <c r="O59" i="12"/>
  <c r="Q59" i="12"/>
  <c r="V59" i="12"/>
  <c r="G61" i="12"/>
  <c r="I61" i="12"/>
  <c r="K61" i="12"/>
  <c r="M61" i="12"/>
  <c r="O61" i="12"/>
  <c r="Q61" i="12"/>
  <c r="V61" i="12"/>
  <c r="G63" i="12"/>
  <c r="I63" i="12"/>
  <c r="K63" i="12"/>
  <c r="M63" i="12"/>
  <c r="O63" i="12"/>
  <c r="Q63" i="12"/>
  <c r="V63" i="12"/>
  <c r="G64" i="12"/>
  <c r="M64" i="12" s="1"/>
  <c r="I64" i="12"/>
  <c r="K64" i="12"/>
  <c r="O64" i="12"/>
  <c r="Q64" i="12"/>
  <c r="V64" i="12"/>
  <c r="G66" i="12"/>
  <c r="I66" i="12"/>
  <c r="K66" i="12"/>
  <c r="M66" i="12"/>
  <c r="O66" i="12"/>
  <c r="Q66" i="12"/>
  <c r="V66" i="12"/>
  <c r="G68" i="12"/>
  <c r="G67" i="12" s="1"/>
  <c r="I68" i="12"/>
  <c r="I67" i="12" s="1"/>
  <c r="K68" i="12"/>
  <c r="M68" i="12"/>
  <c r="O68" i="12"/>
  <c r="O67" i="12" s="1"/>
  <c r="Q68" i="12"/>
  <c r="Q67" i="12" s="1"/>
  <c r="V68" i="12"/>
  <c r="G71" i="12"/>
  <c r="M71" i="12" s="1"/>
  <c r="I71" i="12"/>
  <c r="K71" i="12"/>
  <c r="O71" i="12"/>
  <c r="Q71" i="12"/>
  <c r="V71" i="12"/>
  <c r="G73" i="12"/>
  <c r="I73" i="12"/>
  <c r="K73" i="12"/>
  <c r="M73" i="12"/>
  <c r="O73" i="12"/>
  <c r="Q73" i="12"/>
  <c r="V73" i="12"/>
  <c r="G77" i="12"/>
  <c r="I77" i="12"/>
  <c r="K77" i="12"/>
  <c r="K67" i="12" s="1"/>
  <c r="M77" i="12"/>
  <c r="O77" i="12"/>
  <c r="Q77" i="12"/>
  <c r="V77" i="12"/>
  <c r="V67" i="12" s="1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I82" i="12"/>
  <c r="Q82" i="12"/>
  <c r="G83" i="12"/>
  <c r="G82" i="12" s="1"/>
  <c r="I83" i="12"/>
  <c r="K83" i="12"/>
  <c r="K82" i="12" s="1"/>
  <c r="M83" i="12"/>
  <c r="M82" i="12" s="1"/>
  <c r="O83" i="12"/>
  <c r="O82" i="12" s="1"/>
  <c r="Q83" i="12"/>
  <c r="V83" i="12"/>
  <c r="V82" i="12" s="1"/>
  <c r="G90" i="12"/>
  <c r="I90" i="12"/>
  <c r="K90" i="12"/>
  <c r="M90" i="12"/>
  <c r="O90" i="12"/>
  <c r="Q90" i="12"/>
  <c r="V90" i="12"/>
  <c r="G94" i="12"/>
  <c r="I94" i="12"/>
  <c r="I93" i="12" s="1"/>
  <c r="K94" i="12"/>
  <c r="K93" i="12" s="1"/>
  <c r="M94" i="12"/>
  <c r="O94" i="12"/>
  <c r="Q94" i="12"/>
  <c r="Q93" i="12" s="1"/>
  <c r="V94" i="12"/>
  <c r="V93" i="12" s="1"/>
  <c r="G95" i="12"/>
  <c r="I95" i="12"/>
  <c r="K95" i="12"/>
  <c r="M95" i="12"/>
  <c r="O95" i="12"/>
  <c r="Q95" i="12"/>
  <c r="V95" i="12"/>
  <c r="G96" i="12"/>
  <c r="I96" i="12"/>
  <c r="K96" i="12"/>
  <c r="M96" i="12"/>
  <c r="O96" i="12"/>
  <c r="Q96" i="12"/>
  <c r="V96" i="12"/>
  <c r="G98" i="12"/>
  <c r="M98" i="12" s="1"/>
  <c r="I98" i="12"/>
  <c r="K98" i="12"/>
  <c r="O98" i="12"/>
  <c r="O93" i="12" s="1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4" i="12"/>
  <c r="I104" i="12"/>
  <c r="O104" i="12"/>
  <c r="Q104" i="12"/>
  <c r="G105" i="12"/>
  <c r="I105" i="12"/>
  <c r="K105" i="12"/>
  <c r="K104" i="12" s="1"/>
  <c r="M105" i="12"/>
  <c r="M104" i="12" s="1"/>
  <c r="O105" i="12"/>
  <c r="Q105" i="12"/>
  <c r="V105" i="12"/>
  <c r="V104" i="12" s="1"/>
  <c r="AE108" i="12"/>
  <c r="I20" i="1"/>
  <c r="I19" i="1"/>
  <c r="I18" i="1"/>
  <c r="I17" i="1"/>
  <c r="I16" i="1"/>
  <c r="I63" i="1"/>
  <c r="J61" i="1" s="1"/>
  <c r="F44" i="1"/>
  <c r="G23" i="1" s="1"/>
  <c r="G44" i="1"/>
  <c r="G25" i="1" s="1"/>
  <c r="A25" i="1" s="1"/>
  <c r="A26" i="1" s="1"/>
  <c r="G26" i="1" s="1"/>
  <c r="H42" i="1"/>
  <c r="I42" i="1" s="1"/>
  <c r="H41" i="1"/>
  <c r="I41" i="1" s="1"/>
  <c r="H40" i="1"/>
  <c r="H39" i="1"/>
  <c r="I39" i="1" s="1"/>
  <c r="I44" i="1" s="1"/>
  <c r="J60" i="1" l="1"/>
  <c r="J56" i="1"/>
  <c r="J58" i="1"/>
  <c r="J62" i="1"/>
  <c r="J55" i="1"/>
  <c r="J57" i="1"/>
  <c r="J59" i="1"/>
  <c r="A23" i="1"/>
  <c r="A24" i="1" s="1"/>
  <c r="G24" i="1" s="1"/>
  <c r="A27" i="1" s="1"/>
  <c r="A29" i="1" s="1"/>
  <c r="G29" i="1" s="1"/>
  <c r="G27" i="1" s="1"/>
  <c r="H44" i="1"/>
  <c r="G28" i="1"/>
  <c r="M8" i="13"/>
  <c r="M93" i="12"/>
  <c r="M67" i="12"/>
  <c r="M28" i="12"/>
  <c r="G10" i="12"/>
  <c r="G93" i="12"/>
  <c r="M11" i="12"/>
  <c r="M10" i="12" s="1"/>
  <c r="J42" i="1"/>
  <c r="J43" i="1"/>
  <c r="J41" i="1"/>
  <c r="J39" i="1"/>
  <c r="J44" i="1" s="1"/>
  <c r="I21" i="1"/>
  <c r="J28" i="1"/>
  <c r="J26" i="1"/>
  <c r="G38" i="1"/>
  <c r="F38" i="1"/>
  <c r="J23" i="1"/>
  <c r="J24" i="1"/>
  <c r="J25" i="1"/>
  <c r="J27" i="1"/>
  <c r="E24" i="1"/>
  <c r="E26" i="1"/>
  <c r="J6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<sst xmlns="http://schemas.openxmlformats.org/spreadsheetml/2006/main" count="928" uniqueCount="340">
  <si>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</si>
  <si>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</si>
  <si>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</si>
  <si>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</si>
  <si>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</si>
  <si>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</si>
  <si>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</si>
  <si>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</si>
  <si>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</si>
  <si>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</si>
  <si>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</si>
  <si>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</si>
  <si>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</si>
  <si>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</si>
  <si>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</si>
  <si>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</si>
  <si>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</si>
  <si>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</si>
  <si>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</si>
  <si>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</si>
  <si>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</si>
  <si>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</si>
  <si>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</si>
  <si>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</si>
  <si>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</si>
  <si>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</si>
  <si>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</si>
  <si>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</si>
  <si>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</si>
  <si>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</si>
  <si>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</si>
  <si>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</si>
  <si>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</si>
  <si>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</si>
  <si>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</si>
  <si>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</si>
  <si>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</si>
  <si>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</si>
  <si>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</si>
  <si>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</si>
  <si>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</si>
  <si>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</si>
  <si>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</si>
  <si>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23/015</t>
  </si>
  <si>
    <t>Oprava střechy objektu č.p. 66, Jundrov</t>
  </si>
  <si>
    <t>Mateřská škola, základní škola a střední škola Gellnerka Brno, příspěvková organizace</t>
  </si>
  <si>
    <t>Gellnerova 66/1</t>
  </si>
  <si>
    <t>Brno-Jundrov</t>
  </si>
  <si>
    <t>63700</t>
  </si>
  <si>
    <t>62157655</t>
  </si>
  <si>
    <t>Ing. Libor Schwarz</t>
  </si>
  <si>
    <t>Č.p. 39</t>
  </si>
  <si>
    <t>Uherčice</t>
  </si>
  <si>
    <t>69162</t>
  </si>
  <si>
    <t>10563229</t>
  </si>
  <si>
    <t xml:space="preserve">Dle výběrového řízení </t>
  </si>
  <si>
    <t>6.10.2023</t>
  </si>
  <si>
    <t>Stavba</t>
  </si>
  <si>
    <t>Stavební objekt</t>
  </si>
  <si>
    <t>01</t>
  </si>
  <si>
    <t>Oprava střechy objektu č.p. 66</t>
  </si>
  <si>
    <t>016</t>
  </si>
  <si>
    <t>2</t>
  </si>
  <si>
    <t>Hromosvod</t>
  </si>
  <si>
    <t>Celkem za stavbu</t>
  </si>
  <si>
    <t>CZK</t>
  </si>
  <si>
    <t>#POPS</t>
  </si>
  <si>
    <t>Popis stavby: 23/015 - Oprava střechy objektu č.p. 66, Jundrov</t>
  </si>
  <si>
    <t>#POPO</t>
  </si>
  <si>
    <t>Popis objektu: 01 - Oprava střechy objektu č.p. 66</t>
  </si>
  <si>
    <t>#POPR</t>
  </si>
  <si>
    <t>Popis rozpočtu: 016 - Oprava střechy objektu č.p. 66</t>
  </si>
  <si>
    <t>Popis rozpočtu: 2 - Hromosvod</t>
  </si>
  <si>
    <t>Rekapitulace dílů</t>
  </si>
  <si>
    <t>Typ dílu</t>
  </si>
  <si>
    <t>900</t>
  </si>
  <si>
    <t>HZS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</si>
  <si>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</si>
  <si>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</si>
  <si>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</si>
  <si>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</si>
  <si>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</si>
  <si>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</si>
  <si>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</si>
  <si>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</si>
  <si>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M11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</si>
  <si>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</si>
  <si>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</si>
  <si>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</si>
  <si>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</si>
  <si>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</si>
  <si>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</si>
  <si>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</si>
  <si>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</si>
  <si>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</si>
  <si>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</si>
  <si>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</si>
  <si>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</si>
  <si>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</si>
  <si>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</si>
  <si>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</si>
  <si>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</si>
  <si>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</si>
  <si>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</si>
  <si>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</si>
  <si>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</si>
  <si>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</si>
  <si>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</si>
  <si>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</si>
  <si>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</si>
  <si>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</si>
  <si>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</si>
  <si>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</si>
  <si>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</si>
  <si>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</si>
  <si>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</si>
  <si>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</si>
  <si>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</si>
  <si>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</si>
  <si>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</si>
  <si>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909      R00</t>
  </si>
  <si>
    <t>Hzs-nezmeritelne stavebni prace</t>
  </si>
  <si>
    <t>h</t>
  </si>
  <si>
    <t>Prav.M</t>
  </si>
  <si>
    <t>RTS 23/ II</t>
  </si>
  <si>
    <t>RTS 23/ I</t>
  </si>
  <si>
    <t>Běžná</t>
  </si>
  <si>
    <t>POL10_</t>
  </si>
  <si>
    <t>762341210R00</t>
  </si>
  <si>
    <t xml:space="preserve">Montáž bednění střech rovných o sklonu do 60° z prken hrubých na sraz tloušťky do 32 mm včetně vyřezání otvorů ,  </t>
  </si>
  <si>
    <t>m2</t>
  </si>
  <si>
    <t>800-762</t>
  </si>
  <si>
    <t>Práce</t>
  </si>
  <si>
    <t>POL1_</t>
  </si>
  <si>
    <t>bednění</t>
  </si>
  <si>
    <t>SPI</t>
  </si>
  <si>
    <t xml:space="preserve">střecha : </t>
  </si>
  <si>
    <t>VV</t>
  </si>
  <si>
    <t>379,0</t>
  </si>
  <si>
    <t>762342812R00</t>
  </si>
  <si>
    <t>Demontáž bednění a laťování laťování střech o sklonu do 60 stupňů včetně všech nadstřešních konstrukcí rozteč latí přes 22 do 50 cm</t>
  </si>
  <si>
    <t>762395000R00</t>
  </si>
  <si>
    <t>Spojovací a ochranné prostředky svory, prkna, hřebíky, pásová ocel, vruty, impregnace</t>
  </si>
  <si>
    <t>m3</t>
  </si>
  <si>
    <t>379,0*0,024</t>
  </si>
  <si>
    <t>60511132R</t>
  </si>
  <si>
    <t>Prkno dřevina: jehličnatá; opracování: omítané; tl. = 24 mm</t>
  </si>
  <si>
    <t>SPCM</t>
  </si>
  <si>
    <t>Specifikace</t>
  </si>
  <si>
    <t>POL3_</t>
  </si>
  <si>
    <t>379,0*0,024*1,1</t>
  </si>
  <si>
    <t>60512552R</t>
  </si>
  <si>
    <t>Prkno truhlářské dřevina: SM; opracování: hoblované; tl. = 24 mm; šířka = 146 mm</t>
  </si>
  <si>
    <t xml:space="preserve">přesahy střech : </t>
  </si>
  <si>
    <t>7,082*0,5*2*1,1</t>
  </si>
  <si>
    <t>4,6*0,5*2*1,1</t>
  </si>
  <si>
    <t>25,55*0,6*1,1</t>
  </si>
  <si>
    <t>(12,35+2,05+2,05+6,3)*0,6*1,1</t>
  </si>
  <si>
    <t>998762202R00</t>
  </si>
  <si>
    <t>Přesun hmot pro konstrukce tesařské v objektech výšky do 12 m</t>
  </si>
  <si>
    <t>Přesun hmot</t>
  </si>
  <si>
    <t>POL7_</t>
  </si>
  <si>
    <t>50 m vodorovně</t>
  </si>
  <si>
    <t>764811244R00</t>
  </si>
  <si>
    <t xml:space="preserve">Krytina hladká ze svitků š. 1000 mm, z pozinkovaného lakovaného plechu, sklon střechy do 30°, plocha střechy přes 25 m2, dodávka a montáž </t>
  </si>
  <si>
    <t>800-764</t>
  </si>
  <si>
    <t>s úpravou krytiny u okapů, prostupů a výčnělků</t>
  </si>
  <si>
    <t>Dodávka a montáž podkladní lepenky, naohýbaného a upraveného svitku včetně spojovacích prostředků a zednické výpomoci.</t>
  </si>
  <si>
    <t>POP</t>
  </si>
  <si>
    <t>764814210R00</t>
  </si>
  <si>
    <t>Lemování trub na hladké krytině, z lakovaného pozinkovaného plechu, průměr do 75 mm, dodávka a montáž</t>
  </si>
  <si>
    <t>kus</t>
  </si>
  <si>
    <t>764814240R00</t>
  </si>
  <si>
    <t>Lemování trub na hladké krytině, z lakovaného pozinkovaného plechu, průměr přes 150 do 200 mm, dodávka a montáž</t>
  </si>
  <si>
    <t>764819212R00</t>
  </si>
  <si>
    <t>Odpadní trouby kruhové, průměr 100 mm, z lakovaného pozinkovaného plechu,  , dodávka a montáž</t>
  </si>
  <si>
    <t>m</t>
  </si>
  <si>
    <t>včetně kolena, objímky, spojovacího materiálu a zednické výpomoci.</t>
  </si>
  <si>
    <t>9,6*5</t>
  </si>
  <si>
    <t>764815212R00</t>
  </si>
  <si>
    <t>Žlaby podokapní půlkruhové, z lakovaného pozinkovaného plechu, rš 330 mm, dodávka a montáž</t>
  </si>
  <si>
    <t>včetně háků, čel, rohů, rovných hrdel a dilatací</t>
  </si>
  <si>
    <t>včetně háku, čela a spojky.</t>
  </si>
  <si>
    <t>11,85+5,3+2,05+2,05+25,55</t>
  </si>
  <si>
    <t>764814537R00</t>
  </si>
  <si>
    <t>Závětrná lišta  , z lakovaného pozinkovaného plechu, rš 375 mm, dodávka a montáž</t>
  </si>
  <si>
    <t>7,082*2</t>
  </si>
  <si>
    <t>4,6*2</t>
  </si>
  <si>
    <t>764814662R00</t>
  </si>
  <si>
    <t>Úžlabí  , z lakovaného pozinkovaného plechu, rš 625 mm, dodávka a montáž</t>
  </si>
  <si>
    <t>5,9*2</t>
  </si>
  <si>
    <t>764814821R00</t>
  </si>
  <si>
    <t>Ostatní prvky ke střechám zachytač sněhu tyčový délky do 500 mm, z lakovaného pozinkovaného plechu,  , dodávka a montáž</t>
  </si>
  <si>
    <t>764919601R00</t>
  </si>
  <si>
    <t>Ostatní prvky ke střechám střešního okna, z lakovaného pozinkovaného plechu,  , montáž</t>
  </si>
  <si>
    <t>764342811R00</t>
  </si>
  <si>
    <t>Demontáž ostatních kusových prvků demontáž lemování trub, konzol a držáků s dilatačním kloboučkem  na  hladké a drážkové krytině, průměru do 75 mm, sklonu do 30°</t>
  </si>
  <si>
    <t>764342841R00</t>
  </si>
  <si>
    <t>Demontáž ostatních kusových prvků demontáž lemování trub, konzol a držáků s dilatačním kloboučkem  na  hladké a drážkové krytině, průměru přes 100 do 250 mm, sklonu do 30°</t>
  </si>
  <si>
    <t>764352820R00</t>
  </si>
  <si>
    <t>Demontáž žlabů podokapních půlkruhových rovných, rš 400 a 500 mm, sklonu do 30°</t>
  </si>
  <si>
    <t>764362810R00</t>
  </si>
  <si>
    <t>Demontáž střešních otvorů střešních oken a poklopů, na krytině hladké a drážkové, sklonu do 30°</t>
  </si>
  <si>
    <t>764391840R00</t>
  </si>
  <si>
    <t>Demontáž ostatních prvků střešních závětrné lišty, rš 400 a 500 mm, sklonu do 30°</t>
  </si>
  <si>
    <t>764392850R00</t>
  </si>
  <si>
    <t>Demontáž ostatních prvků střešních úžlabí, rš 660 mm, sklonu do 30°</t>
  </si>
  <si>
    <t>764454802R00</t>
  </si>
  <si>
    <t>Demontáž odpadních trub nebo součástí trub kruhových , o průměru 120 mm</t>
  </si>
  <si>
    <t>61140600R</t>
  </si>
  <si>
    <t>Okno otevíravé; funkce: střešní, výlezové; počet křídel: 1; křídlo: plastové; rám: plastový; šířka = 460 mm; výška = 610 mm; tvar: pravidelný; počet skel: dvojsklo; 3 - 10 - 3; g = 0,78; ovládání: manuální; RtF: E; barva: černá</t>
  </si>
  <si>
    <t>998764102R00</t>
  </si>
  <si>
    <t>Přesun hmot pro konstrukce klempířské v objektech výšky do 12 m</t>
  </si>
  <si>
    <t>t</t>
  </si>
  <si>
    <t>180456000900R</t>
  </si>
  <si>
    <t>Montážní plošina na autopod.  MTP 27 (T148)</t>
  </si>
  <si>
    <t>Sh</t>
  </si>
  <si>
    <t>STROJ</t>
  </si>
  <si>
    <t>Stroj</t>
  </si>
  <si>
    <t>POL6_</t>
  </si>
  <si>
    <t>765321813R00</t>
  </si>
  <si>
    <t>Demontáž vláknocementové krytiny ze čtverců nebo šablon, na laťování, do suti</t>
  </si>
  <si>
    <t>800-765</t>
  </si>
  <si>
    <t>765328811R00</t>
  </si>
  <si>
    <t>Demontáž vláknocementové krytiny hřebenů a nároží, krytiny hladké, do suti</t>
  </si>
  <si>
    <t>25,55+5,978</t>
  </si>
  <si>
    <t>765799310R00</t>
  </si>
  <si>
    <t>Montáž ostatních konstrukcí na střeše montáž fólie na krokve přibitím</t>
  </si>
  <si>
    <t>včetně spojovacích prostředků.</t>
  </si>
  <si>
    <t xml:space="preserve">steřcha : </t>
  </si>
  <si>
    <t>765799301R00</t>
  </si>
  <si>
    <t>Fólie parotěsné, difúzní a vodotěsné demontáž</t>
  </si>
  <si>
    <t>673522159R</t>
  </si>
  <si>
    <t>fólie izolační střešní hydroizolační, korozivzdorná; paropropustná; tloušťka 8,00 mm; plošná hmotnost 380 g/m2; PP; kašírování strukturovaná rohož; s lepicí páskou; sd do 0,02 m</t>
  </si>
  <si>
    <t>379,0*1,1</t>
  </si>
  <si>
    <t>998765102R00</t>
  </si>
  <si>
    <t>Přesun hmot pro krytiny tvrdé v objektech výšky do 12 m</t>
  </si>
  <si>
    <t>783636211R00</t>
  </si>
  <si>
    <t>Nátěry truhlářských výrobků akrylátové 2xemail</t>
  </si>
  <si>
    <t>800-783</t>
  </si>
  <si>
    <t>včetně montáže, dodávkya demontáže lešení.</t>
  </si>
  <si>
    <t>7,082*0,5*2</t>
  </si>
  <si>
    <t>4,6*0,5*2</t>
  </si>
  <si>
    <t>25,55*0,6</t>
  </si>
  <si>
    <t>(12,35+2,05+2,05+6,3)*0,6</t>
  </si>
  <si>
    <t>783782205R00</t>
  </si>
  <si>
    <t>Nátěry tesařských konstrukcí ochranné fungicidní+ biocidní (proti plísním, houbám a hmyzu), dvojnásobný</t>
  </si>
  <si>
    <t>včetně montáže, dodávky a demontáže lešení.</t>
  </si>
  <si>
    <t>379,0*2,35</t>
  </si>
  <si>
    <t>979011111R00</t>
  </si>
  <si>
    <t>Svislá doprava suti a vybouraných hmot za prvé podlaží nad nebo pod základním podlažím</t>
  </si>
  <si>
    <t>801-3</t>
  </si>
  <si>
    <t>Přesun suti</t>
  </si>
  <si>
    <t>POL8_</t>
  </si>
  <si>
    <t>979011311R00</t>
  </si>
  <si>
    <t>Svislá doprava suti a vybouraných hmot shozem s naložením suti do shozu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</si>
  <si>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</si>
  <si>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</si>
  <si>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</si>
  <si>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</si>
  <si>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</si>
  <si>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</si>
  <si>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</si>
  <si>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</si>
  <si>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</si>
  <si>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</si>
  <si>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za uložení, směs betonu, cihel a dřeva,  , skupina 17 09 04 z Katalogu odpadů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</si>
  <si>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</si>
  <si>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</si>
  <si>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</si>
  <si>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</si>
  <si>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</si>
  <si>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</si>
  <si>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</si>
  <si>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Indiv</t>
  </si>
  <si>
    <t>VRN</t>
  </si>
  <si>
    <t>POL99_0</t>
  </si>
  <si>
    <t>Veškeré náklady spojené s vybudováním, provozem a odstraněním zařízení staveniště.</t>
  </si>
  <si>
    <t>SUM</t>
  </si>
  <si>
    <t>END</t>
  </si>
  <si>
    <t>Pol__0001</t>
  </si>
  <si>
    <t>Drát AlMgSi A 8 mm na podpěrách jímacího vedení, jímací a svodové vedení po zkušební svorky, dodávka, včetně montáže</t>
  </si>
  <si>
    <t>Vlastní</t>
  </si>
  <si>
    <t>POL1_1</t>
  </si>
  <si>
    <t xml:space="preserve">Jímací vedení / svody : </t>
  </si>
  <si>
    <t>152</t>
  </si>
  <si>
    <t>Pol__0003</t>
  </si>
  <si>
    <t>Drát pozinkovaný FeZn A 10 mm, uložený v zemi s vývody ke zkušebním svorkám a uzemnění, elektroinstalace, dodávka včetně montáže</t>
  </si>
  <si>
    <t xml:space="preserve">Uzemňovací přívody : </t>
  </si>
  <si>
    <t>14</t>
  </si>
  <si>
    <t>Pol__0004</t>
  </si>
  <si>
    <t>Pásovina FeZn 30x4 mm, uložená v rýze s vývody ke zkušebním svorkám a uzemnění elektroinstalace,, dodávka včetně montáže</t>
  </si>
  <si>
    <t>Pol__0008</t>
  </si>
  <si>
    <t>Jímací tyč AlMgSi, délka 2000mm, O  16mm, dodávka včetně montáže</t>
  </si>
  <si>
    <t>ks</t>
  </si>
  <si>
    <t>Pol__0017</t>
  </si>
  <si>
    <t>Podpěra jímacího vedení pro plechovou krytinu na hřeben střechy, pozinkovaná, dodávka včetně montáže</t>
  </si>
  <si>
    <t>Pol__0019</t>
  </si>
  <si>
    <t>Podpěra jímacího vedení pro plechovou falcovanou krytinu, pozinkovaná, dodávka včetně montáže</t>
  </si>
  <si>
    <t>Pol__0021</t>
  </si>
  <si>
    <t>Podpěra svodů upevněných na okapové roury, nerezová, dodávka včetně montáže</t>
  </si>
  <si>
    <t>Pol__0022</t>
  </si>
  <si>
    <t>Podpěra svodů upevněných do zateplených zdí, pozinkovaná, dodávka včetně montáže</t>
  </si>
  <si>
    <t>Pol__0023</t>
  </si>
  <si>
    <t>Svorka hromosvodová - spojovací, pozinkovaná, do dvou šroubů, dodávka včetně montáže</t>
  </si>
  <si>
    <t>Pol__0024</t>
  </si>
  <si>
    <t>Svorka hromosvodová - křížová, okapová, pozinkovaná, do čtyř šroubů, dodávka včetně montáže</t>
  </si>
  <si>
    <t>Pol__0026</t>
  </si>
  <si>
    <t>Svorka zemnící - páska/páska, FeZn, nad dva šrouby, dodávka včetně montáže</t>
  </si>
  <si>
    <t>Pol__0027</t>
  </si>
  <si>
    <t>Svorka zemnící - páska/drát, FeZn, nad dva šrouby, dodávka včetně montáže</t>
  </si>
  <si>
    <t>Pol__0030</t>
  </si>
  <si>
    <t>Zaváděcí  tyč FeZn, 16/10mm, délka 1,5 m, protikorozní ochrana, dodávka včetně montáže</t>
  </si>
  <si>
    <t>Pol__0036</t>
  </si>
  <si>
    <t>Vodič hlavního ochranného pospojování CYA (H07V-U) 16mm z/ž,volně, ve zdi nebo v podlaze, dodávka, včetně montáže</t>
  </si>
  <si>
    <t>Pol__0037</t>
  </si>
  <si>
    <t>Označovací štítek na svody plastový, dodávka včetně montáže</t>
  </si>
  <si>
    <t>Pol__0038</t>
  </si>
  <si>
    <t>Výstražná tabulka se zákazem vstupu v okruhu do 3m od svodů, dodávka včetně montáže</t>
  </si>
  <si>
    <t>Pol__0041</t>
  </si>
  <si>
    <t>Přepěťová ochrana T1+T2 SLP</t>
  </si>
  <si>
    <t>Pol__0042</t>
  </si>
  <si>
    <t>Ekvipotenciální svorkovnice MET</t>
  </si>
  <si>
    <t>Pol__0043</t>
  </si>
  <si>
    <t>Výkopové práce, zpětná úprava terénu. Zemní rýha 0,3šx0,75hl, zemina tř.3</t>
  </si>
  <si>
    <t xml:space="preserve">Pro uložení  obvodového zemniče : </t>
  </si>
  <si>
    <t>74</t>
  </si>
  <si>
    <t>Pol__0045</t>
  </si>
  <si>
    <t>Vytýčení inženýrských sítí</t>
  </si>
  <si>
    <t>kpl.</t>
  </si>
  <si>
    <t>Pol__0046</t>
  </si>
  <si>
    <t>Použití mechanizmu ve výšce od 10m do 20m</t>
  </si>
  <si>
    <t>hod</t>
  </si>
  <si>
    <t>Pol__0047</t>
  </si>
  <si>
    <t>Demontáž stávající ochrany před bleskem</t>
  </si>
  <si>
    <t>Pol__0048</t>
  </si>
  <si>
    <t>Provedení výchozí revize</t>
  </si>
  <si>
    <t>141      R00</t>
  </si>
  <si>
    <t>Přirážka za podružný materiál  M 21, M 22</t>
  </si>
  <si>
    <t>Procentní sazba z hodnoty nosného materiálu.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</si>
</sst>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GiScuq29TTkRLYOdB8VeEJhkKz7J+wOPRA0JTnRR7OYrtaqiSgyMvMC2yseO/K2B5/YTClL5MugmB5mf51HLBA==" saltValue="5Eb2xy1TRw+HTpG0R13zS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22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42</v>
      </c>
      <c r="D5" s="121" t="s">
        <v>45</v>
      </c>
      <c r="E5" s="88"/>
      <c r="F5" s="88"/>
      <c r="G5" s="88"/>
      <c r="H5" s="18" t="s">
        <v>40</v>
      </c>
      <c r="I5" s="125" t="s">
        <v>49</v>
      </c>
      <c r="J5" s="8"/>
    </row>
    <row r="6" spans="1:15" ht="15.75" customHeight="1" x14ac:dyDescent="0.2">
      <c r="A6" s="2"/>
      <c r="B6" s="28"/>
      <c r="C6" s="53"/>
      <c r="D6" s="122" t="s">
        <v>46</v>
      </c>
      <c r="E6" s="89"/>
      <c r="F6" s="89"/>
      <c r="G6" s="89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6" t="s">
        <v>50</v>
      </c>
      <c r="H8" s="18" t="s">
        <v>40</v>
      </c>
      <c r="I8" s="125" t="s">
        <v>54</v>
      </c>
      <c r="J8" s="8"/>
    </row>
    <row r="9" spans="1:15" ht="15.75" hidden="1" customHeight="1" x14ac:dyDescent="0.2">
      <c r="A9" s="2"/>
      <c r="B9" s="2"/>
      <c r="D9" s="126" t="s">
        <v>51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124" t="s">
        <v>53</v>
      </c>
      <c r="E10" s="127" t="s">
        <v>52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 t="s">
        <v>55</v>
      </c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5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SUMIF(F55:F62,A16,I55:I62)+SUMIF(F55:F62,"PSU",I55:I62)</f>
        <v>0</v>
      </c>
      <c r="J16" s="82"/>
    </row>
    <row r="17" spans="1:10" ht="23.25" customHeight="1" x14ac:dyDescent="0.2">
      <c r="A17" s="195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SUMIF(F55:F62,A17,I55:I62)</f>
        <v>0</v>
      </c>
      <c r="J17" s="82"/>
    </row>
    <row r="18" spans="1:10" ht="23.25" customHeight="1" x14ac:dyDescent="0.2">
      <c r="A18" s="195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SUMIF(F55:F62,A18,I55:I62)</f>
        <v>0</v>
      </c>
      <c r="J18" s="82"/>
    </row>
    <row r="19" spans="1:10" ht="23.25" customHeight="1" x14ac:dyDescent="0.2">
      <c r="A19" s="195" t="s">
        <v>89</v>
      </c>
      <c r="B19" s="38" t="s">
        <v>27</v>
      </c>
      <c r="C19" s="59"/>
      <c r="D19" s="60"/>
      <c r="E19" s="80"/>
      <c r="F19" s="81"/>
      <c r="G19" s="80"/>
      <c r="H19" s="81"/>
      <c r="I19" s="80">
        <f>SUMIF(F55:F62,A19,I55:I62)</f>
        <v>0</v>
      </c>
      <c r="J19" s="82"/>
    </row>
    <row r="20" spans="1:10" ht="23.25" customHeight="1" x14ac:dyDescent="0.2">
      <c r="A20" s="195" t="s">
        <v>90</v>
      </c>
      <c r="B20" s="38" t="s">
        <v>28</v>
      </c>
      <c r="C20" s="59"/>
      <c r="D20" s="60"/>
      <c r="E20" s="80"/>
      <c r="F20" s="81"/>
      <c r="G20" s="80"/>
      <c r="H20" s="81"/>
      <c r="I20" s="80">
        <f>SUMIF(F55:F62,A20,I55:I62)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IF(A24&gt;50, ROUNDUP(A23, 0), ROUNDDOWN(A23, 0))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IF(A26&gt;50, ROUNDUP(A25, 0), ROUNDDOWN(A25, 0))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 t="s">
        <v>56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57</v>
      </c>
      <c r="C39" s="146"/>
      <c r="D39" s="146"/>
      <c r="E39" s="146"/>
      <c r="F39" s="147">
        <f>'01 016 Pol'!AE108+'01 2 Pol'!AE41</f>
        <v>0</v>
      </c>
      <c r="G39" s="148">
        <f>'01 016 Pol'!AF108+'01 2 Pol'!AF41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58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59</v>
      </c>
      <c r="C41" s="152" t="s">
        <v>60</v>
      </c>
      <c r="D41" s="152"/>
      <c r="E41" s="152"/>
      <c r="F41" s="153">
        <f>'01 016 Pol'!AE108+'01 2 Pol'!AE41</f>
        <v>0</v>
      </c>
      <c r="G41" s="154">
        <f>'01 016 Pol'!AF108+'01 2 Pol'!AF41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61</v>
      </c>
      <c r="C42" s="146" t="s">
        <v>60</v>
      </c>
      <c r="D42" s="146"/>
      <c r="E42" s="146"/>
      <c r="F42" s="157">
        <f>'01 016 Pol'!AE108</f>
        <v>0</v>
      </c>
      <c r="G42" s="149">
        <f>'01 016 Pol'!AF108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62</v>
      </c>
      <c r="C43" s="146" t="s">
        <v>63</v>
      </c>
      <c r="D43" s="146"/>
      <c r="E43" s="146"/>
      <c r="F43" s="157">
        <f>'01 2 Pol'!AE41</f>
        <v>0</v>
      </c>
      <c r="G43" s="149">
        <f>'01 2 Pol'!AF41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/>
      <c r="B44" s="158" t="s">
        <v>64</v>
      </c>
      <c r="C44" s="159"/>
      <c r="D44" s="159"/>
      <c r="E44" s="160"/>
      <c r="F44" s="161">
        <f>SUMIF(A39:A43,"=1",F39:F43)</f>
        <v>0</v>
      </c>
      <c r="G44" s="162">
        <f>SUMIF(A39:A43,"=1",G39:G43)</f>
        <v>0</v>
      </c>
      <c r="H44" s="162">
        <f>SUMIF(A39:A43,"=1",H39:H43)</f>
        <v>0</v>
      </c>
      <c r="I44" s="162">
        <f>SUMIF(A39:A43,"=1",I39:I43)</f>
        <v>0</v>
      </c>
      <c r="J44" s="163">
        <f>SUMIF(A39:A43,"=1",J39:J43)</f>
        <v>0</v>
      </c>
    </row>
    <row r="46" spans="1:10" x14ac:dyDescent="0.2">
      <c r="A46" t="s">
        <v>66</v>
      </c>
      <c r="B46" t="s">
        <v>67</v>
      </c>
    </row>
    <row r="47" spans="1:10" x14ac:dyDescent="0.2">
      <c r="A47" t="s">
        <v>68</v>
      </c>
      <c r="B47" t="s">
        <v>69</v>
      </c>
    </row>
    <row r="48" spans="1:10" x14ac:dyDescent="0.2">
      <c r="A48" t="s">
        <v>70</v>
      </c>
      <c r="B48" t="s">
        <v>71</v>
      </c>
    </row>
    <row r="49" spans="1:10" x14ac:dyDescent="0.2">
      <c r="A49" t="s">
        <v>70</v>
      </c>
      <c r="B49" t="s">
        <v>72</v>
      </c>
    </row>
    <row r="52" spans="1:10" ht="15.75" x14ac:dyDescent="0.25">
      <c r="B52" s="174" t="s">
        <v>73</v>
      </c>
    </row>
    <row r="54" spans="1:10" ht="25.5" customHeight="1" x14ac:dyDescent="0.2">
      <c r="A54" s="176"/>
      <c r="B54" s="179" t="s">
        <v>17</v>
      </c>
      <c r="C54" s="179" t="s">
        <v>5</v>
      </c>
      <c r="D54" s="180"/>
      <c r="E54" s="180"/>
      <c r="F54" s="181" t="s">
        <v>74</v>
      </c>
      <c r="G54" s="181"/>
      <c r="H54" s="181"/>
      <c r="I54" s="181" t="s">
        <v>29</v>
      </c>
      <c r="J54" s="181" t="s">
        <v>0</v>
      </c>
    </row>
    <row r="55" spans="1:10" ht="36.75" customHeight="1" x14ac:dyDescent="0.2">
      <c r="A55" s="177"/>
      <c r="B55" s="182" t="s">
        <v>75</v>
      </c>
      <c r="C55" s="183" t="s">
        <v>76</v>
      </c>
      <c r="D55" s="184"/>
      <c r="E55" s="184"/>
      <c r="F55" s="191" t="s">
        <v>24</v>
      </c>
      <c r="G55" s="192"/>
      <c r="H55" s="192"/>
      <c r="I55" s="192">
        <f>'01 016 Pol'!G8</f>
        <v>0</v>
      </c>
      <c r="J55" s="188" t="str">
        <f>IF(I63=0,"",I55/I63*100)</f>
        <v/>
      </c>
    </row>
    <row r="56" spans="1:10" ht="36.75" customHeight="1" x14ac:dyDescent="0.2">
      <c r="A56" s="177"/>
      <c r="B56" s="182" t="s">
        <v>77</v>
      </c>
      <c r="C56" s="183" t="s">
        <v>78</v>
      </c>
      <c r="D56" s="184"/>
      <c r="E56" s="184"/>
      <c r="F56" s="191" t="s">
        <v>25</v>
      </c>
      <c r="G56" s="192"/>
      <c r="H56" s="192"/>
      <c r="I56" s="192">
        <f>'01 016 Pol'!G10</f>
        <v>0</v>
      </c>
      <c r="J56" s="188" t="str">
        <f>IF(I63=0,"",I56/I63*100)</f>
        <v/>
      </c>
    </row>
    <row r="57" spans="1:10" ht="36.75" customHeight="1" x14ac:dyDescent="0.2">
      <c r="A57" s="177"/>
      <c r="B57" s="182" t="s">
        <v>79</v>
      </c>
      <c r="C57" s="183" t="s">
        <v>80</v>
      </c>
      <c r="D57" s="184"/>
      <c r="E57" s="184"/>
      <c r="F57" s="191" t="s">
        <v>25</v>
      </c>
      <c r="G57" s="192"/>
      <c r="H57" s="192"/>
      <c r="I57" s="192">
        <f>'01 016 Pol'!G28</f>
        <v>0</v>
      </c>
      <c r="J57" s="188" t="str">
        <f>IF(I63=0,"",I57/I63*100)</f>
        <v/>
      </c>
    </row>
    <row r="58" spans="1:10" ht="36.75" customHeight="1" x14ac:dyDescent="0.2">
      <c r="A58" s="177"/>
      <c r="B58" s="182" t="s">
        <v>81</v>
      </c>
      <c r="C58" s="183" t="s">
        <v>82</v>
      </c>
      <c r="D58" s="184"/>
      <c r="E58" s="184"/>
      <c r="F58" s="191" t="s">
        <v>25</v>
      </c>
      <c r="G58" s="192"/>
      <c r="H58" s="192"/>
      <c r="I58" s="192">
        <f>'01 016 Pol'!G67</f>
        <v>0</v>
      </c>
      <c r="J58" s="188" t="str">
        <f>IF(I63=0,"",I58/I63*100)</f>
        <v/>
      </c>
    </row>
    <row r="59" spans="1:10" ht="36.75" customHeight="1" x14ac:dyDescent="0.2">
      <c r="A59" s="177"/>
      <c r="B59" s="182" t="s">
        <v>83</v>
      </c>
      <c r="C59" s="183" t="s">
        <v>84</v>
      </c>
      <c r="D59" s="184"/>
      <c r="E59" s="184"/>
      <c r="F59" s="191" t="s">
        <v>25</v>
      </c>
      <c r="G59" s="192"/>
      <c r="H59" s="192"/>
      <c r="I59" s="192">
        <f>'01 016 Pol'!G82</f>
        <v>0</v>
      </c>
      <c r="J59" s="188" t="str">
        <f>IF(I63=0,"",I59/I63*100)</f>
        <v/>
      </c>
    </row>
    <row r="60" spans="1:10" ht="36.75" customHeight="1" x14ac:dyDescent="0.2">
      <c r="A60" s="177"/>
      <c r="B60" s="182" t="s">
        <v>85</v>
      </c>
      <c r="C60" s="183" t="s">
        <v>63</v>
      </c>
      <c r="D60" s="184"/>
      <c r="E60" s="184"/>
      <c r="F60" s="191" t="s">
        <v>26</v>
      </c>
      <c r="G60" s="192"/>
      <c r="H60" s="192"/>
      <c r="I60" s="192">
        <f>'01 2 Pol'!G8</f>
        <v>0</v>
      </c>
      <c r="J60" s="188" t="str">
        <f>IF(I63=0,"",I60/I63*100)</f>
        <v/>
      </c>
    </row>
    <row r="61" spans="1:10" ht="36.75" customHeight="1" x14ac:dyDescent="0.2">
      <c r="A61" s="177"/>
      <c r="B61" s="182" t="s">
        <v>86</v>
      </c>
      <c r="C61" s="183" t="s">
        <v>87</v>
      </c>
      <c r="D61" s="184"/>
      <c r="E61" s="184"/>
      <c r="F61" s="191" t="s">
        <v>88</v>
      </c>
      <c r="G61" s="192"/>
      <c r="H61" s="192"/>
      <c r="I61" s="192">
        <f>'01 016 Pol'!G93</f>
        <v>0</v>
      </c>
      <c r="J61" s="188" t="str">
        <f>IF(I63=0,"",I61/I63*100)</f>
        <v/>
      </c>
    </row>
    <row r="62" spans="1:10" ht="36.75" customHeight="1" x14ac:dyDescent="0.2">
      <c r="A62" s="177"/>
      <c r="B62" s="182" t="s">
        <v>89</v>
      </c>
      <c r="C62" s="183" t="s">
        <v>27</v>
      </c>
      <c r="D62" s="184"/>
      <c r="E62" s="184"/>
      <c r="F62" s="191" t="s">
        <v>89</v>
      </c>
      <c r="G62" s="192"/>
      <c r="H62" s="192"/>
      <c r="I62" s="192">
        <f>'01 016 Pol'!G104</f>
        <v>0</v>
      </c>
      <c r="J62" s="188" t="str">
        <f>IF(I63=0,"",I62/I63*100)</f>
        <v/>
      </c>
    </row>
    <row r="63" spans="1:10" ht="25.5" customHeight="1" x14ac:dyDescent="0.2">
      <c r="A63" s="178"/>
      <c r="B63" s="185" t="s">
        <v>1</v>
      </c>
      <c r="C63" s="186"/>
      <c r="D63" s="187"/>
      <c r="E63" s="187"/>
      <c r="F63" s="193"/>
      <c r="G63" s="194"/>
      <c r="H63" s="194"/>
      <c r="I63" s="194">
        <f>SUM(I55:I62)</f>
        <v>0</v>
      </c>
      <c r="J63" s="189">
        <f>SUM(J55:J62)</f>
        <v>0</v>
      </c>
    </row>
    <row r="64" spans="1:10" x14ac:dyDescent="0.2">
      <c r="F64" s="134"/>
      <c r="G64" s="134"/>
      <c r="H64" s="134"/>
      <c r="I64" s="134"/>
      <c r="J64" s="190"/>
    </row>
    <row r="65" spans="6:10" x14ac:dyDescent="0.2">
      <c r="F65" s="134"/>
      <c r="G65" s="134"/>
      <c r="H65" s="134"/>
      <c r="I65" s="134"/>
      <c r="J65" s="190"/>
    </row>
    <row r="66" spans="6:10" x14ac:dyDescent="0.2">
      <c r="F66" s="134"/>
      <c r="G66" s="134"/>
      <c r="H66" s="134"/>
      <c r="I66" s="134"/>
      <c r="J66" s="190"/>
    </row>
  </sheetData>
  <sheetProtection algorithmName="SHA-512" hashValue="4rroS6Gnhu6vlThrNkB5LQJe3o942C/F0pcmegupgq4YlftwsXJzlTtuOtQPOVQAsrrzcaZ09ho/dEyWaxm5ag==" saltValue="MqjuaxLL5h6dsuF+erHDv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9:E59"/>
    <mergeCell ref="C60:E60"/>
    <mergeCell ref="C61:E61"/>
    <mergeCell ref="C62:E62"/>
    <mergeCell ref="B44:E44"/>
    <mergeCell ref="C55:E55"/>
    <mergeCell ref="C56:E56"/>
    <mergeCell ref="C57:E57"/>
    <mergeCell ref="C58:E5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4OCj5oIjTek14kpRqQc8XziNNaJA5eeba/F9HoK1pYOELWAxk23d/yyDZgohX6ZwIAtZnLCoLZ2MIH6Wfp2DiA==" saltValue="BQHeyPp+ivTzfuq7cYC8v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91</v>
      </c>
      <c r="B1" s="196"/>
      <c r="C1" s="196"/>
      <c r="D1" s="196"/>
      <c r="E1" s="196"/>
      <c r="F1" s="196"/>
      <c r="G1" s="196"/>
      <c r="AG1" t="s">
        <v>92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93</v>
      </c>
    </row>
    <row r="3" spans="1:60" ht="24.95" customHeight="1" x14ac:dyDescent="0.2">
      <c r="A3" s="197" t="s">
        <v>8</v>
      </c>
      <c r="B3" s="49" t="s">
        <v>59</v>
      </c>
      <c r="C3" s="200" t="s">
        <v>60</v>
      </c>
      <c r="D3" s="198"/>
      <c r="E3" s="198"/>
      <c r="F3" s="198"/>
      <c r="G3" s="199"/>
      <c r="AC3" s="175" t="s">
        <v>93</v>
      </c>
      <c r="AG3" t="s">
        <v>94</v>
      </c>
    </row>
    <row r="4" spans="1:60" ht="24.95" customHeight="1" x14ac:dyDescent="0.2">
      <c r="A4" s="201" t="s">
        <v>9</v>
      </c>
      <c r="B4" s="202" t="s">
        <v>61</v>
      </c>
      <c r="C4" s="203" t="s">
        <v>60</v>
      </c>
      <c r="D4" s="204"/>
      <c r="E4" s="204"/>
      <c r="F4" s="204"/>
      <c r="G4" s="205"/>
      <c r="AG4" t="s">
        <v>95</v>
      </c>
    </row>
    <row r="5" spans="1:60" x14ac:dyDescent="0.2">
      <c r="D5" s="10"/>
    </row>
    <row r="6" spans="1:60" ht="38.25" x14ac:dyDescent="0.2">
      <c r="A6" s="207" t="s">
        <v>96</v>
      </c>
      <c r="B6" s="209" t="s">
        <v>97</v>
      </c>
      <c r="C6" s="209" t="s">
        <v>98</v>
      </c>
      <c r="D6" s="208" t="s">
        <v>99</v>
      </c>
      <c r="E6" s="207" t="s">
        <v>100</v>
      </c>
      <c r="F6" s="206" t="s">
        <v>101</v>
      </c>
      <c r="G6" s="207" t="s">
        <v>29</v>
      </c>
      <c r="H6" s="210" t="s">
        <v>30</v>
      </c>
      <c r="I6" s="210" t="s">
        <v>102</v>
      </c>
      <c r="J6" s="210" t="s">
        <v>31</v>
      </c>
      <c r="K6" s="210" t="s">
        <v>103</v>
      </c>
      <c r="L6" s="210" t="s">
        <v>104</v>
      </c>
      <c r="M6" s="210" t="s">
        <v>105</v>
      </c>
      <c r="N6" s="210" t="s">
        <v>106</v>
      </c>
      <c r="O6" s="210" t="s">
        <v>107</v>
      </c>
      <c r="P6" s="210" t="s">
        <v>108</v>
      </c>
      <c r="Q6" s="210" t="s">
        <v>109</v>
      </c>
      <c r="R6" s="210" t="s">
        <v>110</v>
      </c>
      <c r="S6" s="210" t="s">
        <v>111</v>
      </c>
      <c r="T6" s="210" t="s">
        <v>112</v>
      </c>
      <c r="U6" s="210" t="s">
        <v>113</v>
      </c>
      <c r="V6" s="210" t="s">
        <v>114</v>
      </c>
      <c r="W6" s="210" t="s">
        <v>115</v>
      </c>
      <c r="X6" s="210" t="s">
        <v>116</v>
      </c>
      <c r="Y6" s="210" t="s">
        <v>117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27" t="s">
        <v>118</v>
      </c>
      <c r="B8" s="228" t="s">
        <v>75</v>
      </c>
      <c r="C8" s="254" t="s">
        <v>76</v>
      </c>
      <c r="D8" s="229"/>
      <c r="E8" s="230"/>
      <c r="F8" s="231"/>
      <c r="G8" s="231">
        <f>SUMIF(AG9:AG9,"&lt;&gt;NOR",G9:G9)</f>
        <v>0</v>
      </c>
      <c r="H8" s="231"/>
      <c r="I8" s="231">
        <f>SUM(I9:I9)</f>
        <v>0</v>
      </c>
      <c r="J8" s="231"/>
      <c r="K8" s="231">
        <f>SUM(K9:K9)</f>
        <v>0</v>
      </c>
      <c r="L8" s="231"/>
      <c r="M8" s="231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1"/>
      <c r="S8" s="231"/>
      <c r="T8" s="232"/>
      <c r="U8" s="226"/>
      <c r="V8" s="226">
        <f>SUM(V9:V9)</f>
        <v>115</v>
      </c>
      <c r="W8" s="226"/>
      <c r="X8" s="226"/>
      <c r="Y8" s="226"/>
      <c r="AG8" t="s">
        <v>119</v>
      </c>
    </row>
    <row r="9" spans="1:60" outlineLevel="1" x14ac:dyDescent="0.2">
      <c r="A9" s="241">
        <v>1</v>
      </c>
      <c r="B9" s="242" t="s">
        <v>120</v>
      </c>
      <c r="C9" s="255" t="s">
        <v>121</v>
      </c>
      <c r="D9" s="243" t="s">
        <v>122</v>
      </c>
      <c r="E9" s="244">
        <v>115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 t="s">
        <v>123</v>
      </c>
      <c r="S9" s="246" t="s">
        <v>124</v>
      </c>
      <c r="T9" s="247" t="s">
        <v>125</v>
      </c>
      <c r="U9" s="222">
        <v>1</v>
      </c>
      <c r="V9" s="222">
        <f>ROUND(E9*U9,2)</f>
        <v>115</v>
      </c>
      <c r="W9" s="222"/>
      <c r="X9" s="222" t="s">
        <v>76</v>
      </c>
      <c r="Y9" s="222" t="s">
        <v>126</v>
      </c>
      <c r="Z9" s="211"/>
      <c r="AA9" s="211"/>
      <c r="AB9" s="211"/>
      <c r="AC9" s="211"/>
      <c r="AD9" s="211"/>
      <c r="AE9" s="211"/>
      <c r="AF9" s="211"/>
      <c r="AG9" s="211" t="s">
        <v>127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">
      <c r="A10" s="227" t="s">
        <v>118</v>
      </c>
      <c r="B10" s="228" t="s">
        <v>77</v>
      </c>
      <c r="C10" s="254" t="s">
        <v>78</v>
      </c>
      <c r="D10" s="229"/>
      <c r="E10" s="230"/>
      <c r="F10" s="231"/>
      <c r="G10" s="231">
        <f>SUMIF(AG11:AG27,"&lt;&gt;NOR",G11:G27)</f>
        <v>0</v>
      </c>
      <c r="H10" s="231"/>
      <c r="I10" s="231">
        <f>SUM(I11:I27)</f>
        <v>0</v>
      </c>
      <c r="J10" s="231"/>
      <c r="K10" s="231">
        <f>SUM(K11:K27)</f>
        <v>0</v>
      </c>
      <c r="L10" s="231"/>
      <c r="M10" s="231">
        <f>SUM(M11:M27)</f>
        <v>0</v>
      </c>
      <c r="N10" s="230"/>
      <c r="O10" s="230">
        <f>SUM(O11:O27)</f>
        <v>30.310000000000002</v>
      </c>
      <c r="P10" s="230"/>
      <c r="Q10" s="230">
        <f>SUM(Q11:Q27)</f>
        <v>1.9</v>
      </c>
      <c r="R10" s="231"/>
      <c r="S10" s="231"/>
      <c r="T10" s="232"/>
      <c r="U10" s="226"/>
      <c r="V10" s="226">
        <f>SUM(V11:V27)</f>
        <v>121.28</v>
      </c>
      <c r="W10" s="226"/>
      <c r="X10" s="226"/>
      <c r="Y10" s="226"/>
      <c r="AG10" t="s">
        <v>119</v>
      </c>
    </row>
    <row r="11" spans="1:60" ht="22.5" outlineLevel="1" x14ac:dyDescent="0.2">
      <c r="A11" s="234">
        <v>2</v>
      </c>
      <c r="B11" s="235" t="s">
        <v>128</v>
      </c>
      <c r="C11" s="256" t="s">
        <v>129</v>
      </c>
      <c r="D11" s="236" t="s">
        <v>130</v>
      </c>
      <c r="E11" s="237">
        <v>379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 t="s">
        <v>131</v>
      </c>
      <c r="S11" s="239" t="s">
        <v>124</v>
      </c>
      <c r="T11" s="240" t="s">
        <v>125</v>
      </c>
      <c r="U11" s="222">
        <v>0.27</v>
      </c>
      <c r="V11" s="222">
        <f>ROUND(E11*U11,2)</f>
        <v>102.33</v>
      </c>
      <c r="W11" s="222"/>
      <c r="X11" s="222" t="s">
        <v>132</v>
      </c>
      <c r="Y11" s="222" t="s">
        <v>126</v>
      </c>
      <c r="Z11" s="211"/>
      <c r="AA11" s="211"/>
      <c r="AB11" s="211"/>
      <c r="AC11" s="211"/>
      <c r="AD11" s="211"/>
      <c r="AE11" s="211"/>
      <c r="AF11" s="211"/>
      <c r="AG11" s="211" t="s">
        <v>133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2" x14ac:dyDescent="0.2">
      <c r="A12" s="218"/>
      <c r="B12" s="219"/>
      <c r="C12" s="257" t="s">
        <v>134</v>
      </c>
      <c r="D12" s="248"/>
      <c r="E12" s="248"/>
      <c r="F12" s="248"/>
      <c r="G12" s="248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1"/>
      <c r="AA12" s="211"/>
      <c r="AB12" s="211"/>
      <c r="AC12" s="211"/>
      <c r="AD12" s="211"/>
      <c r="AE12" s="211"/>
      <c r="AF12" s="211"/>
      <c r="AG12" s="211" t="s">
        <v>135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2" x14ac:dyDescent="0.2">
      <c r="A13" s="218"/>
      <c r="B13" s="219"/>
      <c r="C13" s="258" t="s">
        <v>136</v>
      </c>
      <c r="D13" s="224"/>
      <c r="E13" s="225"/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1"/>
      <c r="AA13" s="211"/>
      <c r="AB13" s="211"/>
      <c r="AC13" s="211"/>
      <c r="AD13" s="211"/>
      <c r="AE13" s="211"/>
      <c r="AF13" s="211"/>
      <c r="AG13" s="211" t="s">
        <v>137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3" x14ac:dyDescent="0.2">
      <c r="A14" s="218"/>
      <c r="B14" s="219"/>
      <c r="C14" s="258" t="s">
        <v>138</v>
      </c>
      <c r="D14" s="224"/>
      <c r="E14" s="225">
        <v>379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1"/>
      <c r="AA14" s="211"/>
      <c r="AB14" s="211"/>
      <c r="AC14" s="211"/>
      <c r="AD14" s="211"/>
      <c r="AE14" s="211"/>
      <c r="AF14" s="211"/>
      <c r="AG14" s="211" t="s">
        <v>137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41">
        <v>3</v>
      </c>
      <c r="B15" s="242" t="s">
        <v>139</v>
      </c>
      <c r="C15" s="255" t="s">
        <v>140</v>
      </c>
      <c r="D15" s="243" t="s">
        <v>130</v>
      </c>
      <c r="E15" s="244">
        <v>379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5.0000000000000001E-3</v>
      </c>
      <c r="Q15" s="244">
        <f>ROUND(E15*P15,2)</f>
        <v>1.9</v>
      </c>
      <c r="R15" s="246" t="s">
        <v>131</v>
      </c>
      <c r="S15" s="246" t="s">
        <v>124</v>
      </c>
      <c r="T15" s="247" t="s">
        <v>125</v>
      </c>
      <c r="U15" s="222">
        <v>0.05</v>
      </c>
      <c r="V15" s="222">
        <f>ROUND(E15*U15,2)</f>
        <v>18.95</v>
      </c>
      <c r="W15" s="222"/>
      <c r="X15" s="222" t="s">
        <v>132</v>
      </c>
      <c r="Y15" s="222" t="s">
        <v>126</v>
      </c>
      <c r="Z15" s="211"/>
      <c r="AA15" s="211"/>
      <c r="AB15" s="211"/>
      <c r="AC15" s="211"/>
      <c r="AD15" s="211"/>
      <c r="AE15" s="211"/>
      <c r="AF15" s="211"/>
      <c r="AG15" s="211" t="s">
        <v>133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34">
        <v>4</v>
      </c>
      <c r="B16" s="235" t="s">
        <v>141</v>
      </c>
      <c r="C16" s="256" t="s">
        <v>142</v>
      </c>
      <c r="D16" s="236" t="s">
        <v>143</v>
      </c>
      <c r="E16" s="237">
        <v>9.0960000000000001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2.3570000000000001E-2</v>
      </c>
      <c r="O16" s="237">
        <f>ROUND(E16*N16,2)</f>
        <v>0.21</v>
      </c>
      <c r="P16" s="237">
        <v>0</v>
      </c>
      <c r="Q16" s="237">
        <f>ROUND(E16*P16,2)</f>
        <v>0</v>
      </c>
      <c r="R16" s="239" t="s">
        <v>131</v>
      </c>
      <c r="S16" s="239" t="s">
        <v>124</v>
      </c>
      <c r="T16" s="240" t="s">
        <v>125</v>
      </c>
      <c r="U16" s="222">
        <v>0</v>
      </c>
      <c r="V16" s="222">
        <f>ROUND(E16*U16,2)</f>
        <v>0</v>
      </c>
      <c r="W16" s="222"/>
      <c r="X16" s="222" t="s">
        <v>132</v>
      </c>
      <c r="Y16" s="222" t="s">
        <v>126</v>
      </c>
      <c r="Z16" s="211"/>
      <c r="AA16" s="211"/>
      <c r="AB16" s="211"/>
      <c r="AC16" s="211"/>
      <c r="AD16" s="211"/>
      <c r="AE16" s="211"/>
      <c r="AF16" s="211"/>
      <c r="AG16" s="211" t="s">
        <v>133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2" x14ac:dyDescent="0.2">
      <c r="A17" s="218"/>
      <c r="B17" s="219"/>
      <c r="C17" s="258" t="s">
        <v>144</v>
      </c>
      <c r="D17" s="224"/>
      <c r="E17" s="225">
        <v>9.0960000000000001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1"/>
      <c r="AA17" s="211"/>
      <c r="AB17" s="211"/>
      <c r="AC17" s="211"/>
      <c r="AD17" s="211"/>
      <c r="AE17" s="211"/>
      <c r="AF17" s="211"/>
      <c r="AG17" s="211" t="s">
        <v>137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34">
        <v>5</v>
      </c>
      <c r="B18" s="235" t="s">
        <v>145</v>
      </c>
      <c r="C18" s="256" t="s">
        <v>146</v>
      </c>
      <c r="D18" s="236" t="s">
        <v>143</v>
      </c>
      <c r="E18" s="237">
        <v>10.005599999999999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0.55000000000000004</v>
      </c>
      <c r="O18" s="237">
        <f>ROUND(E18*N18,2)</f>
        <v>5.5</v>
      </c>
      <c r="P18" s="237">
        <v>0</v>
      </c>
      <c r="Q18" s="237">
        <f>ROUND(E18*P18,2)</f>
        <v>0</v>
      </c>
      <c r="R18" s="239" t="s">
        <v>147</v>
      </c>
      <c r="S18" s="239" t="s">
        <v>124</v>
      </c>
      <c r="T18" s="240" t="s">
        <v>125</v>
      </c>
      <c r="U18" s="222">
        <v>0</v>
      </c>
      <c r="V18" s="222">
        <f>ROUND(E18*U18,2)</f>
        <v>0</v>
      </c>
      <c r="W18" s="222"/>
      <c r="X18" s="222" t="s">
        <v>148</v>
      </c>
      <c r="Y18" s="222" t="s">
        <v>126</v>
      </c>
      <c r="Z18" s="211"/>
      <c r="AA18" s="211"/>
      <c r="AB18" s="211"/>
      <c r="AC18" s="211"/>
      <c r="AD18" s="211"/>
      <c r="AE18" s="211"/>
      <c r="AF18" s="211"/>
      <c r="AG18" s="211" t="s">
        <v>149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2" x14ac:dyDescent="0.2">
      <c r="A19" s="218"/>
      <c r="B19" s="219"/>
      <c r="C19" s="258" t="s">
        <v>150</v>
      </c>
      <c r="D19" s="224"/>
      <c r="E19" s="225">
        <v>10.005599999999999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1"/>
      <c r="AA19" s="211"/>
      <c r="AB19" s="211"/>
      <c r="AC19" s="211"/>
      <c r="AD19" s="211"/>
      <c r="AE19" s="211"/>
      <c r="AF19" s="211"/>
      <c r="AG19" s="211" t="s">
        <v>137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34">
        <v>6</v>
      </c>
      <c r="B20" s="235" t="s">
        <v>151</v>
      </c>
      <c r="C20" s="256" t="s">
        <v>152</v>
      </c>
      <c r="D20" s="236" t="s">
        <v>130</v>
      </c>
      <c r="E20" s="237">
        <v>44.728200000000001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0.55000000000000004</v>
      </c>
      <c r="O20" s="237">
        <f>ROUND(E20*N20,2)</f>
        <v>24.6</v>
      </c>
      <c r="P20" s="237">
        <v>0</v>
      </c>
      <c r="Q20" s="237">
        <f>ROUND(E20*P20,2)</f>
        <v>0</v>
      </c>
      <c r="R20" s="239" t="s">
        <v>147</v>
      </c>
      <c r="S20" s="239" t="s">
        <v>124</v>
      </c>
      <c r="T20" s="240" t="s">
        <v>125</v>
      </c>
      <c r="U20" s="222">
        <v>0</v>
      </c>
      <c r="V20" s="222">
        <f>ROUND(E20*U20,2)</f>
        <v>0</v>
      </c>
      <c r="W20" s="222"/>
      <c r="X20" s="222" t="s">
        <v>148</v>
      </c>
      <c r="Y20" s="222" t="s">
        <v>126</v>
      </c>
      <c r="Z20" s="211"/>
      <c r="AA20" s="211"/>
      <c r="AB20" s="211"/>
      <c r="AC20" s="211"/>
      <c r="AD20" s="211"/>
      <c r="AE20" s="211"/>
      <c r="AF20" s="211"/>
      <c r="AG20" s="211" t="s">
        <v>149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2" x14ac:dyDescent="0.2">
      <c r="A21" s="218"/>
      <c r="B21" s="219"/>
      <c r="C21" s="258" t="s">
        <v>153</v>
      </c>
      <c r="D21" s="224"/>
      <c r="E21" s="225"/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1"/>
      <c r="AA21" s="211"/>
      <c r="AB21" s="211"/>
      <c r="AC21" s="211"/>
      <c r="AD21" s="211"/>
      <c r="AE21" s="211"/>
      <c r="AF21" s="211"/>
      <c r="AG21" s="211" t="s">
        <v>137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3" x14ac:dyDescent="0.2">
      <c r="A22" s="218"/>
      <c r="B22" s="219"/>
      <c r="C22" s="258" t="s">
        <v>154</v>
      </c>
      <c r="D22" s="224"/>
      <c r="E22" s="225">
        <v>7.7901999999999996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1"/>
      <c r="AA22" s="211"/>
      <c r="AB22" s="211"/>
      <c r="AC22" s="211"/>
      <c r="AD22" s="211"/>
      <c r="AE22" s="211"/>
      <c r="AF22" s="211"/>
      <c r="AG22" s="211" t="s">
        <v>137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3" x14ac:dyDescent="0.2">
      <c r="A23" s="218"/>
      <c r="B23" s="219"/>
      <c r="C23" s="258" t="s">
        <v>155</v>
      </c>
      <c r="D23" s="224"/>
      <c r="E23" s="225">
        <v>5.0599999999999996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1"/>
      <c r="AA23" s="211"/>
      <c r="AB23" s="211"/>
      <c r="AC23" s="211"/>
      <c r="AD23" s="211"/>
      <c r="AE23" s="211"/>
      <c r="AF23" s="211"/>
      <c r="AG23" s="211" t="s">
        <v>137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3" x14ac:dyDescent="0.2">
      <c r="A24" s="218"/>
      <c r="B24" s="219"/>
      <c r="C24" s="258" t="s">
        <v>156</v>
      </c>
      <c r="D24" s="224"/>
      <c r="E24" s="225">
        <v>16.863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1"/>
      <c r="AA24" s="211"/>
      <c r="AB24" s="211"/>
      <c r="AC24" s="211"/>
      <c r="AD24" s="211"/>
      <c r="AE24" s="211"/>
      <c r="AF24" s="211"/>
      <c r="AG24" s="211" t="s">
        <v>137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3" x14ac:dyDescent="0.2">
      <c r="A25" s="218"/>
      <c r="B25" s="219"/>
      <c r="C25" s="258" t="s">
        <v>157</v>
      </c>
      <c r="D25" s="224"/>
      <c r="E25" s="225">
        <v>15.015000000000001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1"/>
      <c r="AA25" s="211"/>
      <c r="AB25" s="211"/>
      <c r="AC25" s="211"/>
      <c r="AD25" s="211"/>
      <c r="AE25" s="211"/>
      <c r="AF25" s="211"/>
      <c r="AG25" s="211" t="s">
        <v>137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>
        <v>7</v>
      </c>
      <c r="B26" s="219" t="s">
        <v>158</v>
      </c>
      <c r="C26" s="259" t="s">
        <v>159</v>
      </c>
      <c r="D26" s="220" t="s">
        <v>0</v>
      </c>
      <c r="E26" s="249"/>
      <c r="F26" s="223"/>
      <c r="G26" s="222">
        <f>ROUND(E26*F26,2)</f>
        <v>0</v>
      </c>
      <c r="H26" s="223"/>
      <c r="I26" s="222">
        <f>ROUND(E26*H26,2)</f>
        <v>0</v>
      </c>
      <c r="J26" s="223"/>
      <c r="K26" s="222">
        <f>ROUND(E26*J26,2)</f>
        <v>0</v>
      </c>
      <c r="L26" s="222">
        <v>21</v>
      </c>
      <c r="M26" s="222">
        <f>G26*(1+L26/100)</f>
        <v>0</v>
      </c>
      <c r="N26" s="221">
        <v>0</v>
      </c>
      <c r="O26" s="221">
        <f>ROUND(E26*N26,2)</f>
        <v>0</v>
      </c>
      <c r="P26" s="221">
        <v>0</v>
      </c>
      <c r="Q26" s="221">
        <f>ROUND(E26*P26,2)</f>
        <v>0</v>
      </c>
      <c r="R26" s="222" t="s">
        <v>131</v>
      </c>
      <c r="S26" s="222" t="s">
        <v>124</v>
      </c>
      <c r="T26" s="222" t="s">
        <v>125</v>
      </c>
      <c r="U26" s="222">
        <v>0</v>
      </c>
      <c r="V26" s="222">
        <f>ROUND(E26*U26,2)</f>
        <v>0</v>
      </c>
      <c r="W26" s="222"/>
      <c r="X26" s="222" t="s">
        <v>160</v>
      </c>
      <c r="Y26" s="222" t="s">
        <v>126</v>
      </c>
      <c r="Z26" s="211"/>
      <c r="AA26" s="211"/>
      <c r="AB26" s="211"/>
      <c r="AC26" s="211"/>
      <c r="AD26" s="211"/>
      <c r="AE26" s="211"/>
      <c r="AF26" s="211"/>
      <c r="AG26" s="211" t="s">
        <v>161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2" x14ac:dyDescent="0.2">
      <c r="A27" s="218"/>
      <c r="B27" s="219"/>
      <c r="C27" s="260" t="s">
        <v>162</v>
      </c>
      <c r="D27" s="250"/>
      <c r="E27" s="250"/>
      <c r="F27" s="250"/>
      <c r="G27" s="250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1"/>
      <c r="AA27" s="211"/>
      <c r="AB27" s="211"/>
      <c r="AC27" s="211"/>
      <c r="AD27" s="211"/>
      <c r="AE27" s="211"/>
      <c r="AF27" s="211"/>
      <c r="AG27" s="211" t="s">
        <v>135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x14ac:dyDescent="0.2">
      <c r="A28" s="227" t="s">
        <v>118</v>
      </c>
      <c r="B28" s="228" t="s">
        <v>79</v>
      </c>
      <c r="C28" s="254" t="s">
        <v>80</v>
      </c>
      <c r="D28" s="229"/>
      <c r="E28" s="230"/>
      <c r="F28" s="231"/>
      <c r="G28" s="231">
        <f>SUMIF(AG29:AG66,"&lt;&gt;NOR",G29:G66)</f>
        <v>0</v>
      </c>
      <c r="H28" s="231"/>
      <c r="I28" s="231">
        <f>SUM(I29:I66)</f>
        <v>0</v>
      </c>
      <c r="J28" s="231"/>
      <c r="K28" s="231">
        <f>SUM(K29:K66)</f>
        <v>0</v>
      </c>
      <c r="L28" s="231"/>
      <c r="M28" s="231">
        <f>SUM(M29:M66)</f>
        <v>0</v>
      </c>
      <c r="N28" s="230"/>
      <c r="O28" s="230">
        <f>SUM(O29:O66)</f>
        <v>2.9099999999999993</v>
      </c>
      <c r="P28" s="230"/>
      <c r="Q28" s="230">
        <f>SUM(Q29:Q66)</f>
        <v>0.56999999999999995</v>
      </c>
      <c r="R28" s="231"/>
      <c r="S28" s="231"/>
      <c r="T28" s="232"/>
      <c r="U28" s="226"/>
      <c r="V28" s="226">
        <f>SUM(V29:V66)</f>
        <v>549.64999999999975</v>
      </c>
      <c r="W28" s="226"/>
      <c r="X28" s="226"/>
      <c r="Y28" s="226"/>
      <c r="AG28" t="s">
        <v>119</v>
      </c>
    </row>
    <row r="29" spans="1:60" ht="22.5" outlineLevel="1" x14ac:dyDescent="0.2">
      <c r="A29" s="234">
        <v>8</v>
      </c>
      <c r="B29" s="235" t="s">
        <v>163</v>
      </c>
      <c r="C29" s="256" t="s">
        <v>164</v>
      </c>
      <c r="D29" s="236" t="s">
        <v>130</v>
      </c>
      <c r="E29" s="237">
        <v>379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6.1900000000000002E-3</v>
      </c>
      <c r="O29" s="237">
        <f>ROUND(E29*N29,2)</f>
        <v>2.35</v>
      </c>
      <c r="P29" s="237">
        <v>0</v>
      </c>
      <c r="Q29" s="237">
        <f>ROUND(E29*P29,2)</f>
        <v>0</v>
      </c>
      <c r="R29" s="239" t="s">
        <v>165</v>
      </c>
      <c r="S29" s="239" t="s">
        <v>124</v>
      </c>
      <c r="T29" s="240" t="s">
        <v>125</v>
      </c>
      <c r="U29" s="222">
        <v>1.1869499999999999</v>
      </c>
      <c r="V29" s="222">
        <f>ROUND(E29*U29,2)</f>
        <v>449.85</v>
      </c>
      <c r="W29" s="222"/>
      <c r="X29" s="222" t="s">
        <v>132</v>
      </c>
      <c r="Y29" s="222" t="s">
        <v>126</v>
      </c>
      <c r="Z29" s="211"/>
      <c r="AA29" s="211"/>
      <c r="AB29" s="211"/>
      <c r="AC29" s="211"/>
      <c r="AD29" s="211"/>
      <c r="AE29" s="211"/>
      <c r="AF29" s="211"/>
      <c r="AG29" s="211" t="s">
        <v>133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2" x14ac:dyDescent="0.2">
      <c r="A30" s="218"/>
      <c r="B30" s="219"/>
      <c r="C30" s="257" t="s">
        <v>166</v>
      </c>
      <c r="D30" s="248"/>
      <c r="E30" s="248"/>
      <c r="F30" s="248"/>
      <c r="G30" s="248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1"/>
      <c r="AA30" s="211"/>
      <c r="AB30" s="211"/>
      <c r="AC30" s="211"/>
      <c r="AD30" s="211"/>
      <c r="AE30" s="211"/>
      <c r="AF30" s="211"/>
      <c r="AG30" s="211" t="s">
        <v>135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2" x14ac:dyDescent="0.2">
      <c r="A31" s="218"/>
      <c r="B31" s="219"/>
      <c r="C31" s="261" t="s">
        <v>167</v>
      </c>
      <c r="D31" s="252"/>
      <c r="E31" s="252"/>
      <c r="F31" s="252"/>
      <c r="G31" s="25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1"/>
      <c r="AA31" s="211"/>
      <c r="AB31" s="211"/>
      <c r="AC31" s="211"/>
      <c r="AD31" s="211"/>
      <c r="AE31" s="211"/>
      <c r="AF31" s="211"/>
      <c r="AG31" s="211" t="s">
        <v>168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51" t="str">
        <f>C31</f>
        <v>Dodávka a montáž podkladní lepenky, naohýbaného a upraveného svitku včetně spojovacích prostředků a zednické výpomoci.</v>
      </c>
      <c r="BB31" s="211"/>
      <c r="BC31" s="211"/>
      <c r="BD31" s="211"/>
      <c r="BE31" s="211"/>
      <c r="BF31" s="211"/>
      <c r="BG31" s="211"/>
      <c r="BH31" s="211"/>
    </row>
    <row r="32" spans="1:60" outlineLevel="2" x14ac:dyDescent="0.2">
      <c r="A32" s="218"/>
      <c r="B32" s="219"/>
      <c r="C32" s="258" t="s">
        <v>136</v>
      </c>
      <c r="D32" s="224"/>
      <c r="E32" s="225"/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1"/>
      <c r="AA32" s="211"/>
      <c r="AB32" s="211"/>
      <c r="AC32" s="211"/>
      <c r="AD32" s="211"/>
      <c r="AE32" s="211"/>
      <c r="AF32" s="211"/>
      <c r="AG32" s="211" t="s">
        <v>137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3" x14ac:dyDescent="0.2">
      <c r="A33" s="218"/>
      <c r="B33" s="219"/>
      <c r="C33" s="258" t="s">
        <v>138</v>
      </c>
      <c r="D33" s="224"/>
      <c r="E33" s="225">
        <v>379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1"/>
      <c r="AA33" s="211"/>
      <c r="AB33" s="211"/>
      <c r="AC33" s="211"/>
      <c r="AD33" s="211"/>
      <c r="AE33" s="211"/>
      <c r="AF33" s="211"/>
      <c r="AG33" s="211" t="s">
        <v>137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22.5" outlineLevel="1" x14ac:dyDescent="0.2">
      <c r="A34" s="241">
        <v>9</v>
      </c>
      <c r="B34" s="242" t="s">
        <v>169</v>
      </c>
      <c r="C34" s="255" t="s">
        <v>170</v>
      </c>
      <c r="D34" s="243" t="s">
        <v>171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2.15E-3</v>
      </c>
      <c r="O34" s="244">
        <f>ROUND(E34*N34,2)</f>
        <v>0</v>
      </c>
      <c r="P34" s="244">
        <v>0</v>
      </c>
      <c r="Q34" s="244">
        <f>ROUND(E34*P34,2)</f>
        <v>0</v>
      </c>
      <c r="R34" s="246" t="s">
        <v>165</v>
      </c>
      <c r="S34" s="246" t="s">
        <v>124</v>
      </c>
      <c r="T34" s="247" t="s">
        <v>125</v>
      </c>
      <c r="U34" s="222">
        <v>0.54735</v>
      </c>
      <c r="V34" s="222">
        <f>ROUND(E34*U34,2)</f>
        <v>0.55000000000000004</v>
      </c>
      <c r="W34" s="222"/>
      <c r="X34" s="222" t="s">
        <v>132</v>
      </c>
      <c r="Y34" s="222" t="s">
        <v>126</v>
      </c>
      <c r="Z34" s="211"/>
      <c r="AA34" s="211"/>
      <c r="AB34" s="211"/>
      <c r="AC34" s="211"/>
      <c r="AD34" s="211"/>
      <c r="AE34" s="211"/>
      <c r="AF34" s="211"/>
      <c r="AG34" s="211" t="s">
        <v>133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22.5" outlineLevel="1" x14ac:dyDescent="0.2">
      <c r="A35" s="241">
        <v>10</v>
      </c>
      <c r="B35" s="242" t="s">
        <v>172</v>
      </c>
      <c r="C35" s="255" t="s">
        <v>173</v>
      </c>
      <c r="D35" s="243" t="s">
        <v>171</v>
      </c>
      <c r="E35" s="244">
        <v>2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3.8E-3</v>
      </c>
      <c r="O35" s="244">
        <f>ROUND(E35*N35,2)</f>
        <v>0.01</v>
      </c>
      <c r="P35" s="244">
        <v>0</v>
      </c>
      <c r="Q35" s="244">
        <f>ROUND(E35*P35,2)</f>
        <v>0</v>
      </c>
      <c r="R35" s="246" t="s">
        <v>165</v>
      </c>
      <c r="S35" s="246" t="s">
        <v>124</v>
      </c>
      <c r="T35" s="247" t="s">
        <v>125</v>
      </c>
      <c r="U35" s="222">
        <v>0.74170000000000003</v>
      </c>
      <c r="V35" s="222">
        <f>ROUND(E35*U35,2)</f>
        <v>1.48</v>
      </c>
      <c r="W35" s="222"/>
      <c r="X35" s="222" t="s">
        <v>132</v>
      </c>
      <c r="Y35" s="222" t="s">
        <v>126</v>
      </c>
      <c r="Z35" s="211"/>
      <c r="AA35" s="211"/>
      <c r="AB35" s="211"/>
      <c r="AC35" s="211"/>
      <c r="AD35" s="211"/>
      <c r="AE35" s="211"/>
      <c r="AF35" s="211"/>
      <c r="AG35" s="211" t="s">
        <v>133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22.5" outlineLevel="1" x14ac:dyDescent="0.2">
      <c r="A36" s="234">
        <v>11</v>
      </c>
      <c r="B36" s="235" t="s">
        <v>174</v>
      </c>
      <c r="C36" s="256" t="s">
        <v>175</v>
      </c>
      <c r="D36" s="236" t="s">
        <v>176</v>
      </c>
      <c r="E36" s="237">
        <v>48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3.1700000000000001E-3</v>
      </c>
      <c r="O36" s="237">
        <f>ROUND(E36*N36,2)</f>
        <v>0.15</v>
      </c>
      <c r="P36" s="237">
        <v>0</v>
      </c>
      <c r="Q36" s="237">
        <f>ROUND(E36*P36,2)</f>
        <v>0</v>
      </c>
      <c r="R36" s="239" t="s">
        <v>165</v>
      </c>
      <c r="S36" s="239" t="s">
        <v>124</v>
      </c>
      <c r="T36" s="240" t="s">
        <v>125</v>
      </c>
      <c r="U36" s="222">
        <v>0.219</v>
      </c>
      <c r="V36" s="222">
        <f>ROUND(E36*U36,2)</f>
        <v>10.51</v>
      </c>
      <c r="W36" s="222"/>
      <c r="X36" s="222" t="s">
        <v>132</v>
      </c>
      <c r="Y36" s="222" t="s">
        <v>126</v>
      </c>
      <c r="Z36" s="211"/>
      <c r="AA36" s="211"/>
      <c r="AB36" s="211"/>
      <c r="AC36" s="211"/>
      <c r="AD36" s="211"/>
      <c r="AE36" s="211"/>
      <c r="AF36" s="211"/>
      <c r="AG36" s="211" t="s">
        <v>133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2" x14ac:dyDescent="0.2">
      <c r="A37" s="218"/>
      <c r="B37" s="219"/>
      <c r="C37" s="262" t="s">
        <v>177</v>
      </c>
      <c r="D37" s="253"/>
      <c r="E37" s="253"/>
      <c r="F37" s="253"/>
      <c r="G37" s="253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1"/>
      <c r="AA37" s="211"/>
      <c r="AB37" s="211"/>
      <c r="AC37" s="211"/>
      <c r="AD37" s="211"/>
      <c r="AE37" s="211"/>
      <c r="AF37" s="211"/>
      <c r="AG37" s="211" t="s">
        <v>168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2" x14ac:dyDescent="0.2">
      <c r="A38" s="218"/>
      <c r="B38" s="219"/>
      <c r="C38" s="258" t="s">
        <v>178</v>
      </c>
      <c r="D38" s="224"/>
      <c r="E38" s="225">
        <v>48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1"/>
      <c r="AA38" s="211"/>
      <c r="AB38" s="211"/>
      <c r="AC38" s="211"/>
      <c r="AD38" s="211"/>
      <c r="AE38" s="211"/>
      <c r="AF38" s="211"/>
      <c r="AG38" s="211" t="s">
        <v>137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1" x14ac:dyDescent="0.2">
      <c r="A39" s="234">
        <v>12</v>
      </c>
      <c r="B39" s="235" t="s">
        <v>179</v>
      </c>
      <c r="C39" s="256" t="s">
        <v>180</v>
      </c>
      <c r="D39" s="236" t="s">
        <v>176</v>
      </c>
      <c r="E39" s="237">
        <v>46.8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2.3999999999999998E-3</v>
      </c>
      <c r="O39" s="237">
        <f>ROUND(E39*N39,2)</f>
        <v>0.11</v>
      </c>
      <c r="P39" s="237">
        <v>0</v>
      </c>
      <c r="Q39" s="237">
        <f>ROUND(E39*P39,2)</f>
        <v>0</v>
      </c>
      <c r="R39" s="239" t="s">
        <v>165</v>
      </c>
      <c r="S39" s="239" t="s">
        <v>124</v>
      </c>
      <c r="T39" s="240" t="s">
        <v>125</v>
      </c>
      <c r="U39" s="222">
        <v>0.26</v>
      </c>
      <c r="V39" s="222">
        <f>ROUND(E39*U39,2)</f>
        <v>12.17</v>
      </c>
      <c r="W39" s="222"/>
      <c r="X39" s="222" t="s">
        <v>132</v>
      </c>
      <c r="Y39" s="222" t="s">
        <v>126</v>
      </c>
      <c r="Z39" s="211"/>
      <c r="AA39" s="211"/>
      <c r="AB39" s="211"/>
      <c r="AC39" s="211"/>
      <c r="AD39" s="211"/>
      <c r="AE39" s="211"/>
      <c r="AF39" s="211"/>
      <c r="AG39" s="211" t="s">
        <v>133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2" x14ac:dyDescent="0.2">
      <c r="A40" s="218"/>
      <c r="B40" s="219"/>
      <c r="C40" s="257" t="s">
        <v>181</v>
      </c>
      <c r="D40" s="248"/>
      <c r="E40" s="248"/>
      <c r="F40" s="248"/>
      <c r="G40" s="248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1"/>
      <c r="AA40" s="211"/>
      <c r="AB40" s="211"/>
      <c r="AC40" s="211"/>
      <c r="AD40" s="211"/>
      <c r="AE40" s="211"/>
      <c r="AF40" s="211"/>
      <c r="AG40" s="211" t="s">
        <v>135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2" x14ac:dyDescent="0.2">
      <c r="A41" s="218"/>
      <c r="B41" s="219"/>
      <c r="C41" s="261" t="s">
        <v>182</v>
      </c>
      <c r="D41" s="252"/>
      <c r="E41" s="252"/>
      <c r="F41" s="252"/>
      <c r="G41" s="25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1"/>
      <c r="AA41" s="211"/>
      <c r="AB41" s="211"/>
      <c r="AC41" s="211"/>
      <c r="AD41" s="211"/>
      <c r="AE41" s="211"/>
      <c r="AF41" s="211"/>
      <c r="AG41" s="211" t="s">
        <v>168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2" x14ac:dyDescent="0.2">
      <c r="A42" s="218"/>
      <c r="B42" s="219"/>
      <c r="C42" s="258" t="s">
        <v>183</v>
      </c>
      <c r="D42" s="224"/>
      <c r="E42" s="225">
        <v>46.8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1"/>
      <c r="AA42" s="211"/>
      <c r="AB42" s="211"/>
      <c r="AC42" s="211"/>
      <c r="AD42" s="211"/>
      <c r="AE42" s="211"/>
      <c r="AF42" s="211"/>
      <c r="AG42" s="211" t="s">
        <v>137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34">
        <v>13</v>
      </c>
      <c r="B43" s="235" t="s">
        <v>184</v>
      </c>
      <c r="C43" s="256" t="s">
        <v>185</v>
      </c>
      <c r="D43" s="236" t="s">
        <v>176</v>
      </c>
      <c r="E43" s="237">
        <v>23.364000000000001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1.5299999999999999E-3</v>
      </c>
      <c r="O43" s="237">
        <f>ROUND(E43*N43,2)</f>
        <v>0.04</v>
      </c>
      <c r="P43" s="237">
        <v>0</v>
      </c>
      <c r="Q43" s="237">
        <f>ROUND(E43*P43,2)</f>
        <v>0</v>
      </c>
      <c r="R43" s="239" t="s">
        <v>165</v>
      </c>
      <c r="S43" s="239" t="s">
        <v>124</v>
      </c>
      <c r="T43" s="240" t="s">
        <v>125</v>
      </c>
      <c r="U43" s="222">
        <v>0.24</v>
      </c>
      <c r="V43" s="222">
        <f>ROUND(E43*U43,2)</f>
        <v>5.61</v>
      </c>
      <c r="W43" s="222"/>
      <c r="X43" s="222" t="s">
        <v>132</v>
      </c>
      <c r="Y43" s="222" t="s">
        <v>126</v>
      </c>
      <c r="Z43" s="211"/>
      <c r="AA43" s="211"/>
      <c r="AB43" s="211"/>
      <c r="AC43" s="211"/>
      <c r="AD43" s="211"/>
      <c r="AE43" s="211"/>
      <c r="AF43" s="211"/>
      <c r="AG43" s="211" t="s">
        <v>133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2" x14ac:dyDescent="0.2">
      <c r="A44" s="218"/>
      <c r="B44" s="219"/>
      <c r="C44" s="258" t="s">
        <v>186</v>
      </c>
      <c r="D44" s="224"/>
      <c r="E44" s="225">
        <v>14.164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1"/>
      <c r="AA44" s="211"/>
      <c r="AB44" s="211"/>
      <c r="AC44" s="211"/>
      <c r="AD44" s="211"/>
      <c r="AE44" s="211"/>
      <c r="AF44" s="211"/>
      <c r="AG44" s="211" t="s">
        <v>137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3" x14ac:dyDescent="0.2">
      <c r="A45" s="218"/>
      <c r="B45" s="219"/>
      <c r="C45" s="258" t="s">
        <v>187</v>
      </c>
      <c r="D45" s="224"/>
      <c r="E45" s="225">
        <v>9.1999999999999993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1"/>
      <c r="AA45" s="211"/>
      <c r="AB45" s="211"/>
      <c r="AC45" s="211"/>
      <c r="AD45" s="211"/>
      <c r="AE45" s="211"/>
      <c r="AF45" s="211"/>
      <c r="AG45" s="211" t="s">
        <v>137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34">
        <v>14</v>
      </c>
      <c r="B46" s="235" t="s">
        <v>188</v>
      </c>
      <c r="C46" s="256" t="s">
        <v>189</v>
      </c>
      <c r="D46" s="236" t="s">
        <v>176</v>
      </c>
      <c r="E46" s="237">
        <v>11.8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2.7100000000000002E-3</v>
      </c>
      <c r="O46" s="237">
        <f>ROUND(E46*N46,2)</f>
        <v>0.03</v>
      </c>
      <c r="P46" s="237">
        <v>0</v>
      </c>
      <c r="Q46" s="237">
        <f>ROUND(E46*P46,2)</f>
        <v>0</v>
      </c>
      <c r="R46" s="239" t="s">
        <v>165</v>
      </c>
      <c r="S46" s="239" t="s">
        <v>124</v>
      </c>
      <c r="T46" s="240" t="s">
        <v>125</v>
      </c>
      <c r="U46" s="222">
        <v>0.35</v>
      </c>
      <c r="V46" s="222">
        <f>ROUND(E46*U46,2)</f>
        <v>4.13</v>
      </c>
      <c r="W46" s="222"/>
      <c r="X46" s="222" t="s">
        <v>132</v>
      </c>
      <c r="Y46" s="222" t="s">
        <v>126</v>
      </c>
      <c r="Z46" s="211"/>
      <c r="AA46" s="211"/>
      <c r="AB46" s="211"/>
      <c r="AC46" s="211"/>
      <c r="AD46" s="211"/>
      <c r="AE46" s="211"/>
      <c r="AF46" s="211"/>
      <c r="AG46" s="211" t="s">
        <v>133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2" x14ac:dyDescent="0.2">
      <c r="A47" s="218"/>
      <c r="B47" s="219"/>
      <c r="C47" s="258" t="s">
        <v>190</v>
      </c>
      <c r="D47" s="224"/>
      <c r="E47" s="225">
        <v>11.8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1"/>
      <c r="AA47" s="211"/>
      <c r="AB47" s="211"/>
      <c r="AC47" s="211"/>
      <c r="AD47" s="211"/>
      <c r="AE47" s="211"/>
      <c r="AF47" s="211"/>
      <c r="AG47" s="211" t="s">
        <v>137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22.5" outlineLevel="1" x14ac:dyDescent="0.2">
      <c r="A48" s="234">
        <v>15</v>
      </c>
      <c r="B48" s="235" t="s">
        <v>191</v>
      </c>
      <c r="C48" s="256" t="s">
        <v>192</v>
      </c>
      <c r="D48" s="236" t="s">
        <v>176</v>
      </c>
      <c r="E48" s="237">
        <v>46.8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7">
        <v>3.7200000000000002E-3</v>
      </c>
      <c r="O48" s="237">
        <f>ROUND(E48*N48,2)</f>
        <v>0.17</v>
      </c>
      <c r="P48" s="237">
        <v>0</v>
      </c>
      <c r="Q48" s="237">
        <f>ROUND(E48*P48,2)</f>
        <v>0</v>
      </c>
      <c r="R48" s="239" t="s">
        <v>165</v>
      </c>
      <c r="S48" s="239" t="s">
        <v>124</v>
      </c>
      <c r="T48" s="240" t="s">
        <v>125</v>
      </c>
      <c r="U48" s="222">
        <v>0.80610000000000004</v>
      </c>
      <c r="V48" s="222">
        <f>ROUND(E48*U48,2)</f>
        <v>37.729999999999997</v>
      </c>
      <c r="W48" s="222"/>
      <c r="X48" s="222" t="s">
        <v>132</v>
      </c>
      <c r="Y48" s="222" t="s">
        <v>126</v>
      </c>
      <c r="Z48" s="211"/>
      <c r="AA48" s="211"/>
      <c r="AB48" s="211"/>
      <c r="AC48" s="211"/>
      <c r="AD48" s="211"/>
      <c r="AE48" s="211"/>
      <c r="AF48" s="211"/>
      <c r="AG48" s="211" t="s">
        <v>133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2" x14ac:dyDescent="0.2">
      <c r="A49" s="218"/>
      <c r="B49" s="219"/>
      <c r="C49" s="258" t="s">
        <v>183</v>
      </c>
      <c r="D49" s="224"/>
      <c r="E49" s="225">
        <v>46.8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1"/>
      <c r="AA49" s="211"/>
      <c r="AB49" s="211"/>
      <c r="AC49" s="211"/>
      <c r="AD49" s="211"/>
      <c r="AE49" s="211"/>
      <c r="AF49" s="211"/>
      <c r="AG49" s="211" t="s">
        <v>137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1" x14ac:dyDescent="0.2">
      <c r="A50" s="241">
        <v>16</v>
      </c>
      <c r="B50" s="242" t="s">
        <v>193</v>
      </c>
      <c r="C50" s="255" t="s">
        <v>194</v>
      </c>
      <c r="D50" s="243" t="s">
        <v>171</v>
      </c>
      <c r="E50" s="244">
        <v>6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6" t="s">
        <v>165</v>
      </c>
      <c r="S50" s="246" t="s">
        <v>124</v>
      </c>
      <c r="T50" s="247" t="s">
        <v>125</v>
      </c>
      <c r="U50" s="222">
        <v>0.56925000000000003</v>
      </c>
      <c r="V50" s="222">
        <f>ROUND(E50*U50,2)</f>
        <v>3.42</v>
      </c>
      <c r="W50" s="222"/>
      <c r="X50" s="222" t="s">
        <v>132</v>
      </c>
      <c r="Y50" s="222" t="s">
        <v>126</v>
      </c>
      <c r="Z50" s="211"/>
      <c r="AA50" s="211"/>
      <c r="AB50" s="211"/>
      <c r="AC50" s="211"/>
      <c r="AD50" s="211"/>
      <c r="AE50" s="211"/>
      <c r="AF50" s="211"/>
      <c r="AG50" s="211" t="s">
        <v>133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ht="22.5" outlineLevel="1" x14ac:dyDescent="0.2">
      <c r="A51" s="241">
        <v>17</v>
      </c>
      <c r="B51" s="242" t="s">
        <v>195</v>
      </c>
      <c r="C51" s="255" t="s">
        <v>196</v>
      </c>
      <c r="D51" s="243" t="s">
        <v>171</v>
      </c>
      <c r="E51" s="244">
        <v>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4.6000000000000001E-4</v>
      </c>
      <c r="Q51" s="244">
        <f>ROUND(E51*P51,2)</f>
        <v>0</v>
      </c>
      <c r="R51" s="246" t="s">
        <v>165</v>
      </c>
      <c r="S51" s="246" t="s">
        <v>124</v>
      </c>
      <c r="T51" s="247" t="s">
        <v>125</v>
      </c>
      <c r="U51" s="222">
        <v>5.7500000000000002E-2</v>
      </c>
      <c r="V51" s="222">
        <f>ROUND(E51*U51,2)</f>
        <v>0.06</v>
      </c>
      <c r="W51" s="222"/>
      <c r="X51" s="222" t="s">
        <v>132</v>
      </c>
      <c r="Y51" s="222" t="s">
        <v>126</v>
      </c>
      <c r="Z51" s="211"/>
      <c r="AA51" s="211"/>
      <c r="AB51" s="211"/>
      <c r="AC51" s="211"/>
      <c r="AD51" s="211"/>
      <c r="AE51" s="211"/>
      <c r="AF51" s="211"/>
      <c r="AG51" s="211" t="s">
        <v>133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33.75" outlineLevel="1" x14ac:dyDescent="0.2">
      <c r="A52" s="241">
        <v>18</v>
      </c>
      <c r="B52" s="242" t="s">
        <v>197</v>
      </c>
      <c r="C52" s="255" t="s">
        <v>198</v>
      </c>
      <c r="D52" s="243" t="s">
        <v>171</v>
      </c>
      <c r="E52" s="244">
        <v>2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4">
        <v>0</v>
      </c>
      <c r="O52" s="244">
        <f>ROUND(E52*N52,2)</f>
        <v>0</v>
      </c>
      <c r="P52" s="244">
        <v>8.0999999999999996E-4</v>
      </c>
      <c r="Q52" s="244">
        <f>ROUND(E52*P52,2)</f>
        <v>0</v>
      </c>
      <c r="R52" s="246" t="s">
        <v>165</v>
      </c>
      <c r="S52" s="246" t="s">
        <v>124</v>
      </c>
      <c r="T52" s="247" t="s">
        <v>125</v>
      </c>
      <c r="U52" s="222">
        <v>8.0500000000000002E-2</v>
      </c>
      <c r="V52" s="222">
        <f>ROUND(E52*U52,2)</f>
        <v>0.16</v>
      </c>
      <c r="W52" s="222"/>
      <c r="X52" s="222" t="s">
        <v>132</v>
      </c>
      <c r="Y52" s="222" t="s">
        <v>126</v>
      </c>
      <c r="Z52" s="211"/>
      <c r="AA52" s="211"/>
      <c r="AB52" s="211"/>
      <c r="AC52" s="211"/>
      <c r="AD52" s="211"/>
      <c r="AE52" s="211"/>
      <c r="AF52" s="211"/>
      <c r="AG52" s="211" t="s">
        <v>133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34">
        <v>19</v>
      </c>
      <c r="B53" s="235" t="s">
        <v>199</v>
      </c>
      <c r="C53" s="256" t="s">
        <v>200</v>
      </c>
      <c r="D53" s="236" t="s">
        <v>176</v>
      </c>
      <c r="E53" s="237">
        <v>46.8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0</v>
      </c>
      <c r="O53" s="237">
        <f>ROUND(E53*N53,2)</f>
        <v>0</v>
      </c>
      <c r="P53" s="237">
        <v>4.45E-3</v>
      </c>
      <c r="Q53" s="237">
        <f>ROUND(E53*P53,2)</f>
        <v>0.21</v>
      </c>
      <c r="R53" s="239" t="s">
        <v>165</v>
      </c>
      <c r="S53" s="239" t="s">
        <v>124</v>
      </c>
      <c r="T53" s="240" t="s">
        <v>125</v>
      </c>
      <c r="U53" s="222">
        <v>8.0500000000000002E-2</v>
      </c>
      <c r="V53" s="222">
        <f>ROUND(E53*U53,2)</f>
        <v>3.77</v>
      </c>
      <c r="W53" s="222"/>
      <c r="X53" s="222" t="s">
        <v>132</v>
      </c>
      <c r="Y53" s="222" t="s">
        <v>126</v>
      </c>
      <c r="Z53" s="211"/>
      <c r="AA53" s="211"/>
      <c r="AB53" s="211"/>
      <c r="AC53" s="211"/>
      <c r="AD53" s="211"/>
      <c r="AE53" s="211"/>
      <c r="AF53" s="211"/>
      <c r="AG53" s="211" t="s">
        <v>133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2" x14ac:dyDescent="0.2">
      <c r="A54" s="218"/>
      <c r="B54" s="219"/>
      <c r="C54" s="258" t="s">
        <v>183</v>
      </c>
      <c r="D54" s="224"/>
      <c r="E54" s="225">
        <v>46.8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1"/>
      <c r="AA54" s="211"/>
      <c r="AB54" s="211"/>
      <c r="AC54" s="211"/>
      <c r="AD54" s="211"/>
      <c r="AE54" s="211"/>
      <c r="AF54" s="211"/>
      <c r="AG54" s="211" t="s">
        <v>137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2.5" outlineLevel="1" x14ac:dyDescent="0.2">
      <c r="A55" s="241">
        <v>20</v>
      </c>
      <c r="B55" s="242" t="s">
        <v>201</v>
      </c>
      <c r="C55" s="255" t="s">
        <v>202</v>
      </c>
      <c r="D55" s="243" t="s">
        <v>171</v>
      </c>
      <c r="E55" s="244">
        <v>6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2.0080000000000001E-2</v>
      </c>
      <c r="Q55" s="244">
        <f>ROUND(E55*P55,2)</f>
        <v>0.12</v>
      </c>
      <c r="R55" s="246" t="s">
        <v>165</v>
      </c>
      <c r="S55" s="246" t="s">
        <v>124</v>
      </c>
      <c r="T55" s="247" t="s">
        <v>125</v>
      </c>
      <c r="U55" s="222">
        <v>9.1999999999999998E-2</v>
      </c>
      <c r="V55" s="222">
        <f>ROUND(E55*U55,2)</f>
        <v>0.55000000000000004</v>
      </c>
      <c r="W55" s="222"/>
      <c r="X55" s="222" t="s">
        <v>132</v>
      </c>
      <c r="Y55" s="222" t="s">
        <v>126</v>
      </c>
      <c r="Z55" s="211"/>
      <c r="AA55" s="211"/>
      <c r="AB55" s="211"/>
      <c r="AC55" s="211"/>
      <c r="AD55" s="211"/>
      <c r="AE55" s="211"/>
      <c r="AF55" s="211"/>
      <c r="AG55" s="211" t="s">
        <v>133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34">
        <v>21</v>
      </c>
      <c r="B56" s="235" t="s">
        <v>203</v>
      </c>
      <c r="C56" s="256" t="s">
        <v>204</v>
      </c>
      <c r="D56" s="236" t="s">
        <v>176</v>
      </c>
      <c r="E56" s="237">
        <v>23.364000000000001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2.5000000000000001E-3</v>
      </c>
      <c r="Q56" s="237">
        <f>ROUND(E56*P56,2)</f>
        <v>0.06</v>
      </c>
      <c r="R56" s="239" t="s">
        <v>165</v>
      </c>
      <c r="S56" s="239" t="s">
        <v>124</v>
      </c>
      <c r="T56" s="240" t="s">
        <v>125</v>
      </c>
      <c r="U56" s="222">
        <v>6.9000000000000006E-2</v>
      </c>
      <c r="V56" s="222">
        <f>ROUND(E56*U56,2)</f>
        <v>1.61</v>
      </c>
      <c r="W56" s="222"/>
      <c r="X56" s="222" t="s">
        <v>132</v>
      </c>
      <c r="Y56" s="222" t="s">
        <v>126</v>
      </c>
      <c r="Z56" s="211"/>
      <c r="AA56" s="211"/>
      <c r="AB56" s="211"/>
      <c r="AC56" s="211"/>
      <c r="AD56" s="211"/>
      <c r="AE56" s="211"/>
      <c r="AF56" s="211"/>
      <c r="AG56" s="211" t="s">
        <v>133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2" x14ac:dyDescent="0.2">
      <c r="A57" s="218"/>
      <c r="B57" s="219"/>
      <c r="C57" s="258" t="s">
        <v>186</v>
      </c>
      <c r="D57" s="224"/>
      <c r="E57" s="225">
        <v>14.164</v>
      </c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1"/>
      <c r="AA57" s="211"/>
      <c r="AB57" s="211"/>
      <c r="AC57" s="211"/>
      <c r="AD57" s="211"/>
      <c r="AE57" s="211"/>
      <c r="AF57" s="211"/>
      <c r="AG57" s="211" t="s">
        <v>137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3" x14ac:dyDescent="0.2">
      <c r="A58" s="218"/>
      <c r="B58" s="219"/>
      <c r="C58" s="258" t="s">
        <v>187</v>
      </c>
      <c r="D58" s="224"/>
      <c r="E58" s="225">
        <v>9.1999999999999993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1"/>
      <c r="AA58" s="211"/>
      <c r="AB58" s="211"/>
      <c r="AC58" s="211"/>
      <c r="AD58" s="211"/>
      <c r="AE58" s="211"/>
      <c r="AF58" s="211"/>
      <c r="AG58" s="211" t="s">
        <v>137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34">
        <v>22</v>
      </c>
      <c r="B59" s="235" t="s">
        <v>205</v>
      </c>
      <c r="C59" s="256" t="s">
        <v>206</v>
      </c>
      <c r="D59" s="236" t="s">
        <v>176</v>
      </c>
      <c r="E59" s="237">
        <v>11.8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3.7699999999999999E-3</v>
      </c>
      <c r="Q59" s="237">
        <f>ROUND(E59*P59,2)</f>
        <v>0.04</v>
      </c>
      <c r="R59" s="239" t="s">
        <v>165</v>
      </c>
      <c r="S59" s="239" t="s">
        <v>124</v>
      </c>
      <c r="T59" s="240" t="s">
        <v>125</v>
      </c>
      <c r="U59" s="222">
        <v>5.7500000000000002E-2</v>
      </c>
      <c r="V59" s="222">
        <f>ROUND(E59*U59,2)</f>
        <v>0.68</v>
      </c>
      <c r="W59" s="222"/>
      <c r="X59" s="222" t="s">
        <v>132</v>
      </c>
      <c r="Y59" s="222" t="s">
        <v>126</v>
      </c>
      <c r="Z59" s="211"/>
      <c r="AA59" s="211"/>
      <c r="AB59" s="211"/>
      <c r="AC59" s="211"/>
      <c r="AD59" s="211"/>
      <c r="AE59" s="211"/>
      <c r="AF59" s="211"/>
      <c r="AG59" s="211" t="s">
        <v>133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2" x14ac:dyDescent="0.2">
      <c r="A60" s="218"/>
      <c r="B60" s="219"/>
      <c r="C60" s="258" t="s">
        <v>190</v>
      </c>
      <c r="D60" s="224"/>
      <c r="E60" s="225">
        <v>11.8</v>
      </c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1"/>
      <c r="AA60" s="211"/>
      <c r="AB60" s="211"/>
      <c r="AC60" s="211"/>
      <c r="AD60" s="211"/>
      <c r="AE60" s="211"/>
      <c r="AF60" s="211"/>
      <c r="AG60" s="211" t="s">
        <v>137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34">
        <v>23</v>
      </c>
      <c r="B61" s="235" t="s">
        <v>207</v>
      </c>
      <c r="C61" s="256" t="s">
        <v>208</v>
      </c>
      <c r="D61" s="236" t="s">
        <v>176</v>
      </c>
      <c r="E61" s="237">
        <v>48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7">
        <v>0</v>
      </c>
      <c r="O61" s="237">
        <f>ROUND(E61*N61,2)</f>
        <v>0</v>
      </c>
      <c r="P61" s="237">
        <v>2.8500000000000001E-3</v>
      </c>
      <c r="Q61" s="237">
        <f>ROUND(E61*P61,2)</f>
        <v>0.14000000000000001</v>
      </c>
      <c r="R61" s="239" t="s">
        <v>165</v>
      </c>
      <c r="S61" s="239" t="s">
        <v>124</v>
      </c>
      <c r="T61" s="240" t="s">
        <v>125</v>
      </c>
      <c r="U61" s="222">
        <v>6.9000000000000006E-2</v>
      </c>
      <c r="V61" s="222">
        <f>ROUND(E61*U61,2)</f>
        <v>3.31</v>
      </c>
      <c r="W61" s="222"/>
      <c r="X61" s="222" t="s">
        <v>132</v>
      </c>
      <c r="Y61" s="222" t="s">
        <v>126</v>
      </c>
      <c r="Z61" s="211"/>
      <c r="AA61" s="211"/>
      <c r="AB61" s="211"/>
      <c r="AC61" s="211"/>
      <c r="AD61" s="211"/>
      <c r="AE61" s="211"/>
      <c r="AF61" s="211"/>
      <c r="AG61" s="211" t="s">
        <v>133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2" x14ac:dyDescent="0.2">
      <c r="A62" s="218"/>
      <c r="B62" s="219"/>
      <c r="C62" s="258" t="s">
        <v>178</v>
      </c>
      <c r="D62" s="224"/>
      <c r="E62" s="225">
        <v>48</v>
      </c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1"/>
      <c r="AA62" s="211"/>
      <c r="AB62" s="211"/>
      <c r="AC62" s="211"/>
      <c r="AD62" s="211"/>
      <c r="AE62" s="211"/>
      <c r="AF62" s="211"/>
      <c r="AG62" s="211" t="s">
        <v>137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33.75" outlineLevel="1" x14ac:dyDescent="0.2">
      <c r="A63" s="241">
        <v>24</v>
      </c>
      <c r="B63" s="242" t="s">
        <v>209</v>
      </c>
      <c r="C63" s="255" t="s">
        <v>210</v>
      </c>
      <c r="D63" s="243" t="s">
        <v>171</v>
      </c>
      <c r="E63" s="244">
        <v>6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9.1000000000000004E-3</v>
      </c>
      <c r="O63" s="244">
        <f>ROUND(E63*N63,2)</f>
        <v>0.05</v>
      </c>
      <c r="P63" s="244">
        <v>0</v>
      </c>
      <c r="Q63" s="244">
        <f>ROUND(E63*P63,2)</f>
        <v>0</v>
      </c>
      <c r="R63" s="246" t="s">
        <v>147</v>
      </c>
      <c r="S63" s="246" t="s">
        <v>124</v>
      </c>
      <c r="T63" s="247" t="s">
        <v>125</v>
      </c>
      <c r="U63" s="222">
        <v>0</v>
      </c>
      <c r="V63" s="222">
        <f>ROUND(E63*U63,2)</f>
        <v>0</v>
      </c>
      <c r="W63" s="222"/>
      <c r="X63" s="222" t="s">
        <v>148</v>
      </c>
      <c r="Y63" s="222" t="s">
        <v>126</v>
      </c>
      <c r="Z63" s="211"/>
      <c r="AA63" s="211"/>
      <c r="AB63" s="211"/>
      <c r="AC63" s="211"/>
      <c r="AD63" s="211"/>
      <c r="AE63" s="211"/>
      <c r="AF63" s="211"/>
      <c r="AG63" s="211" t="s">
        <v>149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34">
        <v>25</v>
      </c>
      <c r="B64" s="235" t="s">
        <v>211</v>
      </c>
      <c r="C64" s="256" t="s">
        <v>212</v>
      </c>
      <c r="D64" s="236" t="s">
        <v>213</v>
      </c>
      <c r="E64" s="237">
        <v>2.9166599999999998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9" t="s">
        <v>165</v>
      </c>
      <c r="S64" s="239" t="s">
        <v>124</v>
      </c>
      <c r="T64" s="240" t="s">
        <v>125</v>
      </c>
      <c r="U64" s="222">
        <v>4.82</v>
      </c>
      <c r="V64" s="222">
        <f>ROUND(E64*U64,2)</f>
        <v>14.06</v>
      </c>
      <c r="W64" s="222"/>
      <c r="X64" s="222" t="s">
        <v>160</v>
      </c>
      <c r="Y64" s="222" t="s">
        <v>126</v>
      </c>
      <c r="Z64" s="211"/>
      <c r="AA64" s="211"/>
      <c r="AB64" s="211"/>
      <c r="AC64" s="211"/>
      <c r="AD64" s="211"/>
      <c r="AE64" s="211"/>
      <c r="AF64" s="211"/>
      <c r="AG64" s="211" t="s">
        <v>161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2" x14ac:dyDescent="0.2">
      <c r="A65" s="218"/>
      <c r="B65" s="219"/>
      <c r="C65" s="257" t="s">
        <v>162</v>
      </c>
      <c r="D65" s="248"/>
      <c r="E65" s="248"/>
      <c r="F65" s="248"/>
      <c r="G65" s="248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1"/>
      <c r="AA65" s="211"/>
      <c r="AB65" s="211"/>
      <c r="AC65" s="211"/>
      <c r="AD65" s="211"/>
      <c r="AE65" s="211"/>
      <c r="AF65" s="211"/>
      <c r="AG65" s="211" t="s">
        <v>135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41">
        <v>26</v>
      </c>
      <c r="B66" s="242" t="s">
        <v>214</v>
      </c>
      <c r="C66" s="255" t="s">
        <v>215</v>
      </c>
      <c r="D66" s="243" t="s">
        <v>216</v>
      </c>
      <c r="E66" s="244">
        <v>120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6" t="s">
        <v>217</v>
      </c>
      <c r="S66" s="246" t="s">
        <v>124</v>
      </c>
      <c r="T66" s="247" t="s">
        <v>125</v>
      </c>
      <c r="U66" s="222">
        <v>0</v>
      </c>
      <c r="V66" s="222">
        <f>ROUND(E66*U66,2)</f>
        <v>0</v>
      </c>
      <c r="W66" s="222"/>
      <c r="X66" s="222" t="s">
        <v>218</v>
      </c>
      <c r="Y66" s="222" t="s">
        <v>126</v>
      </c>
      <c r="Z66" s="211"/>
      <c r="AA66" s="211"/>
      <c r="AB66" s="211"/>
      <c r="AC66" s="211"/>
      <c r="AD66" s="211"/>
      <c r="AE66" s="211"/>
      <c r="AF66" s="211"/>
      <c r="AG66" s="211" t="s">
        <v>219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x14ac:dyDescent="0.2">
      <c r="A67" s="227" t="s">
        <v>118</v>
      </c>
      <c r="B67" s="228" t="s">
        <v>81</v>
      </c>
      <c r="C67" s="254" t="s">
        <v>82</v>
      </c>
      <c r="D67" s="229"/>
      <c r="E67" s="230"/>
      <c r="F67" s="231"/>
      <c r="G67" s="231">
        <f>SUMIF(AG68:AG81,"&lt;&gt;NOR",G68:G81)</f>
        <v>0</v>
      </c>
      <c r="H67" s="231"/>
      <c r="I67" s="231">
        <f>SUM(I68:I81)</f>
        <v>0</v>
      </c>
      <c r="J67" s="231"/>
      <c r="K67" s="231">
        <f>SUM(K68:K81)</f>
        <v>0</v>
      </c>
      <c r="L67" s="231"/>
      <c r="M67" s="231">
        <f>SUM(M68:M81)</f>
        <v>0</v>
      </c>
      <c r="N67" s="230"/>
      <c r="O67" s="230">
        <f>SUM(O68:O81)</f>
        <v>0.16</v>
      </c>
      <c r="P67" s="230"/>
      <c r="Q67" s="230">
        <f>SUM(Q68:Q81)</f>
        <v>5.4399999999999995</v>
      </c>
      <c r="R67" s="231"/>
      <c r="S67" s="231"/>
      <c r="T67" s="232"/>
      <c r="U67" s="226"/>
      <c r="V67" s="226">
        <f>SUM(V68:V81)</f>
        <v>88.68</v>
      </c>
      <c r="W67" s="226"/>
      <c r="X67" s="226"/>
      <c r="Y67" s="226"/>
      <c r="AG67" t="s">
        <v>119</v>
      </c>
    </row>
    <row r="68" spans="1:60" outlineLevel="1" x14ac:dyDescent="0.2">
      <c r="A68" s="234">
        <v>27</v>
      </c>
      <c r="B68" s="235" t="s">
        <v>220</v>
      </c>
      <c r="C68" s="256" t="s">
        <v>221</v>
      </c>
      <c r="D68" s="236" t="s">
        <v>130</v>
      </c>
      <c r="E68" s="237">
        <v>379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0</v>
      </c>
      <c r="O68" s="237">
        <f>ROUND(E68*N68,2)</f>
        <v>0</v>
      </c>
      <c r="P68" s="237">
        <v>1.4E-2</v>
      </c>
      <c r="Q68" s="237">
        <f>ROUND(E68*P68,2)</f>
        <v>5.31</v>
      </c>
      <c r="R68" s="239" t="s">
        <v>222</v>
      </c>
      <c r="S68" s="239" t="s">
        <v>124</v>
      </c>
      <c r="T68" s="240" t="s">
        <v>125</v>
      </c>
      <c r="U68" s="222">
        <v>0.09</v>
      </c>
      <c r="V68" s="222">
        <f>ROUND(E68*U68,2)</f>
        <v>34.11</v>
      </c>
      <c r="W68" s="222"/>
      <c r="X68" s="222" t="s">
        <v>132</v>
      </c>
      <c r="Y68" s="222" t="s">
        <v>126</v>
      </c>
      <c r="Z68" s="211"/>
      <c r="AA68" s="211"/>
      <c r="AB68" s="211"/>
      <c r="AC68" s="211"/>
      <c r="AD68" s="211"/>
      <c r="AE68" s="211"/>
      <c r="AF68" s="211"/>
      <c r="AG68" s="211" t="s">
        <v>133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2" x14ac:dyDescent="0.2">
      <c r="A69" s="218"/>
      <c r="B69" s="219"/>
      <c r="C69" s="258" t="s">
        <v>136</v>
      </c>
      <c r="D69" s="224"/>
      <c r="E69" s="225"/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1"/>
      <c r="AA69" s="211"/>
      <c r="AB69" s="211"/>
      <c r="AC69" s="211"/>
      <c r="AD69" s="211"/>
      <c r="AE69" s="211"/>
      <c r="AF69" s="211"/>
      <c r="AG69" s="211" t="s">
        <v>137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3" x14ac:dyDescent="0.2">
      <c r="A70" s="218"/>
      <c r="B70" s="219"/>
      <c r="C70" s="258" t="s">
        <v>138</v>
      </c>
      <c r="D70" s="224"/>
      <c r="E70" s="225">
        <v>379</v>
      </c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1"/>
      <c r="AA70" s="211"/>
      <c r="AB70" s="211"/>
      <c r="AC70" s="211"/>
      <c r="AD70" s="211"/>
      <c r="AE70" s="211"/>
      <c r="AF70" s="211"/>
      <c r="AG70" s="211" t="s">
        <v>137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34">
        <v>28</v>
      </c>
      <c r="B71" s="235" t="s">
        <v>223</v>
      </c>
      <c r="C71" s="256" t="s">
        <v>224</v>
      </c>
      <c r="D71" s="236" t="s">
        <v>176</v>
      </c>
      <c r="E71" s="237">
        <v>31.527999999999999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7">
        <v>0</v>
      </c>
      <c r="O71" s="237">
        <f>ROUND(E71*N71,2)</f>
        <v>0</v>
      </c>
      <c r="P71" s="237">
        <v>2E-3</v>
      </c>
      <c r="Q71" s="237">
        <f>ROUND(E71*P71,2)</f>
        <v>0.06</v>
      </c>
      <c r="R71" s="239" t="s">
        <v>222</v>
      </c>
      <c r="S71" s="239" t="s">
        <v>124</v>
      </c>
      <c r="T71" s="240" t="s">
        <v>125</v>
      </c>
      <c r="U71" s="222">
        <v>0.156</v>
      </c>
      <c r="V71" s="222">
        <f>ROUND(E71*U71,2)</f>
        <v>4.92</v>
      </c>
      <c r="W71" s="222"/>
      <c r="X71" s="222" t="s">
        <v>132</v>
      </c>
      <c r="Y71" s="222" t="s">
        <v>126</v>
      </c>
      <c r="Z71" s="211"/>
      <c r="AA71" s="211"/>
      <c r="AB71" s="211"/>
      <c r="AC71" s="211"/>
      <c r="AD71" s="211"/>
      <c r="AE71" s="211"/>
      <c r="AF71" s="211"/>
      <c r="AG71" s="211" t="s">
        <v>133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2" x14ac:dyDescent="0.2">
      <c r="A72" s="218"/>
      <c r="B72" s="219"/>
      <c r="C72" s="258" t="s">
        <v>225</v>
      </c>
      <c r="D72" s="224"/>
      <c r="E72" s="225">
        <v>31.527999999999999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1"/>
      <c r="AA72" s="211"/>
      <c r="AB72" s="211"/>
      <c r="AC72" s="211"/>
      <c r="AD72" s="211"/>
      <c r="AE72" s="211"/>
      <c r="AF72" s="211"/>
      <c r="AG72" s="211" t="s">
        <v>137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34">
        <v>29</v>
      </c>
      <c r="B73" s="235" t="s">
        <v>226</v>
      </c>
      <c r="C73" s="256" t="s">
        <v>227</v>
      </c>
      <c r="D73" s="236" t="s">
        <v>130</v>
      </c>
      <c r="E73" s="237">
        <v>379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7">
        <v>1.0000000000000001E-5</v>
      </c>
      <c r="O73" s="237">
        <f>ROUND(E73*N73,2)</f>
        <v>0</v>
      </c>
      <c r="P73" s="237">
        <v>0</v>
      </c>
      <c r="Q73" s="237">
        <f>ROUND(E73*P73,2)</f>
        <v>0</v>
      </c>
      <c r="R73" s="239" t="s">
        <v>222</v>
      </c>
      <c r="S73" s="239" t="s">
        <v>124</v>
      </c>
      <c r="T73" s="240" t="s">
        <v>125</v>
      </c>
      <c r="U73" s="222">
        <v>0.1</v>
      </c>
      <c r="V73" s="222">
        <f>ROUND(E73*U73,2)</f>
        <v>37.9</v>
      </c>
      <c r="W73" s="222"/>
      <c r="X73" s="222" t="s">
        <v>132</v>
      </c>
      <c r="Y73" s="222" t="s">
        <v>126</v>
      </c>
      <c r="Z73" s="211"/>
      <c r="AA73" s="211"/>
      <c r="AB73" s="211"/>
      <c r="AC73" s="211"/>
      <c r="AD73" s="211"/>
      <c r="AE73" s="211"/>
      <c r="AF73" s="211"/>
      <c r="AG73" s="211" t="s">
        <v>133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2" x14ac:dyDescent="0.2">
      <c r="A74" s="218"/>
      <c r="B74" s="219"/>
      <c r="C74" s="262" t="s">
        <v>228</v>
      </c>
      <c r="D74" s="253"/>
      <c r="E74" s="253"/>
      <c r="F74" s="253"/>
      <c r="G74" s="253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1"/>
      <c r="AA74" s="211"/>
      <c r="AB74" s="211"/>
      <c r="AC74" s="211"/>
      <c r="AD74" s="211"/>
      <c r="AE74" s="211"/>
      <c r="AF74" s="211"/>
      <c r="AG74" s="211" t="s">
        <v>168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2" x14ac:dyDescent="0.2">
      <c r="A75" s="218"/>
      <c r="B75" s="219"/>
      <c r="C75" s="258" t="s">
        <v>229</v>
      </c>
      <c r="D75" s="224"/>
      <c r="E75" s="225"/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1"/>
      <c r="AA75" s="211"/>
      <c r="AB75" s="211"/>
      <c r="AC75" s="211"/>
      <c r="AD75" s="211"/>
      <c r="AE75" s="211"/>
      <c r="AF75" s="211"/>
      <c r="AG75" s="211" t="s">
        <v>137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3" x14ac:dyDescent="0.2">
      <c r="A76" s="218"/>
      <c r="B76" s="219"/>
      <c r="C76" s="258" t="s">
        <v>138</v>
      </c>
      <c r="D76" s="224"/>
      <c r="E76" s="225">
        <v>379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1"/>
      <c r="AA76" s="211"/>
      <c r="AB76" s="211"/>
      <c r="AC76" s="211"/>
      <c r="AD76" s="211"/>
      <c r="AE76" s="211"/>
      <c r="AF76" s="211"/>
      <c r="AG76" s="211" t="s">
        <v>137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41">
        <v>30</v>
      </c>
      <c r="B77" s="242" t="s">
        <v>230</v>
      </c>
      <c r="C77" s="255" t="s">
        <v>231</v>
      </c>
      <c r="D77" s="243" t="s">
        <v>130</v>
      </c>
      <c r="E77" s="244">
        <v>379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0</v>
      </c>
      <c r="O77" s="244">
        <f>ROUND(E77*N77,2)</f>
        <v>0</v>
      </c>
      <c r="P77" s="244">
        <v>1.8000000000000001E-4</v>
      </c>
      <c r="Q77" s="244">
        <f>ROUND(E77*P77,2)</f>
        <v>7.0000000000000007E-2</v>
      </c>
      <c r="R77" s="246" t="s">
        <v>222</v>
      </c>
      <c r="S77" s="246" t="s">
        <v>124</v>
      </c>
      <c r="T77" s="247" t="s">
        <v>125</v>
      </c>
      <c r="U77" s="222">
        <v>0.03</v>
      </c>
      <c r="V77" s="222">
        <f>ROUND(E77*U77,2)</f>
        <v>11.37</v>
      </c>
      <c r="W77" s="222"/>
      <c r="X77" s="222" t="s">
        <v>132</v>
      </c>
      <c r="Y77" s="222" t="s">
        <v>126</v>
      </c>
      <c r="Z77" s="211"/>
      <c r="AA77" s="211"/>
      <c r="AB77" s="211"/>
      <c r="AC77" s="211"/>
      <c r="AD77" s="211"/>
      <c r="AE77" s="211"/>
      <c r="AF77" s="211"/>
      <c r="AG77" s="211" t="s">
        <v>133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ht="33.75" outlineLevel="1" x14ac:dyDescent="0.2">
      <c r="A78" s="234">
        <v>31</v>
      </c>
      <c r="B78" s="235" t="s">
        <v>232</v>
      </c>
      <c r="C78" s="256" t="s">
        <v>233</v>
      </c>
      <c r="D78" s="236" t="s">
        <v>130</v>
      </c>
      <c r="E78" s="237">
        <v>416.9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7">
        <v>3.8000000000000002E-4</v>
      </c>
      <c r="O78" s="237">
        <f>ROUND(E78*N78,2)</f>
        <v>0.16</v>
      </c>
      <c r="P78" s="237">
        <v>0</v>
      </c>
      <c r="Q78" s="237">
        <f>ROUND(E78*P78,2)</f>
        <v>0</v>
      </c>
      <c r="R78" s="239" t="s">
        <v>147</v>
      </c>
      <c r="S78" s="239" t="s">
        <v>124</v>
      </c>
      <c r="T78" s="240" t="s">
        <v>125</v>
      </c>
      <c r="U78" s="222">
        <v>0</v>
      </c>
      <c r="V78" s="222">
        <f>ROUND(E78*U78,2)</f>
        <v>0</v>
      </c>
      <c r="W78" s="222"/>
      <c r="X78" s="222" t="s">
        <v>148</v>
      </c>
      <c r="Y78" s="222" t="s">
        <v>126</v>
      </c>
      <c r="Z78" s="211"/>
      <c r="AA78" s="211"/>
      <c r="AB78" s="211"/>
      <c r="AC78" s="211"/>
      <c r="AD78" s="211"/>
      <c r="AE78" s="211"/>
      <c r="AF78" s="211"/>
      <c r="AG78" s="211" t="s">
        <v>149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2" x14ac:dyDescent="0.2">
      <c r="A79" s="218"/>
      <c r="B79" s="219"/>
      <c r="C79" s="258" t="s">
        <v>234</v>
      </c>
      <c r="D79" s="224"/>
      <c r="E79" s="225">
        <v>416.9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1"/>
      <c r="AA79" s="211"/>
      <c r="AB79" s="211"/>
      <c r="AC79" s="211"/>
      <c r="AD79" s="211"/>
      <c r="AE79" s="211"/>
      <c r="AF79" s="211"/>
      <c r="AG79" s="211" t="s">
        <v>137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34">
        <v>32</v>
      </c>
      <c r="B80" s="235" t="s">
        <v>235</v>
      </c>
      <c r="C80" s="256" t="s">
        <v>236</v>
      </c>
      <c r="D80" s="236" t="s">
        <v>213</v>
      </c>
      <c r="E80" s="237">
        <v>0.16220999999999999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9" t="s">
        <v>222</v>
      </c>
      <c r="S80" s="239" t="s">
        <v>124</v>
      </c>
      <c r="T80" s="240" t="s">
        <v>125</v>
      </c>
      <c r="U80" s="222">
        <v>2.3290000000000002</v>
      </c>
      <c r="V80" s="222">
        <f>ROUND(E80*U80,2)</f>
        <v>0.38</v>
      </c>
      <c r="W80" s="222"/>
      <c r="X80" s="222" t="s">
        <v>160</v>
      </c>
      <c r="Y80" s="222" t="s">
        <v>126</v>
      </c>
      <c r="Z80" s="211"/>
      <c r="AA80" s="211"/>
      <c r="AB80" s="211"/>
      <c r="AC80" s="211"/>
      <c r="AD80" s="211"/>
      <c r="AE80" s="211"/>
      <c r="AF80" s="211"/>
      <c r="AG80" s="211" t="s">
        <v>161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2" x14ac:dyDescent="0.2">
      <c r="A81" s="218"/>
      <c r="B81" s="219"/>
      <c r="C81" s="257" t="s">
        <v>162</v>
      </c>
      <c r="D81" s="248"/>
      <c r="E81" s="248"/>
      <c r="F81" s="248"/>
      <c r="G81" s="248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1"/>
      <c r="AA81" s="211"/>
      <c r="AB81" s="211"/>
      <c r="AC81" s="211"/>
      <c r="AD81" s="211"/>
      <c r="AE81" s="211"/>
      <c r="AF81" s="211"/>
      <c r="AG81" s="211" t="s">
        <v>135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x14ac:dyDescent="0.2">
      <c r="A82" s="227" t="s">
        <v>118</v>
      </c>
      <c r="B82" s="228" t="s">
        <v>83</v>
      </c>
      <c r="C82" s="254" t="s">
        <v>84</v>
      </c>
      <c r="D82" s="229"/>
      <c r="E82" s="230"/>
      <c r="F82" s="231"/>
      <c r="G82" s="231">
        <f>SUMIF(AG83:AG92,"&lt;&gt;NOR",G83:G92)</f>
        <v>0</v>
      </c>
      <c r="H82" s="231"/>
      <c r="I82" s="231">
        <f>SUM(I83:I92)</f>
        <v>0</v>
      </c>
      <c r="J82" s="231"/>
      <c r="K82" s="231">
        <f>SUM(K83:K92)</f>
        <v>0</v>
      </c>
      <c r="L82" s="231"/>
      <c r="M82" s="231">
        <f>SUM(M83:M92)</f>
        <v>0</v>
      </c>
      <c r="N82" s="230"/>
      <c r="O82" s="230">
        <f>SUM(O83:O92)</f>
        <v>0.15000000000000002</v>
      </c>
      <c r="P82" s="230"/>
      <c r="Q82" s="230">
        <f>SUM(Q83:Q92)</f>
        <v>0</v>
      </c>
      <c r="R82" s="231"/>
      <c r="S82" s="231"/>
      <c r="T82" s="232"/>
      <c r="U82" s="226"/>
      <c r="V82" s="226">
        <f>SUM(V83:V92)</f>
        <v>145.79999999999998</v>
      </c>
      <c r="W82" s="226"/>
      <c r="X82" s="226"/>
      <c r="Y82" s="226"/>
      <c r="AG82" t="s">
        <v>119</v>
      </c>
    </row>
    <row r="83" spans="1:60" outlineLevel="1" x14ac:dyDescent="0.2">
      <c r="A83" s="234">
        <v>33</v>
      </c>
      <c r="B83" s="235" t="s">
        <v>237</v>
      </c>
      <c r="C83" s="256" t="s">
        <v>238</v>
      </c>
      <c r="D83" s="236" t="s">
        <v>130</v>
      </c>
      <c r="E83" s="237">
        <v>40.661999999999999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7">
        <v>3.4000000000000002E-4</v>
      </c>
      <c r="O83" s="237">
        <f>ROUND(E83*N83,2)</f>
        <v>0.01</v>
      </c>
      <c r="P83" s="237">
        <v>0</v>
      </c>
      <c r="Q83" s="237">
        <f>ROUND(E83*P83,2)</f>
        <v>0</v>
      </c>
      <c r="R83" s="239" t="s">
        <v>239</v>
      </c>
      <c r="S83" s="239" t="s">
        <v>124</v>
      </c>
      <c r="T83" s="240" t="s">
        <v>125</v>
      </c>
      <c r="U83" s="222">
        <v>0.3</v>
      </c>
      <c r="V83" s="222">
        <f>ROUND(E83*U83,2)</f>
        <v>12.2</v>
      </c>
      <c r="W83" s="222"/>
      <c r="X83" s="222" t="s">
        <v>132</v>
      </c>
      <c r="Y83" s="222" t="s">
        <v>126</v>
      </c>
      <c r="Z83" s="211"/>
      <c r="AA83" s="211"/>
      <c r="AB83" s="211"/>
      <c r="AC83" s="211"/>
      <c r="AD83" s="211"/>
      <c r="AE83" s="211"/>
      <c r="AF83" s="211"/>
      <c r="AG83" s="211" t="s">
        <v>133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2" x14ac:dyDescent="0.2">
      <c r="A84" s="218"/>
      <c r="B84" s="219"/>
      <c r="C84" s="262" t="s">
        <v>240</v>
      </c>
      <c r="D84" s="253"/>
      <c r="E84" s="253"/>
      <c r="F84" s="253"/>
      <c r="G84" s="253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1"/>
      <c r="AA84" s="211"/>
      <c r="AB84" s="211"/>
      <c r="AC84" s="211"/>
      <c r="AD84" s="211"/>
      <c r="AE84" s="211"/>
      <c r="AF84" s="211"/>
      <c r="AG84" s="211" t="s">
        <v>168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2" x14ac:dyDescent="0.2">
      <c r="A85" s="218"/>
      <c r="B85" s="219"/>
      <c r="C85" s="258" t="s">
        <v>153</v>
      </c>
      <c r="D85" s="224"/>
      <c r="E85" s="225"/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1"/>
      <c r="AA85" s="211"/>
      <c r="AB85" s="211"/>
      <c r="AC85" s="211"/>
      <c r="AD85" s="211"/>
      <c r="AE85" s="211"/>
      <c r="AF85" s="211"/>
      <c r="AG85" s="211" t="s">
        <v>137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3" x14ac:dyDescent="0.2">
      <c r="A86" s="218"/>
      <c r="B86" s="219"/>
      <c r="C86" s="258" t="s">
        <v>241</v>
      </c>
      <c r="D86" s="224"/>
      <c r="E86" s="225">
        <v>7.0819999999999999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1"/>
      <c r="AA86" s="211"/>
      <c r="AB86" s="211"/>
      <c r="AC86" s="211"/>
      <c r="AD86" s="211"/>
      <c r="AE86" s="211"/>
      <c r="AF86" s="211"/>
      <c r="AG86" s="211" t="s">
        <v>137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3" x14ac:dyDescent="0.2">
      <c r="A87" s="218"/>
      <c r="B87" s="219"/>
      <c r="C87" s="258" t="s">
        <v>242</v>
      </c>
      <c r="D87" s="224"/>
      <c r="E87" s="225">
        <v>4.5999999999999996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1"/>
      <c r="AA87" s="211"/>
      <c r="AB87" s="211"/>
      <c r="AC87" s="211"/>
      <c r="AD87" s="211"/>
      <c r="AE87" s="211"/>
      <c r="AF87" s="211"/>
      <c r="AG87" s="211" t="s">
        <v>137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3" x14ac:dyDescent="0.2">
      <c r="A88" s="218"/>
      <c r="B88" s="219"/>
      <c r="C88" s="258" t="s">
        <v>243</v>
      </c>
      <c r="D88" s="224"/>
      <c r="E88" s="225">
        <v>15.33</v>
      </c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1"/>
      <c r="AA88" s="211"/>
      <c r="AB88" s="211"/>
      <c r="AC88" s="211"/>
      <c r="AD88" s="211"/>
      <c r="AE88" s="211"/>
      <c r="AF88" s="211"/>
      <c r="AG88" s="211" t="s">
        <v>137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3" x14ac:dyDescent="0.2">
      <c r="A89" s="218"/>
      <c r="B89" s="219"/>
      <c r="C89" s="258" t="s">
        <v>244</v>
      </c>
      <c r="D89" s="224"/>
      <c r="E89" s="225">
        <v>13.65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1"/>
      <c r="AA89" s="211"/>
      <c r="AB89" s="211"/>
      <c r="AC89" s="211"/>
      <c r="AD89" s="211"/>
      <c r="AE89" s="211"/>
      <c r="AF89" s="211"/>
      <c r="AG89" s="211" t="s">
        <v>137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ht="22.5" outlineLevel="1" x14ac:dyDescent="0.2">
      <c r="A90" s="234">
        <v>34</v>
      </c>
      <c r="B90" s="235" t="s">
        <v>245</v>
      </c>
      <c r="C90" s="256" t="s">
        <v>246</v>
      </c>
      <c r="D90" s="236" t="s">
        <v>130</v>
      </c>
      <c r="E90" s="237">
        <v>890.65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7">
        <v>1.6000000000000001E-4</v>
      </c>
      <c r="O90" s="237">
        <f>ROUND(E90*N90,2)</f>
        <v>0.14000000000000001</v>
      </c>
      <c r="P90" s="237">
        <v>0</v>
      </c>
      <c r="Q90" s="237">
        <f>ROUND(E90*P90,2)</f>
        <v>0</v>
      </c>
      <c r="R90" s="239" t="s">
        <v>239</v>
      </c>
      <c r="S90" s="239" t="s">
        <v>124</v>
      </c>
      <c r="T90" s="240" t="s">
        <v>125</v>
      </c>
      <c r="U90" s="222">
        <v>0.15</v>
      </c>
      <c r="V90" s="222">
        <f>ROUND(E90*U90,2)</f>
        <v>133.6</v>
      </c>
      <c r="W90" s="222"/>
      <c r="X90" s="222" t="s">
        <v>132</v>
      </c>
      <c r="Y90" s="222" t="s">
        <v>126</v>
      </c>
      <c r="Z90" s="211"/>
      <c r="AA90" s="211"/>
      <c r="AB90" s="211"/>
      <c r="AC90" s="211"/>
      <c r="AD90" s="211"/>
      <c r="AE90" s="211"/>
      <c r="AF90" s="211"/>
      <c r="AG90" s="211" t="s">
        <v>133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2" x14ac:dyDescent="0.2">
      <c r="A91" s="218"/>
      <c r="B91" s="219"/>
      <c r="C91" s="262" t="s">
        <v>247</v>
      </c>
      <c r="D91" s="253"/>
      <c r="E91" s="253"/>
      <c r="F91" s="253"/>
      <c r="G91" s="253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1"/>
      <c r="AA91" s="211"/>
      <c r="AB91" s="211"/>
      <c r="AC91" s="211"/>
      <c r="AD91" s="211"/>
      <c r="AE91" s="211"/>
      <c r="AF91" s="211"/>
      <c r="AG91" s="211" t="s">
        <v>168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2" x14ac:dyDescent="0.2">
      <c r="A92" s="218"/>
      <c r="B92" s="219"/>
      <c r="C92" s="258" t="s">
        <v>248</v>
      </c>
      <c r="D92" s="224"/>
      <c r="E92" s="225">
        <v>890.65</v>
      </c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1"/>
      <c r="AA92" s="211"/>
      <c r="AB92" s="211"/>
      <c r="AC92" s="211"/>
      <c r="AD92" s="211"/>
      <c r="AE92" s="211"/>
      <c r="AF92" s="211"/>
      <c r="AG92" s="211" t="s">
        <v>137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x14ac:dyDescent="0.2">
      <c r="A93" s="227" t="s">
        <v>118</v>
      </c>
      <c r="B93" s="228" t="s">
        <v>86</v>
      </c>
      <c r="C93" s="254" t="s">
        <v>87</v>
      </c>
      <c r="D93" s="229"/>
      <c r="E93" s="230"/>
      <c r="F93" s="231"/>
      <c r="G93" s="231">
        <f>SUMIF(AG94:AG103,"&lt;&gt;NOR",G94:G103)</f>
        <v>0</v>
      </c>
      <c r="H93" s="231"/>
      <c r="I93" s="231">
        <f>SUM(I94:I103)</f>
        <v>0</v>
      </c>
      <c r="J93" s="231"/>
      <c r="K93" s="231">
        <f>SUM(K94:K103)</f>
        <v>0</v>
      </c>
      <c r="L93" s="231"/>
      <c r="M93" s="231">
        <f>SUM(M94:M103)</f>
        <v>0</v>
      </c>
      <c r="N93" s="230"/>
      <c r="O93" s="230">
        <f>SUM(O94:O103)</f>
        <v>0</v>
      </c>
      <c r="P93" s="230"/>
      <c r="Q93" s="230">
        <f>SUM(Q94:Q103)</f>
        <v>0</v>
      </c>
      <c r="R93" s="231"/>
      <c r="S93" s="231"/>
      <c r="T93" s="232"/>
      <c r="U93" s="226"/>
      <c r="V93" s="226">
        <f>SUM(V94:V103)</f>
        <v>26.400000000000002</v>
      </c>
      <c r="W93" s="226"/>
      <c r="X93" s="226"/>
      <c r="Y93" s="226"/>
      <c r="AG93" t="s">
        <v>119</v>
      </c>
    </row>
    <row r="94" spans="1:60" ht="22.5" outlineLevel="1" x14ac:dyDescent="0.2">
      <c r="A94" s="241">
        <v>35</v>
      </c>
      <c r="B94" s="242" t="s">
        <v>249</v>
      </c>
      <c r="C94" s="255" t="s">
        <v>250</v>
      </c>
      <c r="D94" s="243" t="s">
        <v>213</v>
      </c>
      <c r="E94" s="244">
        <v>7.9027900000000004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0</v>
      </c>
      <c r="O94" s="244">
        <f>ROUND(E94*N94,2)</f>
        <v>0</v>
      </c>
      <c r="P94" s="244">
        <v>0</v>
      </c>
      <c r="Q94" s="244">
        <f>ROUND(E94*P94,2)</f>
        <v>0</v>
      </c>
      <c r="R94" s="246" t="s">
        <v>251</v>
      </c>
      <c r="S94" s="246" t="s">
        <v>124</v>
      </c>
      <c r="T94" s="247" t="s">
        <v>125</v>
      </c>
      <c r="U94" s="222">
        <v>0.93300000000000005</v>
      </c>
      <c r="V94" s="222">
        <f>ROUND(E94*U94,2)</f>
        <v>7.37</v>
      </c>
      <c r="W94" s="222"/>
      <c r="X94" s="222" t="s">
        <v>252</v>
      </c>
      <c r="Y94" s="222" t="s">
        <v>126</v>
      </c>
      <c r="Z94" s="211"/>
      <c r="AA94" s="211"/>
      <c r="AB94" s="211"/>
      <c r="AC94" s="211"/>
      <c r="AD94" s="211"/>
      <c r="AE94" s="211"/>
      <c r="AF94" s="211"/>
      <c r="AG94" s="211" t="s">
        <v>253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41">
        <v>36</v>
      </c>
      <c r="B95" s="242" t="s">
        <v>254</v>
      </c>
      <c r="C95" s="255" t="s">
        <v>255</v>
      </c>
      <c r="D95" s="243" t="s">
        <v>213</v>
      </c>
      <c r="E95" s="244">
        <v>7.9027900000000004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6" t="s">
        <v>251</v>
      </c>
      <c r="S95" s="246" t="s">
        <v>124</v>
      </c>
      <c r="T95" s="247" t="s">
        <v>125</v>
      </c>
      <c r="U95" s="222">
        <v>0.55000000000000004</v>
      </c>
      <c r="V95" s="222">
        <f>ROUND(E95*U95,2)</f>
        <v>4.3499999999999996</v>
      </c>
      <c r="W95" s="222"/>
      <c r="X95" s="222" t="s">
        <v>252</v>
      </c>
      <c r="Y95" s="222" t="s">
        <v>126</v>
      </c>
      <c r="Z95" s="211"/>
      <c r="AA95" s="211"/>
      <c r="AB95" s="211"/>
      <c r="AC95" s="211"/>
      <c r="AD95" s="211"/>
      <c r="AE95" s="211"/>
      <c r="AF95" s="211"/>
      <c r="AG95" s="211" t="s">
        <v>253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34">
        <v>37</v>
      </c>
      <c r="B96" s="235" t="s">
        <v>256</v>
      </c>
      <c r="C96" s="256" t="s">
        <v>257</v>
      </c>
      <c r="D96" s="236" t="s">
        <v>213</v>
      </c>
      <c r="E96" s="237">
        <v>7.9027900000000004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9" t="s">
        <v>251</v>
      </c>
      <c r="S96" s="239" t="s">
        <v>124</v>
      </c>
      <c r="T96" s="240" t="s">
        <v>125</v>
      </c>
      <c r="U96" s="222">
        <v>0.49</v>
      </c>
      <c r="V96" s="222">
        <f>ROUND(E96*U96,2)</f>
        <v>3.87</v>
      </c>
      <c r="W96" s="222"/>
      <c r="X96" s="222" t="s">
        <v>252</v>
      </c>
      <c r="Y96" s="222" t="s">
        <v>126</v>
      </c>
      <c r="Z96" s="211"/>
      <c r="AA96" s="211"/>
      <c r="AB96" s="211"/>
      <c r="AC96" s="211"/>
      <c r="AD96" s="211"/>
      <c r="AE96" s="211"/>
      <c r="AF96" s="211"/>
      <c r="AG96" s="211" t="s">
        <v>253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2" x14ac:dyDescent="0.2">
      <c r="A97" s="218"/>
      <c r="B97" s="219"/>
      <c r="C97" s="262" t="s">
        <v>258</v>
      </c>
      <c r="D97" s="253"/>
      <c r="E97" s="253"/>
      <c r="F97" s="253"/>
      <c r="G97" s="253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1"/>
      <c r="AA97" s="211"/>
      <c r="AB97" s="211"/>
      <c r="AC97" s="211"/>
      <c r="AD97" s="211"/>
      <c r="AE97" s="211"/>
      <c r="AF97" s="211"/>
      <c r="AG97" s="211" t="s">
        <v>168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41">
        <v>38</v>
      </c>
      <c r="B98" s="242" t="s">
        <v>259</v>
      </c>
      <c r="C98" s="255" t="s">
        <v>260</v>
      </c>
      <c r="D98" s="243" t="s">
        <v>213</v>
      </c>
      <c r="E98" s="244">
        <v>150.15305000000001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4">
        <v>0</v>
      </c>
      <c r="O98" s="244">
        <f>ROUND(E98*N98,2)</f>
        <v>0</v>
      </c>
      <c r="P98" s="244">
        <v>0</v>
      </c>
      <c r="Q98" s="244">
        <f>ROUND(E98*P98,2)</f>
        <v>0</v>
      </c>
      <c r="R98" s="246" t="s">
        <v>251</v>
      </c>
      <c r="S98" s="246" t="s">
        <v>124</v>
      </c>
      <c r="T98" s="247" t="s">
        <v>125</v>
      </c>
      <c r="U98" s="222">
        <v>0</v>
      </c>
      <c r="V98" s="222">
        <f>ROUND(E98*U98,2)</f>
        <v>0</v>
      </c>
      <c r="W98" s="222"/>
      <c r="X98" s="222" t="s">
        <v>252</v>
      </c>
      <c r="Y98" s="222" t="s">
        <v>126</v>
      </c>
      <c r="Z98" s="211"/>
      <c r="AA98" s="211"/>
      <c r="AB98" s="211"/>
      <c r="AC98" s="211"/>
      <c r="AD98" s="211"/>
      <c r="AE98" s="211"/>
      <c r="AF98" s="211"/>
      <c r="AG98" s="211" t="s">
        <v>253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41">
        <v>39</v>
      </c>
      <c r="B99" s="242" t="s">
        <v>261</v>
      </c>
      <c r="C99" s="255" t="s">
        <v>262</v>
      </c>
      <c r="D99" s="243" t="s">
        <v>213</v>
      </c>
      <c r="E99" s="244">
        <v>7.9027900000000004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 t="s">
        <v>251</v>
      </c>
      <c r="S99" s="246" t="s">
        <v>124</v>
      </c>
      <c r="T99" s="247" t="s">
        <v>125</v>
      </c>
      <c r="U99" s="222">
        <v>0.94199999999999995</v>
      </c>
      <c r="V99" s="222">
        <f>ROUND(E99*U99,2)</f>
        <v>7.44</v>
      </c>
      <c r="W99" s="222"/>
      <c r="X99" s="222" t="s">
        <v>252</v>
      </c>
      <c r="Y99" s="222" t="s">
        <v>126</v>
      </c>
      <c r="Z99" s="211"/>
      <c r="AA99" s="211"/>
      <c r="AB99" s="211"/>
      <c r="AC99" s="211"/>
      <c r="AD99" s="211"/>
      <c r="AE99" s="211"/>
      <c r="AF99" s="211"/>
      <c r="AG99" s="211" t="s">
        <v>253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ht="22.5" outlineLevel="1" x14ac:dyDescent="0.2">
      <c r="A100" s="241">
        <v>40</v>
      </c>
      <c r="B100" s="242" t="s">
        <v>263</v>
      </c>
      <c r="C100" s="255" t="s">
        <v>264</v>
      </c>
      <c r="D100" s="243" t="s">
        <v>213</v>
      </c>
      <c r="E100" s="244">
        <v>31.611170000000001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4">
        <v>0</v>
      </c>
      <c r="O100" s="244">
        <f>ROUND(E100*N100,2)</f>
        <v>0</v>
      </c>
      <c r="P100" s="244">
        <v>0</v>
      </c>
      <c r="Q100" s="244">
        <f>ROUND(E100*P100,2)</f>
        <v>0</v>
      </c>
      <c r="R100" s="246" t="s">
        <v>251</v>
      </c>
      <c r="S100" s="246" t="s">
        <v>124</v>
      </c>
      <c r="T100" s="247" t="s">
        <v>125</v>
      </c>
      <c r="U100" s="222">
        <v>0.105</v>
      </c>
      <c r="V100" s="222">
        <f>ROUND(E100*U100,2)</f>
        <v>3.32</v>
      </c>
      <c r="W100" s="222"/>
      <c r="X100" s="222" t="s">
        <v>252</v>
      </c>
      <c r="Y100" s="222" t="s">
        <v>126</v>
      </c>
      <c r="Z100" s="211"/>
      <c r="AA100" s="211"/>
      <c r="AB100" s="211"/>
      <c r="AC100" s="211"/>
      <c r="AD100" s="211"/>
      <c r="AE100" s="211"/>
      <c r="AF100" s="211"/>
      <c r="AG100" s="211" t="s">
        <v>253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ht="22.5" outlineLevel="1" x14ac:dyDescent="0.2">
      <c r="A101" s="241">
        <v>41</v>
      </c>
      <c r="B101" s="242" t="s">
        <v>265</v>
      </c>
      <c r="C101" s="255" t="s">
        <v>266</v>
      </c>
      <c r="D101" s="243" t="s">
        <v>213</v>
      </c>
      <c r="E101" s="244">
        <v>7.9027900000000004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4">
        <v>0</v>
      </c>
      <c r="O101" s="244">
        <f>ROUND(E101*N101,2)</f>
        <v>0</v>
      </c>
      <c r="P101" s="244">
        <v>0</v>
      </c>
      <c r="Q101" s="244">
        <f>ROUND(E101*P101,2)</f>
        <v>0</v>
      </c>
      <c r="R101" s="246" t="s">
        <v>251</v>
      </c>
      <c r="S101" s="246" t="s">
        <v>124</v>
      </c>
      <c r="T101" s="247" t="s">
        <v>125</v>
      </c>
      <c r="U101" s="222">
        <v>0</v>
      </c>
      <c r="V101" s="222">
        <f>ROUND(E101*U101,2)</f>
        <v>0</v>
      </c>
      <c r="W101" s="222"/>
      <c r="X101" s="222" t="s">
        <v>252</v>
      </c>
      <c r="Y101" s="222" t="s">
        <v>126</v>
      </c>
      <c r="Z101" s="211"/>
      <c r="AA101" s="211"/>
      <c r="AB101" s="211"/>
      <c r="AC101" s="211"/>
      <c r="AD101" s="211"/>
      <c r="AE101" s="211"/>
      <c r="AF101" s="211"/>
      <c r="AG101" s="211" t="s">
        <v>253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34">
        <v>42</v>
      </c>
      <c r="B102" s="235" t="s">
        <v>267</v>
      </c>
      <c r="C102" s="256" t="s">
        <v>268</v>
      </c>
      <c r="D102" s="236" t="s">
        <v>213</v>
      </c>
      <c r="E102" s="237">
        <v>7.9027900000000004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9" t="s">
        <v>269</v>
      </c>
      <c r="S102" s="239" t="s">
        <v>124</v>
      </c>
      <c r="T102" s="240" t="s">
        <v>125</v>
      </c>
      <c r="U102" s="222">
        <v>6.0000000000000001E-3</v>
      </c>
      <c r="V102" s="222">
        <f>ROUND(E102*U102,2)</f>
        <v>0.05</v>
      </c>
      <c r="W102" s="222"/>
      <c r="X102" s="222" t="s">
        <v>252</v>
      </c>
      <c r="Y102" s="222" t="s">
        <v>126</v>
      </c>
      <c r="Z102" s="211"/>
      <c r="AA102" s="211"/>
      <c r="AB102" s="211"/>
      <c r="AC102" s="211"/>
      <c r="AD102" s="211"/>
      <c r="AE102" s="211"/>
      <c r="AF102" s="211"/>
      <c r="AG102" s="211" t="s">
        <v>253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2" x14ac:dyDescent="0.2">
      <c r="A103" s="218"/>
      <c r="B103" s="219"/>
      <c r="C103" s="257" t="s">
        <v>270</v>
      </c>
      <c r="D103" s="248"/>
      <c r="E103" s="248"/>
      <c r="F103" s="248"/>
      <c r="G103" s="248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1"/>
      <c r="AA103" s="211"/>
      <c r="AB103" s="211"/>
      <c r="AC103" s="211"/>
      <c r="AD103" s="211"/>
      <c r="AE103" s="211"/>
      <c r="AF103" s="211"/>
      <c r="AG103" s="211" t="s">
        <v>135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x14ac:dyDescent="0.2">
      <c r="A104" s="227" t="s">
        <v>118</v>
      </c>
      <c r="B104" s="228" t="s">
        <v>89</v>
      </c>
      <c r="C104" s="254" t="s">
        <v>27</v>
      </c>
      <c r="D104" s="229"/>
      <c r="E104" s="230"/>
      <c r="F104" s="231"/>
      <c r="G104" s="231">
        <f>SUMIF(AG105:AG106,"&lt;&gt;NOR",G105:G106)</f>
        <v>0</v>
      </c>
      <c r="H104" s="231"/>
      <c r="I104" s="231">
        <f>SUM(I105:I106)</f>
        <v>0</v>
      </c>
      <c r="J104" s="231"/>
      <c r="K104" s="231">
        <f>SUM(K105:K106)</f>
        <v>0</v>
      </c>
      <c r="L104" s="231"/>
      <c r="M104" s="231">
        <f>SUM(M105:M106)</f>
        <v>0</v>
      </c>
      <c r="N104" s="230"/>
      <c r="O104" s="230">
        <f>SUM(O105:O106)</f>
        <v>0</v>
      </c>
      <c r="P104" s="230"/>
      <c r="Q104" s="230">
        <f>SUM(Q105:Q106)</f>
        <v>0</v>
      </c>
      <c r="R104" s="231"/>
      <c r="S104" s="231"/>
      <c r="T104" s="232"/>
      <c r="U104" s="226"/>
      <c r="V104" s="226">
        <f>SUM(V105:V106)</f>
        <v>0</v>
      </c>
      <c r="W104" s="226"/>
      <c r="X104" s="226"/>
      <c r="Y104" s="226"/>
      <c r="AG104" t="s">
        <v>119</v>
      </c>
    </row>
    <row r="105" spans="1:60" outlineLevel="1" x14ac:dyDescent="0.2">
      <c r="A105" s="234">
        <v>43</v>
      </c>
      <c r="B105" s="235" t="s">
        <v>271</v>
      </c>
      <c r="C105" s="256" t="s">
        <v>272</v>
      </c>
      <c r="D105" s="236" t="s">
        <v>273</v>
      </c>
      <c r="E105" s="237">
        <v>1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7">
        <v>0</v>
      </c>
      <c r="O105" s="237">
        <f>ROUND(E105*N105,2)</f>
        <v>0</v>
      </c>
      <c r="P105" s="237">
        <v>0</v>
      </c>
      <c r="Q105" s="237">
        <f>ROUND(E105*P105,2)</f>
        <v>0</v>
      </c>
      <c r="R105" s="239"/>
      <c r="S105" s="239" t="s">
        <v>124</v>
      </c>
      <c r="T105" s="240" t="s">
        <v>274</v>
      </c>
      <c r="U105" s="222">
        <v>0</v>
      </c>
      <c r="V105" s="222">
        <f>ROUND(E105*U105,2)</f>
        <v>0</v>
      </c>
      <c r="W105" s="222"/>
      <c r="X105" s="222" t="s">
        <v>275</v>
      </c>
      <c r="Y105" s="222" t="s">
        <v>126</v>
      </c>
      <c r="Z105" s="211"/>
      <c r="AA105" s="211"/>
      <c r="AB105" s="211"/>
      <c r="AC105" s="211"/>
      <c r="AD105" s="211"/>
      <c r="AE105" s="211"/>
      <c r="AF105" s="211"/>
      <c r="AG105" s="211" t="s">
        <v>276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2" x14ac:dyDescent="0.2">
      <c r="A106" s="218"/>
      <c r="B106" s="219"/>
      <c r="C106" s="262" t="s">
        <v>277</v>
      </c>
      <c r="D106" s="253"/>
      <c r="E106" s="253"/>
      <c r="F106" s="253"/>
      <c r="G106" s="253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1"/>
      <c r="AA106" s="211"/>
      <c r="AB106" s="211"/>
      <c r="AC106" s="211"/>
      <c r="AD106" s="211"/>
      <c r="AE106" s="211"/>
      <c r="AF106" s="211"/>
      <c r="AG106" s="211" t="s">
        <v>168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x14ac:dyDescent="0.2">
      <c r="A107" s="3"/>
      <c r="B107" s="4"/>
      <c r="C107" s="26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15</v>
      </c>
      <c r="AF107">
        <v>21</v>
      </c>
      <c r="AG107" t="s">
        <v>104</v>
      </c>
    </row>
    <row r="108" spans="1:60" x14ac:dyDescent="0.2">
      <c r="A108" s="214"/>
      <c r="B108" s="215" t="s">
        <v>29</v>
      </c>
      <c r="C108" s="264"/>
      <c r="D108" s="216"/>
      <c r="E108" s="217"/>
      <c r="F108" s="217"/>
      <c r="G108" s="233">
        <f>G8+G10+G28+G67+G82+G93+G104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278</v>
      </c>
    </row>
    <row r="109" spans="1:60" x14ac:dyDescent="0.2">
      <c r="C109" s="265"/>
      <c r="D109" s="10"/>
      <c r="AG109" t="s">
        <v>279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rbw1q95zDbMorUlwxEmX6TBd3s2OJDTZlxTzbbNwjv75CitZcLTUMNMFVg2z5h8Hwycq33hd5DqA6Vs7Wh/mQ==" saltValue="fdqExPdFgHi3l+pa+6ZUpw==" spinCount="100000" sheet="1" formatRows="0"/>
  <mergeCells count="19">
    <mergeCell ref="C106:G106"/>
    <mergeCell ref="C74:G74"/>
    <mergeCell ref="C81:G81"/>
    <mergeCell ref="C84:G84"/>
    <mergeCell ref="C91:G91"/>
    <mergeCell ref="C97:G97"/>
    <mergeCell ref="C103:G103"/>
    <mergeCell ref="C30:G30"/>
    <mergeCell ref="C31:G31"/>
    <mergeCell ref="C37:G37"/>
    <mergeCell ref="C40:G40"/>
    <mergeCell ref="C41:G41"/>
    <mergeCell ref="C65:G65"/>
    <mergeCell ref="A1:G1"/>
    <mergeCell ref="C2:G2"/>
    <mergeCell ref="C3:G3"/>
    <mergeCell ref="C4:G4"/>
    <mergeCell ref="C12:G12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91</v>
      </c>
      <c r="B1" s="196"/>
      <c r="C1" s="196"/>
      <c r="D1" s="196"/>
      <c r="E1" s="196"/>
      <c r="F1" s="196"/>
      <c r="G1" s="196"/>
      <c r="AG1" t="s">
        <v>92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93</v>
      </c>
    </row>
    <row r="3" spans="1:60" ht="24.95" customHeight="1" x14ac:dyDescent="0.2">
      <c r="A3" s="197" t="s">
        <v>8</v>
      </c>
      <c r="B3" s="49" t="s">
        <v>59</v>
      </c>
      <c r="C3" s="200" t="s">
        <v>60</v>
      </c>
      <c r="D3" s="198"/>
      <c r="E3" s="198"/>
      <c r="F3" s="198"/>
      <c r="G3" s="199"/>
      <c r="AC3" s="175" t="s">
        <v>93</v>
      </c>
      <c r="AG3" t="s">
        <v>94</v>
      </c>
    </row>
    <row r="4" spans="1:60" ht="24.95" customHeight="1" x14ac:dyDescent="0.2">
      <c r="A4" s="201" t="s">
        <v>9</v>
      </c>
      <c r="B4" s="202" t="s">
        <v>62</v>
      </c>
      <c r="C4" s="203" t="s">
        <v>63</v>
      </c>
      <c r="D4" s="204"/>
      <c r="E4" s="204"/>
      <c r="F4" s="204"/>
      <c r="G4" s="205"/>
      <c r="AG4" t="s">
        <v>95</v>
      </c>
    </row>
    <row r="5" spans="1:60" x14ac:dyDescent="0.2">
      <c r="D5" s="10"/>
    </row>
    <row r="6" spans="1:60" ht="38.25" x14ac:dyDescent="0.2">
      <c r="A6" s="207" t="s">
        <v>96</v>
      </c>
      <c r="B6" s="209" t="s">
        <v>97</v>
      </c>
      <c r="C6" s="209" t="s">
        <v>98</v>
      </c>
      <c r="D6" s="208" t="s">
        <v>99</v>
      </c>
      <c r="E6" s="207" t="s">
        <v>100</v>
      </c>
      <c r="F6" s="206" t="s">
        <v>101</v>
      </c>
      <c r="G6" s="207" t="s">
        <v>29</v>
      </c>
      <c r="H6" s="210" t="s">
        <v>30</v>
      </c>
      <c r="I6" s="210" t="s">
        <v>102</v>
      </c>
      <c r="J6" s="210" t="s">
        <v>31</v>
      </c>
      <c r="K6" s="210" t="s">
        <v>103</v>
      </c>
      <c r="L6" s="210" t="s">
        <v>104</v>
      </c>
      <c r="M6" s="210" t="s">
        <v>105</v>
      </c>
      <c r="N6" s="210" t="s">
        <v>106</v>
      </c>
      <c r="O6" s="210" t="s">
        <v>107</v>
      </c>
      <c r="P6" s="210" t="s">
        <v>108</v>
      </c>
      <c r="Q6" s="210" t="s">
        <v>109</v>
      </c>
      <c r="R6" s="210" t="s">
        <v>110</v>
      </c>
      <c r="S6" s="210" t="s">
        <v>111</v>
      </c>
      <c r="T6" s="210" t="s">
        <v>112</v>
      </c>
      <c r="U6" s="210" t="s">
        <v>113</v>
      </c>
      <c r="V6" s="210" t="s">
        <v>114</v>
      </c>
      <c r="W6" s="210" t="s">
        <v>115</v>
      </c>
      <c r="X6" s="210" t="s">
        <v>116</v>
      </c>
      <c r="Y6" s="210" t="s">
        <v>117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27" t="s">
        <v>118</v>
      </c>
      <c r="B8" s="228" t="s">
        <v>85</v>
      </c>
      <c r="C8" s="254" t="s">
        <v>63</v>
      </c>
      <c r="D8" s="229"/>
      <c r="E8" s="230"/>
      <c r="F8" s="231"/>
      <c r="G8" s="231">
        <f>SUMIF(AG9:AG39,"&lt;&gt;NOR",G9:G39)</f>
        <v>0</v>
      </c>
      <c r="H8" s="231"/>
      <c r="I8" s="231">
        <f>SUM(I9:I39)</f>
        <v>0</v>
      </c>
      <c r="J8" s="231"/>
      <c r="K8" s="231">
        <f>SUM(K9:K39)</f>
        <v>0</v>
      </c>
      <c r="L8" s="231"/>
      <c r="M8" s="231">
        <f>SUM(M9:M39)</f>
        <v>0</v>
      </c>
      <c r="N8" s="230"/>
      <c r="O8" s="230">
        <f>SUM(O9:O39)</f>
        <v>0</v>
      </c>
      <c r="P8" s="230"/>
      <c r="Q8" s="230">
        <f>SUM(Q9:Q39)</f>
        <v>0</v>
      </c>
      <c r="R8" s="231"/>
      <c r="S8" s="231"/>
      <c r="T8" s="232"/>
      <c r="U8" s="226"/>
      <c r="V8" s="226">
        <f>SUM(V9:V39)</f>
        <v>0</v>
      </c>
      <c r="W8" s="226"/>
      <c r="X8" s="226"/>
      <c r="Y8" s="226"/>
      <c r="AG8" t="s">
        <v>119</v>
      </c>
    </row>
    <row r="9" spans="1:60" ht="22.5" outlineLevel="1" x14ac:dyDescent="0.2">
      <c r="A9" s="234">
        <v>1</v>
      </c>
      <c r="B9" s="235" t="s">
        <v>280</v>
      </c>
      <c r="C9" s="256" t="s">
        <v>281</v>
      </c>
      <c r="D9" s="236" t="s">
        <v>176</v>
      </c>
      <c r="E9" s="237">
        <v>152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282</v>
      </c>
      <c r="T9" s="240" t="s">
        <v>274</v>
      </c>
      <c r="U9" s="222">
        <v>0</v>
      </c>
      <c r="V9" s="222">
        <f>ROUND(E9*U9,2)</f>
        <v>0</v>
      </c>
      <c r="W9" s="222"/>
      <c r="X9" s="222" t="s">
        <v>132</v>
      </c>
      <c r="Y9" s="222" t="s">
        <v>126</v>
      </c>
      <c r="Z9" s="211"/>
      <c r="AA9" s="211"/>
      <c r="AB9" s="211"/>
      <c r="AC9" s="211"/>
      <c r="AD9" s="211"/>
      <c r="AE9" s="211"/>
      <c r="AF9" s="211"/>
      <c r="AG9" s="211" t="s">
        <v>283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">
      <c r="A10" s="218"/>
      <c r="B10" s="219"/>
      <c r="C10" s="258" t="s">
        <v>284</v>
      </c>
      <c r="D10" s="224"/>
      <c r="E10" s="225"/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1"/>
      <c r="AA10" s="211"/>
      <c r="AB10" s="211"/>
      <c r="AC10" s="211"/>
      <c r="AD10" s="211"/>
      <c r="AE10" s="211"/>
      <c r="AF10" s="211"/>
      <c r="AG10" s="211" t="s">
        <v>137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3" x14ac:dyDescent="0.2">
      <c r="A11" s="218"/>
      <c r="B11" s="219"/>
      <c r="C11" s="258" t="s">
        <v>285</v>
      </c>
      <c r="D11" s="224"/>
      <c r="E11" s="225">
        <v>152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1"/>
      <c r="AA11" s="211"/>
      <c r="AB11" s="211"/>
      <c r="AC11" s="211"/>
      <c r="AD11" s="211"/>
      <c r="AE11" s="211"/>
      <c r="AF11" s="211"/>
      <c r="AG11" s="211" t="s">
        <v>137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34">
        <v>2</v>
      </c>
      <c r="B12" s="235" t="s">
        <v>286</v>
      </c>
      <c r="C12" s="256" t="s">
        <v>287</v>
      </c>
      <c r="D12" s="236" t="s">
        <v>176</v>
      </c>
      <c r="E12" s="237">
        <v>14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9"/>
      <c r="S12" s="239" t="s">
        <v>282</v>
      </c>
      <c r="T12" s="240" t="s">
        <v>274</v>
      </c>
      <c r="U12" s="222">
        <v>0</v>
      </c>
      <c r="V12" s="222">
        <f>ROUND(E12*U12,2)</f>
        <v>0</v>
      </c>
      <c r="W12" s="222"/>
      <c r="X12" s="222" t="s">
        <v>132</v>
      </c>
      <c r="Y12" s="222" t="s">
        <v>126</v>
      </c>
      <c r="Z12" s="211"/>
      <c r="AA12" s="211"/>
      <c r="AB12" s="211"/>
      <c r="AC12" s="211"/>
      <c r="AD12" s="211"/>
      <c r="AE12" s="211"/>
      <c r="AF12" s="211"/>
      <c r="AG12" s="211" t="s">
        <v>283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2" x14ac:dyDescent="0.2">
      <c r="A13" s="218"/>
      <c r="B13" s="219"/>
      <c r="C13" s="258" t="s">
        <v>288</v>
      </c>
      <c r="D13" s="224"/>
      <c r="E13" s="225"/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1"/>
      <c r="AA13" s="211"/>
      <c r="AB13" s="211"/>
      <c r="AC13" s="211"/>
      <c r="AD13" s="211"/>
      <c r="AE13" s="211"/>
      <c r="AF13" s="211"/>
      <c r="AG13" s="211" t="s">
        <v>137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3" x14ac:dyDescent="0.2">
      <c r="A14" s="218"/>
      <c r="B14" s="219"/>
      <c r="C14" s="258" t="s">
        <v>289</v>
      </c>
      <c r="D14" s="224"/>
      <c r="E14" s="225">
        <v>14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1"/>
      <c r="AA14" s="211"/>
      <c r="AB14" s="211"/>
      <c r="AC14" s="211"/>
      <c r="AD14" s="211"/>
      <c r="AE14" s="211"/>
      <c r="AF14" s="211"/>
      <c r="AG14" s="211" t="s">
        <v>137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41">
        <v>3</v>
      </c>
      <c r="B15" s="242" t="s">
        <v>290</v>
      </c>
      <c r="C15" s="255" t="s">
        <v>291</v>
      </c>
      <c r="D15" s="243" t="s">
        <v>176</v>
      </c>
      <c r="E15" s="244">
        <v>80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282</v>
      </c>
      <c r="T15" s="247" t="s">
        <v>274</v>
      </c>
      <c r="U15" s="222">
        <v>0</v>
      </c>
      <c r="V15" s="222">
        <f>ROUND(E15*U15,2)</f>
        <v>0</v>
      </c>
      <c r="W15" s="222"/>
      <c r="X15" s="222" t="s">
        <v>132</v>
      </c>
      <c r="Y15" s="222" t="s">
        <v>126</v>
      </c>
      <c r="Z15" s="211"/>
      <c r="AA15" s="211"/>
      <c r="AB15" s="211"/>
      <c r="AC15" s="211"/>
      <c r="AD15" s="211"/>
      <c r="AE15" s="211"/>
      <c r="AF15" s="211"/>
      <c r="AG15" s="211" t="s">
        <v>283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41">
        <v>4</v>
      </c>
      <c r="B16" s="242" t="s">
        <v>292</v>
      </c>
      <c r="C16" s="255" t="s">
        <v>293</v>
      </c>
      <c r="D16" s="243" t="s">
        <v>294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282</v>
      </c>
      <c r="T16" s="247" t="s">
        <v>274</v>
      </c>
      <c r="U16" s="222">
        <v>0</v>
      </c>
      <c r="V16" s="222">
        <f>ROUND(E16*U16,2)</f>
        <v>0</v>
      </c>
      <c r="W16" s="222"/>
      <c r="X16" s="222" t="s">
        <v>132</v>
      </c>
      <c r="Y16" s="222" t="s">
        <v>126</v>
      </c>
      <c r="Z16" s="211"/>
      <c r="AA16" s="211"/>
      <c r="AB16" s="211"/>
      <c r="AC16" s="211"/>
      <c r="AD16" s="211"/>
      <c r="AE16" s="211"/>
      <c r="AF16" s="211"/>
      <c r="AG16" s="211" t="s">
        <v>283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1" x14ac:dyDescent="0.2">
      <c r="A17" s="241">
        <v>5</v>
      </c>
      <c r="B17" s="242" t="s">
        <v>295</v>
      </c>
      <c r="C17" s="255" t="s">
        <v>296</v>
      </c>
      <c r="D17" s="243" t="s">
        <v>294</v>
      </c>
      <c r="E17" s="244">
        <v>35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282</v>
      </c>
      <c r="T17" s="247" t="s">
        <v>274</v>
      </c>
      <c r="U17" s="222">
        <v>0</v>
      </c>
      <c r="V17" s="222">
        <f>ROUND(E17*U17,2)</f>
        <v>0</v>
      </c>
      <c r="W17" s="222"/>
      <c r="X17" s="222" t="s">
        <v>132</v>
      </c>
      <c r="Y17" s="222" t="s">
        <v>126</v>
      </c>
      <c r="Z17" s="211"/>
      <c r="AA17" s="211"/>
      <c r="AB17" s="211"/>
      <c r="AC17" s="211"/>
      <c r="AD17" s="211"/>
      <c r="AE17" s="211"/>
      <c r="AF17" s="211"/>
      <c r="AG17" s="211" t="s">
        <v>283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 x14ac:dyDescent="0.2">
      <c r="A18" s="241">
        <v>6</v>
      </c>
      <c r="B18" s="242" t="s">
        <v>297</v>
      </c>
      <c r="C18" s="255" t="s">
        <v>298</v>
      </c>
      <c r="D18" s="243" t="s">
        <v>294</v>
      </c>
      <c r="E18" s="244">
        <v>56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282</v>
      </c>
      <c r="T18" s="247" t="s">
        <v>274</v>
      </c>
      <c r="U18" s="222">
        <v>0</v>
      </c>
      <c r="V18" s="222">
        <f>ROUND(E18*U18,2)</f>
        <v>0</v>
      </c>
      <c r="W18" s="222"/>
      <c r="X18" s="222" t="s">
        <v>132</v>
      </c>
      <c r="Y18" s="222" t="s">
        <v>126</v>
      </c>
      <c r="Z18" s="211"/>
      <c r="AA18" s="211"/>
      <c r="AB18" s="211"/>
      <c r="AC18" s="211"/>
      <c r="AD18" s="211"/>
      <c r="AE18" s="211"/>
      <c r="AF18" s="211"/>
      <c r="AG18" s="211" t="s">
        <v>283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1">
        <v>7</v>
      </c>
      <c r="B19" s="242" t="s">
        <v>299</v>
      </c>
      <c r="C19" s="255" t="s">
        <v>300</v>
      </c>
      <c r="D19" s="243" t="s">
        <v>294</v>
      </c>
      <c r="E19" s="244">
        <v>30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282</v>
      </c>
      <c r="T19" s="247" t="s">
        <v>274</v>
      </c>
      <c r="U19" s="222">
        <v>0</v>
      </c>
      <c r="V19" s="222">
        <f>ROUND(E19*U19,2)</f>
        <v>0</v>
      </c>
      <c r="W19" s="222"/>
      <c r="X19" s="222" t="s">
        <v>132</v>
      </c>
      <c r="Y19" s="222" t="s">
        <v>126</v>
      </c>
      <c r="Z19" s="211"/>
      <c r="AA19" s="211"/>
      <c r="AB19" s="211"/>
      <c r="AC19" s="211"/>
      <c r="AD19" s="211"/>
      <c r="AE19" s="211"/>
      <c r="AF19" s="211"/>
      <c r="AG19" s="211" t="s">
        <v>283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2.5" outlineLevel="1" x14ac:dyDescent="0.2">
      <c r="A20" s="241">
        <v>8</v>
      </c>
      <c r="B20" s="242" t="s">
        <v>301</v>
      </c>
      <c r="C20" s="255" t="s">
        <v>302</v>
      </c>
      <c r="D20" s="243" t="s">
        <v>294</v>
      </c>
      <c r="E20" s="244">
        <v>12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282</v>
      </c>
      <c r="T20" s="247" t="s">
        <v>274</v>
      </c>
      <c r="U20" s="222">
        <v>0</v>
      </c>
      <c r="V20" s="222">
        <f>ROUND(E20*U20,2)</f>
        <v>0</v>
      </c>
      <c r="W20" s="222"/>
      <c r="X20" s="222" t="s">
        <v>132</v>
      </c>
      <c r="Y20" s="222" t="s">
        <v>126</v>
      </c>
      <c r="Z20" s="211"/>
      <c r="AA20" s="211"/>
      <c r="AB20" s="211"/>
      <c r="AC20" s="211"/>
      <c r="AD20" s="211"/>
      <c r="AE20" s="211"/>
      <c r="AF20" s="211"/>
      <c r="AG20" s="211" t="s">
        <v>283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 x14ac:dyDescent="0.2">
      <c r="A21" s="241">
        <v>9</v>
      </c>
      <c r="B21" s="242" t="s">
        <v>303</v>
      </c>
      <c r="C21" s="255" t="s">
        <v>304</v>
      </c>
      <c r="D21" s="243" t="s">
        <v>294</v>
      </c>
      <c r="E21" s="244">
        <v>28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282</v>
      </c>
      <c r="T21" s="247" t="s">
        <v>274</v>
      </c>
      <c r="U21" s="222">
        <v>0</v>
      </c>
      <c r="V21" s="222">
        <f>ROUND(E21*U21,2)</f>
        <v>0</v>
      </c>
      <c r="W21" s="222"/>
      <c r="X21" s="222" t="s">
        <v>132</v>
      </c>
      <c r="Y21" s="222" t="s">
        <v>126</v>
      </c>
      <c r="Z21" s="211"/>
      <c r="AA21" s="211"/>
      <c r="AB21" s="211"/>
      <c r="AC21" s="211"/>
      <c r="AD21" s="211"/>
      <c r="AE21" s="211"/>
      <c r="AF21" s="211"/>
      <c r="AG21" s="211" t="s">
        <v>283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 x14ac:dyDescent="0.2">
      <c r="A22" s="241">
        <v>10</v>
      </c>
      <c r="B22" s="242" t="s">
        <v>305</v>
      </c>
      <c r="C22" s="255" t="s">
        <v>306</v>
      </c>
      <c r="D22" s="243" t="s">
        <v>294</v>
      </c>
      <c r="E22" s="244">
        <v>20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282</v>
      </c>
      <c r="T22" s="247" t="s">
        <v>274</v>
      </c>
      <c r="U22" s="222">
        <v>0</v>
      </c>
      <c r="V22" s="222">
        <f>ROUND(E22*U22,2)</f>
        <v>0</v>
      </c>
      <c r="W22" s="222"/>
      <c r="X22" s="222" t="s">
        <v>132</v>
      </c>
      <c r="Y22" s="222" t="s">
        <v>126</v>
      </c>
      <c r="Z22" s="211"/>
      <c r="AA22" s="211"/>
      <c r="AB22" s="211"/>
      <c r="AC22" s="211"/>
      <c r="AD22" s="211"/>
      <c r="AE22" s="211"/>
      <c r="AF22" s="211"/>
      <c r="AG22" s="211" t="s">
        <v>283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1">
        <v>11</v>
      </c>
      <c r="B23" s="242" t="s">
        <v>307</v>
      </c>
      <c r="C23" s="255" t="s">
        <v>308</v>
      </c>
      <c r="D23" s="243" t="s">
        <v>294</v>
      </c>
      <c r="E23" s="244">
        <v>4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282</v>
      </c>
      <c r="T23" s="247" t="s">
        <v>274</v>
      </c>
      <c r="U23" s="222">
        <v>0</v>
      </c>
      <c r="V23" s="222">
        <f>ROUND(E23*U23,2)</f>
        <v>0</v>
      </c>
      <c r="W23" s="222"/>
      <c r="X23" s="222" t="s">
        <v>132</v>
      </c>
      <c r="Y23" s="222" t="s">
        <v>126</v>
      </c>
      <c r="Z23" s="211"/>
      <c r="AA23" s="211"/>
      <c r="AB23" s="211"/>
      <c r="AC23" s="211"/>
      <c r="AD23" s="211"/>
      <c r="AE23" s="211"/>
      <c r="AF23" s="211"/>
      <c r="AG23" s="211" t="s">
        <v>283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1">
        <v>12</v>
      </c>
      <c r="B24" s="242" t="s">
        <v>309</v>
      </c>
      <c r="C24" s="255" t="s">
        <v>310</v>
      </c>
      <c r="D24" s="243" t="s">
        <v>294</v>
      </c>
      <c r="E24" s="244">
        <v>14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282</v>
      </c>
      <c r="T24" s="247" t="s">
        <v>274</v>
      </c>
      <c r="U24" s="222">
        <v>0</v>
      </c>
      <c r="V24" s="222">
        <f>ROUND(E24*U24,2)</f>
        <v>0</v>
      </c>
      <c r="W24" s="222"/>
      <c r="X24" s="222" t="s">
        <v>132</v>
      </c>
      <c r="Y24" s="222" t="s">
        <v>126</v>
      </c>
      <c r="Z24" s="211"/>
      <c r="AA24" s="211"/>
      <c r="AB24" s="211"/>
      <c r="AC24" s="211"/>
      <c r="AD24" s="211"/>
      <c r="AE24" s="211"/>
      <c r="AF24" s="211"/>
      <c r="AG24" s="211" t="s">
        <v>283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1" x14ac:dyDescent="0.2">
      <c r="A25" s="241">
        <v>13</v>
      </c>
      <c r="B25" s="242" t="s">
        <v>311</v>
      </c>
      <c r="C25" s="255" t="s">
        <v>312</v>
      </c>
      <c r="D25" s="243" t="s">
        <v>294</v>
      </c>
      <c r="E25" s="244">
        <v>7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282</v>
      </c>
      <c r="T25" s="247" t="s">
        <v>274</v>
      </c>
      <c r="U25" s="222">
        <v>0</v>
      </c>
      <c r="V25" s="222">
        <f>ROUND(E25*U25,2)</f>
        <v>0</v>
      </c>
      <c r="W25" s="222"/>
      <c r="X25" s="222" t="s">
        <v>132</v>
      </c>
      <c r="Y25" s="222" t="s">
        <v>126</v>
      </c>
      <c r="Z25" s="211"/>
      <c r="AA25" s="211"/>
      <c r="AB25" s="211"/>
      <c r="AC25" s="211"/>
      <c r="AD25" s="211"/>
      <c r="AE25" s="211"/>
      <c r="AF25" s="211"/>
      <c r="AG25" s="211" t="s">
        <v>283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 x14ac:dyDescent="0.2">
      <c r="A26" s="241">
        <v>14</v>
      </c>
      <c r="B26" s="242" t="s">
        <v>313</v>
      </c>
      <c r="C26" s="255" t="s">
        <v>314</v>
      </c>
      <c r="D26" s="243" t="s">
        <v>294</v>
      </c>
      <c r="E26" s="244">
        <v>25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282</v>
      </c>
      <c r="T26" s="247" t="s">
        <v>274</v>
      </c>
      <c r="U26" s="222">
        <v>0</v>
      </c>
      <c r="V26" s="222">
        <f>ROUND(E26*U26,2)</f>
        <v>0</v>
      </c>
      <c r="W26" s="222"/>
      <c r="X26" s="222" t="s">
        <v>132</v>
      </c>
      <c r="Y26" s="222" t="s">
        <v>126</v>
      </c>
      <c r="Z26" s="211"/>
      <c r="AA26" s="211"/>
      <c r="AB26" s="211"/>
      <c r="AC26" s="211"/>
      <c r="AD26" s="211"/>
      <c r="AE26" s="211"/>
      <c r="AF26" s="211"/>
      <c r="AG26" s="211" t="s">
        <v>283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1">
        <v>15</v>
      </c>
      <c r="B27" s="242" t="s">
        <v>315</v>
      </c>
      <c r="C27" s="255" t="s">
        <v>316</v>
      </c>
      <c r="D27" s="243" t="s">
        <v>294</v>
      </c>
      <c r="E27" s="244">
        <v>7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282</v>
      </c>
      <c r="T27" s="247" t="s">
        <v>274</v>
      </c>
      <c r="U27" s="222">
        <v>0</v>
      </c>
      <c r="V27" s="222">
        <f>ROUND(E27*U27,2)</f>
        <v>0</v>
      </c>
      <c r="W27" s="222"/>
      <c r="X27" s="222" t="s">
        <v>132</v>
      </c>
      <c r="Y27" s="222" t="s">
        <v>126</v>
      </c>
      <c r="Z27" s="211"/>
      <c r="AA27" s="211"/>
      <c r="AB27" s="211"/>
      <c r="AC27" s="211"/>
      <c r="AD27" s="211"/>
      <c r="AE27" s="211"/>
      <c r="AF27" s="211"/>
      <c r="AG27" s="211" t="s">
        <v>283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1" x14ac:dyDescent="0.2">
      <c r="A28" s="241">
        <v>16</v>
      </c>
      <c r="B28" s="242" t="s">
        <v>317</v>
      </c>
      <c r="C28" s="255" t="s">
        <v>318</v>
      </c>
      <c r="D28" s="243" t="s">
        <v>294</v>
      </c>
      <c r="E28" s="244">
        <v>7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6"/>
      <c r="S28" s="246" t="s">
        <v>282</v>
      </c>
      <c r="T28" s="247" t="s">
        <v>274</v>
      </c>
      <c r="U28" s="222">
        <v>0</v>
      </c>
      <c r="V28" s="222">
        <f>ROUND(E28*U28,2)</f>
        <v>0</v>
      </c>
      <c r="W28" s="222"/>
      <c r="X28" s="222" t="s">
        <v>132</v>
      </c>
      <c r="Y28" s="222" t="s">
        <v>126</v>
      </c>
      <c r="Z28" s="211"/>
      <c r="AA28" s="211"/>
      <c r="AB28" s="211"/>
      <c r="AC28" s="211"/>
      <c r="AD28" s="211"/>
      <c r="AE28" s="211"/>
      <c r="AF28" s="211"/>
      <c r="AG28" s="211" t="s">
        <v>283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1">
        <v>17</v>
      </c>
      <c r="B29" s="242" t="s">
        <v>319</v>
      </c>
      <c r="C29" s="255" t="s">
        <v>320</v>
      </c>
      <c r="D29" s="243" t="s">
        <v>294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282</v>
      </c>
      <c r="T29" s="247" t="s">
        <v>274</v>
      </c>
      <c r="U29" s="222">
        <v>0</v>
      </c>
      <c r="V29" s="222">
        <f>ROUND(E29*U29,2)</f>
        <v>0</v>
      </c>
      <c r="W29" s="222"/>
      <c r="X29" s="222" t="s">
        <v>132</v>
      </c>
      <c r="Y29" s="222" t="s">
        <v>126</v>
      </c>
      <c r="Z29" s="211"/>
      <c r="AA29" s="211"/>
      <c r="AB29" s="211"/>
      <c r="AC29" s="211"/>
      <c r="AD29" s="211"/>
      <c r="AE29" s="211"/>
      <c r="AF29" s="211"/>
      <c r="AG29" s="211" t="s">
        <v>283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1">
        <v>18</v>
      </c>
      <c r="B30" s="242" t="s">
        <v>321</v>
      </c>
      <c r="C30" s="255" t="s">
        <v>322</v>
      </c>
      <c r="D30" s="243" t="s">
        <v>294</v>
      </c>
      <c r="E30" s="244">
        <v>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282</v>
      </c>
      <c r="T30" s="247" t="s">
        <v>274</v>
      </c>
      <c r="U30" s="222">
        <v>0</v>
      </c>
      <c r="V30" s="222">
        <f>ROUND(E30*U30,2)</f>
        <v>0</v>
      </c>
      <c r="W30" s="222"/>
      <c r="X30" s="222" t="s">
        <v>132</v>
      </c>
      <c r="Y30" s="222" t="s">
        <v>126</v>
      </c>
      <c r="Z30" s="211"/>
      <c r="AA30" s="211"/>
      <c r="AB30" s="211"/>
      <c r="AC30" s="211"/>
      <c r="AD30" s="211"/>
      <c r="AE30" s="211"/>
      <c r="AF30" s="211"/>
      <c r="AG30" s="211" t="s">
        <v>283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34">
        <v>19</v>
      </c>
      <c r="B31" s="235" t="s">
        <v>323</v>
      </c>
      <c r="C31" s="256" t="s">
        <v>324</v>
      </c>
      <c r="D31" s="236" t="s">
        <v>176</v>
      </c>
      <c r="E31" s="237">
        <v>74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9"/>
      <c r="S31" s="239" t="s">
        <v>282</v>
      </c>
      <c r="T31" s="240" t="s">
        <v>274</v>
      </c>
      <c r="U31" s="222">
        <v>0</v>
      </c>
      <c r="V31" s="222">
        <f>ROUND(E31*U31,2)</f>
        <v>0</v>
      </c>
      <c r="W31" s="222"/>
      <c r="X31" s="222" t="s">
        <v>132</v>
      </c>
      <c r="Y31" s="222" t="s">
        <v>126</v>
      </c>
      <c r="Z31" s="211"/>
      <c r="AA31" s="211"/>
      <c r="AB31" s="211"/>
      <c r="AC31" s="211"/>
      <c r="AD31" s="211"/>
      <c r="AE31" s="211"/>
      <c r="AF31" s="211"/>
      <c r="AG31" s="211" t="s">
        <v>283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2" x14ac:dyDescent="0.2">
      <c r="A32" s="218"/>
      <c r="B32" s="219"/>
      <c r="C32" s="258" t="s">
        <v>325</v>
      </c>
      <c r="D32" s="224"/>
      <c r="E32" s="225"/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1"/>
      <c r="AA32" s="211"/>
      <c r="AB32" s="211"/>
      <c r="AC32" s="211"/>
      <c r="AD32" s="211"/>
      <c r="AE32" s="211"/>
      <c r="AF32" s="211"/>
      <c r="AG32" s="211" t="s">
        <v>137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3" x14ac:dyDescent="0.2">
      <c r="A33" s="218"/>
      <c r="B33" s="219"/>
      <c r="C33" s="258" t="s">
        <v>326</v>
      </c>
      <c r="D33" s="224"/>
      <c r="E33" s="225">
        <v>74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1"/>
      <c r="AA33" s="211"/>
      <c r="AB33" s="211"/>
      <c r="AC33" s="211"/>
      <c r="AD33" s="211"/>
      <c r="AE33" s="211"/>
      <c r="AF33" s="211"/>
      <c r="AG33" s="211" t="s">
        <v>137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1">
        <v>20</v>
      </c>
      <c r="B34" s="242" t="s">
        <v>327</v>
      </c>
      <c r="C34" s="255" t="s">
        <v>328</v>
      </c>
      <c r="D34" s="243" t="s">
        <v>329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282</v>
      </c>
      <c r="T34" s="247" t="s">
        <v>274</v>
      </c>
      <c r="U34" s="222">
        <v>0</v>
      </c>
      <c r="V34" s="222">
        <f>ROUND(E34*U34,2)</f>
        <v>0</v>
      </c>
      <c r="W34" s="222"/>
      <c r="X34" s="222" t="s">
        <v>132</v>
      </c>
      <c r="Y34" s="222" t="s">
        <v>126</v>
      </c>
      <c r="Z34" s="211"/>
      <c r="AA34" s="211"/>
      <c r="AB34" s="211"/>
      <c r="AC34" s="211"/>
      <c r="AD34" s="211"/>
      <c r="AE34" s="211"/>
      <c r="AF34" s="211"/>
      <c r="AG34" s="211" t="s">
        <v>283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41">
        <v>21</v>
      </c>
      <c r="B35" s="242" t="s">
        <v>330</v>
      </c>
      <c r="C35" s="255" t="s">
        <v>331</v>
      </c>
      <c r="D35" s="243" t="s">
        <v>332</v>
      </c>
      <c r="E35" s="244">
        <v>12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282</v>
      </c>
      <c r="T35" s="247" t="s">
        <v>274</v>
      </c>
      <c r="U35" s="222">
        <v>0</v>
      </c>
      <c r="V35" s="222">
        <f>ROUND(E35*U35,2)</f>
        <v>0</v>
      </c>
      <c r="W35" s="222"/>
      <c r="X35" s="222" t="s">
        <v>132</v>
      </c>
      <c r="Y35" s="222" t="s">
        <v>126</v>
      </c>
      <c r="Z35" s="211"/>
      <c r="AA35" s="211"/>
      <c r="AB35" s="211"/>
      <c r="AC35" s="211"/>
      <c r="AD35" s="211"/>
      <c r="AE35" s="211"/>
      <c r="AF35" s="211"/>
      <c r="AG35" s="211" t="s">
        <v>283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41">
        <v>22</v>
      </c>
      <c r="B36" s="242" t="s">
        <v>333</v>
      </c>
      <c r="C36" s="255" t="s">
        <v>334</v>
      </c>
      <c r="D36" s="243" t="s">
        <v>329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282</v>
      </c>
      <c r="T36" s="247" t="s">
        <v>274</v>
      </c>
      <c r="U36" s="222">
        <v>0</v>
      </c>
      <c r="V36" s="222">
        <f>ROUND(E36*U36,2)</f>
        <v>0</v>
      </c>
      <c r="W36" s="222"/>
      <c r="X36" s="222" t="s">
        <v>132</v>
      </c>
      <c r="Y36" s="222" t="s">
        <v>126</v>
      </c>
      <c r="Z36" s="211"/>
      <c r="AA36" s="211"/>
      <c r="AB36" s="211"/>
      <c r="AC36" s="211"/>
      <c r="AD36" s="211"/>
      <c r="AE36" s="211"/>
      <c r="AF36" s="211"/>
      <c r="AG36" s="211" t="s">
        <v>283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41">
        <v>23</v>
      </c>
      <c r="B37" s="242" t="s">
        <v>335</v>
      </c>
      <c r="C37" s="255" t="s">
        <v>336</v>
      </c>
      <c r="D37" s="243" t="s">
        <v>329</v>
      </c>
      <c r="E37" s="244">
        <v>1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282</v>
      </c>
      <c r="T37" s="247" t="s">
        <v>274</v>
      </c>
      <c r="U37" s="222">
        <v>0</v>
      </c>
      <c r="V37" s="222">
        <f>ROUND(E37*U37,2)</f>
        <v>0</v>
      </c>
      <c r="W37" s="222"/>
      <c r="X37" s="222" t="s">
        <v>132</v>
      </c>
      <c r="Y37" s="222" t="s">
        <v>126</v>
      </c>
      <c r="Z37" s="211"/>
      <c r="AA37" s="211"/>
      <c r="AB37" s="211"/>
      <c r="AC37" s="211"/>
      <c r="AD37" s="211"/>
      <c r="AE37" s="211"/>
      <c r="AF37" s="211"/>
      <c r="AG37" s="211" t="s">
        <v>283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34">
        <v>24</v>
      </c>
      <c r="B38" s="235" t="s">
        <v>337</v>
      </c>
      <c r="C38" s="256" t="s">
        <v>338</v>
      </c>
      <c r="D38" s="236" t="s">
        <v>0</v>
      </c>
      <c r="E38" s="237">
        <v>3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9"/>
      <c r="S38" s="239" t="s">
        <v>124</v>
      </c>
      <c r="T38" s="240" t="s">
        <v>274</v>
      </c>
      <c r="U38" s="222">
        <v>0</v>
      </c>
      <c r="V38" s="222">
        <f>ROUND(E38*U38,2)</f>
        <v>0</v>
      </c>
      <c r="W38" s="222"/>
      <c r="X38" s="222" t="s">
        <v>132</v>
      </c>
      <c r="Y38" s="222" t="s">
        <v>126</v>
      </c>
      <c r="Z38" s="211"/>
      <c r="AA38" s="211"/>
      <c r="AB38" s="211"/>
      <c r="AC38" s="211"/>
      <c r="AD38" s="211"/>
      <c r="AE38" s="211"/>
      <c r="AF38" s="211"/>
      <c r="AG38" s="211" t="s">
        <v>133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2" x14ac:dyDescent="0.2">
      <c r="A39" s="218"/>
      <c r="B39" s="219"/>
      <c r="C39" s="262" t="s">
        <v>339</v>
      </c>
      <c r="D39" s="253"/>
      <c r="E39" s="253"/>
      <c r="F39" s="253"/>
      <c r="G39" s="253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1"/>
      <c r="AA39" s="211"/>
      <c r="AB39" s="211"/>
      <c r="AC39" s="211"/>
      <c r="AD39" s="211"/>
      <c r="AE39" s="211"/>
      <c r="AF39" s="211"/>
      <c r="AG39" s="211" t="s">
        <v>168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x14ac:dyDescent="0.2">
      <c r="A40" s="3"/>
      <c r="B40" s="4"/>
      <c r="C40" s="263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15</v>
      </c>
      <c r="AF40">
        <v>21</v>
      </c>
      <c r="AG40" t="s">
        <v>104</v>
      </c>
    </row>
    <row r="41" spans="1:60" x14ac:dyDescent="0.2">
      <c r="A41" s="214"/>
      <c r="B41" s="215" t="s">
        <v>29</v>
      </c>
      <c r="C41" s="264"/>
      <c r="D41" s="216"/>
      <c r="E41" s="217"/>
      <c r="F41" s="217"/>
      <c r="G41" s="233">
        <f>G8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278</v>
      </c>
    </row>
    <row r="42" spans="1:60" x14ac:dyDescent="0.2">
      <c r="C42" s="265"/>
      <c r="D42" s="10"/>
      <c r="AG42" t="s">
        <v>279</v>
      </c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Ow2TazGmZ3Pk76nV6Gh8NUkDCvTCWN6R5ZChEYgA9frPswi1EJ0tF51i+VM6yt6CloWbwLFX73dJweab6r4PA==" saltValue="g1WqVClPIplzNXoSwuaaBw==" spinCount="100000" sheet="1" formatRows="0"/>
  <mergeCells count="5">
    <mergeCell ref="A1:G1"/>
    <mergeCell ref="C2:G2"/>
    <mergeCell ref="C3:G3"/>
    <mergeCell ref="C4:G4"/>
    <mergeCell ref="C39:G3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01 016 Pol</vt:lpstr>
      <vt:lpstr>01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'01 016 Pol'!Názvy_tisku</vt:lpstr>
      <vt:lpstr>'01 2 Pol'!Názvy_tisku</vt:lpstr>
      <vt:lpstr>oadresa</vt:lpstr>
      <vt:lpstr>Stavba!Objednatel</vt:lpstr>
      <vt:lpstr>Stavba!Objekt</vt:lpstr>
      <vt:lpstr>'01 016 Pol'!Oblast_tisku</vt:lpstr>
      <vt:lpstr>'01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2019-03-19T12:27:02Z</cp:lastPrinted>
  <dcterms:created xsi:type="dcterms:W3CDTF">2009-04-08T07:15:50Z</dcterms:created>
  <dcterms:modified xsi:type="dcterms:W3CDTF">2023-10-06T06:31:04Z</dcterms:modified>
</cp:coreProperties>
</file>