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72" windowWidth="23760" windowHeight="9528" tabRatio="799" activeTab="0"/>
  </bookViews>
  <sheets>
    <sheet name="Rekapitulace" sheetId="14" r:id="rId1"/>
    <sheet name="List1" sheetId="25" state="hidden" r:id="rId2"/>
    <sheet name="List2" sheetId="26" state="hidden" r:id="rId3"/>
    <sheet name="1. Lysice průtah" sheetId="15" r:id="rId4"/>
    <sheet name="List3" sheetId="27" state="hidden" r:id="rId5"/>
    <sheet name="3. Těchov - Vavřinec" sheetId="17" r:id="rId6"/>
    <sheet name="2. III374 křiž x III37414-Bosko" sheetId="16" r:id="rId7"/>
    <sheet name="4. Veverská Bitýška-Hvozdec" sheetId="18" r:id="rId8"/>
    <sheet name="5. Říkonín - Lubné" sheetId="19" r:id="rId9"/>
    <sheet name="6. Drnovice" sheetId="20" r:id="rId10"/>
    <sheet name="7. Kuřim Blanenská" sheetId="21" r:id="rId11"/>
    <sheet name="8. Lysice-Tasovice" sheetId="22" r:id="rId12"/>
    <sheet name="9. Tišnov-Lomnice" sheetId="23" r:id="rId13"/>
    <sheet name="10. Kuřimské Jestřabí-D. Loučky" sheetId="24" r:id="rId14"/>
  </sheets>
  <definedNames/>
  <calcPr calcId="162913"/>
</workbook>
</file>

<file path=xl/sharedStrings.xml><?xml version="1.0" encoding="utf-8"?>
<sst xmlns="http://schemas.openxmlformats.org/spreadsheetml/2006/main" count="502" uniqueCount="93">
  <si>
    <t>Část 1</t>
  </si>
  <si>
    <t>Část 2</t>
  </si>
  <si>
    <t>Část 3</t>
  </si>
  <si>
    <t>Část 4</t>
  </si>
  <si>
    <t>Část 5</t>
  </si>
  <si>
    <t>Část 6</t>
  </si>
  <si>
    <t>Část 7</t>
  </si>
  <si>
    <t>Část 8</t>
  </si>
  <si>
    <t>Část 9</t>
  </si>
  <si>
    <t>Část 10</t>
  </si>
  <si>
    <t>SOUPISY PRACÍ CELKOVÝ</t>
  </si>
  <si>
    <t>Rekapitulace DGN, PAU 2023</t>
  </si>
  <si>
    <t>II/376 Lysice průtah</t>
  </si>
  <si>
    <t>II/374 křiž. x III/37414 - Boskovice</t>
  </si>
  <si>
    <t>III/37440 Těchov - Vavřinec</t>
  </si>
  <si>
    <t>III/3866 Veverská Bítýška - Hvozdec</t>
  </si>
  <si>
    <t>III/3896 Řikonín - Lubné</t>
  </si>
  <si>
    <t>III/3764 Drnovice</t>
  </si>
  <si>
    <t>II/386 Kuřim Blanenská</t>
  </si>
  <si>
    <t>III/3773 Tišnov - Lomnice</t>
  </si>
  <si>
    <t>III/3795 Kuřimské Jestřabí - Dolní Loučky</t>
  </si>
  <si>
    <t>poř. číslo</t>
  </si>
  <si>
    <t>úsek silnice</t>
  </si>
  <si>
    <t>staničení</t>
  </si>
  <si>
    <t>délka</t>
  </si>
  <si>
    <t>km</t>
  </si>
  <si>
    <t>šířka</t>
  </si>
  <si>
    <t>m</t>
  </si>
  <si>
    <t>plocha</t>
  </si>
  <si>
    <t>m2</t>
  </si>
  <si>
    <t>PAU</t>
  </si>
  <si>
    <t>požadavek</t>
  </si>
  <si>
    <t>poznámka</t>
  </si>
  <si>
    <t>DGN, PAU</t>
  </si>
  <si>
    <t>zjednoduš. DGN, PAU</t>
  </si>
  <si>
    <t>(návrh opravy vč. ekonom. varianty)</t>
  </si>
  <si>
    <t>CELKEM</t>
  </si>
  <si>
    <t>III/3769  Lysice - Tasovice</t>
  </si>
  <si>
    <t>Kč</t>
  </si>
  <si>
    <t>bez DPH</t>
  </si>
  <si>
    <t>s DPH</t>
  </si>
  <si>
    <t>část 1</t>
  </si>
  <si>
    <t>délka stavby
(km)</t>
  </si>
  <si>
    <t>šířka
(m)</t>
  </si>
  <si>
    <t>Plocha orientačně
(m2)</t>
  </si>
  <si>
    <t>Tl. odebíraných vrstev
(mm)</t>
  </si>
  <si>
    <t>komplet</t>
  </si>
  <si>
    <t>Položka</t>
  </si>
  <si>
    <t>Název položky</t>
  </si>
  <si>
    <t>Jednotka</t>
  </si>
  <si>
    <t>Výměra</t>
  </si>
  <si>
    <t>Cena /jedn.</t>
  </si>
  <si>
    <t>Cena celkem</t>
  </si>
  <si>
    <t>V Kč</t>
  </si>
  <si>
    <t>v Kč</t>
  </si>
  <si>
    <t>1.</t>
  </si>
  <si>
    <t xml:space="preserve">vizuální prohlídka se záznamem poruch </t>
  </si>
  <si>
    <t>2.</t>
  </si>
  <si>
    <t>fotodokumentace</t>
  </si>
  <si>
    <t>kpl.</t>
  </si>
  <si>
    <t>3.</t>
  </si>
  <si>
    <t xml:space="preserve">rázová zatěžovací zkouška včetně výpočtu zbytkové doby životnosti vozovky a tloušťky zesílení </t>
  </si>
  <si>
    <t>ks</t>
  </si>
  <si>
    <t>4.</t>
  </si>
  <si>
    <t xml:space="preserve">jádrový vývrt </t>
  </si>
  <si>
    <t>5.</t>
  </si>
  <si>
    <t xml:space="preserve">vrtaná sonda </t>
  </si>
  <si>
    <t>6.</t>
  </si>
  <si>
    <t>kopaná sonda</t>
  </si>
  <si>
    <t>7.</t>
  </si>
  <si>
    <t>rozbor asfaltové směsi, včetně stanovení obsahu PAU(výluhy)</t>
  </si>
  <si>
    <t>9.</t>
  </si>
  <si>
    <t>vypracování zprávy a návrh technologie rekonstrukce</t>
  </si>
  <si>
    <t>10.</t>
  </si>
  <si>
    <t>Dopravní zabezpečení (vč. zajištění potřebných povolení)</t>
  </si>
  <si>
    <t>Cena celkem bez DPH</t>
  </si>
  <si>
    <t>DPH 21 %</t>
  </si>
  <si>
    <t>Cena celkem s DPH</t>
  </si>
  <si>
    <t>část 2</t>
  </si>
  <si>
    <t>část 3</t>
  </si>
  <si>
    <t>část 4</t>
  </si>
  <si>
    <t>III/3866 Veverská Bitýška - Hvozdec</t>
  </si>
  <si>
    <t>část 5</t>
  </si>
  <si>
    <t>III/3896 Říkonín - Lubné</t>
  </si>
  <si>
    <t>část 6</t>
  </si>
  <si>
    <t>část 7</t>
  </si>
  <si>
    <t>část 8</t>
  </si>
  <si>
    <t>III/3769 Lysice - Tasovice</t>
  </si>
  <si>
    <t>část 9</t>
  </si>
  <si>
    <t>část 10</t>
  </si>
  <si>
    <t>Soupis prací DGN vozovky, PAU</t>
  </si>
  <si>
    <t>Soupis prací zjednodušená DGN vozovky, PAU</t>
  </si>
  <si>
    <t>Soupis prací  PAU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</si>
</sst>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0.000"/>
    <numFmt numFmtId="166" formatCode="#,##0.00;[Red]#,##0.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Arial Black"/>
      <family val="2"/>
    </font>
    <font>
      <sz val="11"/>
      <color rgb="FF000000"/>
      <name val="Times New Roman"/>
      <family val="1"/>
    </font>
    <font>
      <b/>
      <sz val="18"/>
      <color rgb="FF000000"/>
      <name val="Times New Roman"/>
      <family val="1"/>
    </font>
    <font>
      <sz val="20"/>
      <color theme="1"/>
      <name val="Calibri"/>
      <family val="2"/>
      <scheme val="minor"/>
    </font>
    <font>
      <b/>
      <sz val="12"/>
      <name val="Times New Roman"/>
      <family val="1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/>
    <xf numFmtId="0" fontId="0" fillId="0" borderId="0" xfId="0" applyFill="1" applyBorder="1" applyAlignment="1">
      <alignment vertical="center"/>
    </xf>
    <xf numFmtId="164" fontId="0" fillId="0" borderId="0" xfId="0" applyNumberFormat="1"/>
    <xf numFmtId="4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0" fillId="4" borderId="0" xfId="0" applyFill="1"/>
    <xf numFmtId="2" fontId="0" fillId="0" borderId="0" xfId="0" applyNumberFormat="1"/>
    <xf numFmtId="0" fontId="6" fillId="0" borderId="0" xfId="0" applyFont="1"/>
    <xf numFmtId="0" fontId="7" fillId="0" borderId="0" xfId="0" applyFont="1"/>
    <xf numFmtId="0" fontId="8" fillId="5" borderId="7" xfId="0" applyFont="1" applyFill="1" applyBorder="1"/>
    <xf numFmtId="0" fontId="9" fillId="5" borderId="1" xfId="0" applyFont="1" applyFill="1" applyBorder="1"/>
    <xf numFmtId="0" fontId="10" fillId="3" borderId="8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/>
    </xf>
    <xf numFmtId="0" fontId="9" fillId="5" borderId="11" xfId="0" applyFont="1" applyFill="1" applyBorder="1"/>
    <xf numFmtId="165" fontId="10" fillId="6" borderId="12" xfId="0" applyNumberFormat="1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3" fontId="10" fillId="6" borderId="6" xfId="0" applyNumberFormat="1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/>
    </xf>
    <xf numFmtId="0" fontId="12" fillId="4" borderId="14" xfId="0" applyFont="1" applyFill="1" applyBorder="1" applyAlignment="1">
      <alignment horizontal="center" vertical="center" wrapText="1"/>
    </xf>
    <xf numFmtId="165" fontId="12" fillId="4" borderId="14" xfId="0" applyNumberFormat="1" applyFont="1" applyFill="1" applyBorder="1" applyAlignment="1">
      <alignment horizontal="center" vertical="center" wrapText="1"/>
    </xf>
    <xf numFmtId="166" fontId="12" fillId="5" borderId="14" xfId="0" applyNumberFormat="1" applyFont="1" applyFill="1" applyBorder="1" applyAlignment="1">
      <alignment horizontal="center" vertical="center" wrapText="1"/>
    </xf>
    <xf numFmtId="166" fontId="12" fillId="4" borderId="15" xfId="0" applyNumberFormat="1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66" fontId="12" fillId="5" borderId="4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2" fillId="4" borderId="4" xfId="0" applyFont="1" applyFill="1" applyBorder="1" applyAlignment="1">
      <alignment horizontal="center" vertical="center" wrapText="1"/>
    </xf>
    <xf numFmtId="1" fontId="12" fillId="4" borderId="4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/>
    </xf>
    <xf numFmtId="0" fontId="13" fillId="0" borderId="0" xfId="0" applyFont="1"/>
    <xf numFmtId="2" fontId="14" fillId="0" borderId="0" xfId="0" applyNumberFormat="1" applyFont="1"/>
    <xf numFmtId="0" fontId="14" fillId="0" borderId="0" xfId="0" applyFont="1"/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/>
    </xf>
    <xf numFmtId="0" fontId="12" fillId="4" borderId="19" xfId="0" applyFont="1" applyFill="1" applyBorder="1" applyAlignment="1">
      <alignment horizontal="center" vertical="center" wrapText="1"/>
    </xf>
    <xf numFmtId="166" fontId="12" fillId="5" borderId="20" xfId="0" applyNumberFormat="1" applyFont="1" applyFill="1" applyBorder="1" applyAlignment="1">
      <alignment horizontal="center" vertical="center" wrapText="1"/>
    </xf>
    <xf numFmtId="166" fontId="15" fillId="4" borderId="21" xfId="0" applyNumberFormat="1" applyFont="1" applyFill="1" applyBorder="1" applyAlignment="1">
      <alignment horizontal="center" vertical="center" wrapText="1"/>
    </xf>
    <xf numFmtId="166" fontId="16" fillId="0" borderId="22" xfId="0" applyNumberFormat="1" applyFont="1" applyBorder="1" applyAlignment="1">
      <alignment horizontal="center" vertical="center" wrapText="1"/>
    </xf>
    <xf numFmtId="166" fontId="16" fillId="0" borderId="23" xfId="0" applyNumberFormat="1" applyFont="1" applyBorder="1" applyAlignment="1">
      <alignment horizontal="center" vertical="center" wrapText="1"/>
    </xf>
    <xf numFmtId="0" fontId="17" fillId="0" borderId="0" xfId="0" applyFont="1"/>
    <xf numFmtId="0" fontId="12" fillId="4" borderId="14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8" fillId="0" borderId="0" xfId="0" applyFont="1"/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3" fontId="20" fillId="0" borderId="0" xfId="0" applyNumberFormat="1" applyFont="1"/>
    <xf numFmtId="3" fontId="19" fillId="0" borderId="8" xfId="0" applyNumberFormat="1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/>
    </xf>
    <xf numFmtId="3" fontId="19" fillId="0" borderId="17" xfId="0" applyNumberFormat="1" applyFont="1" applyBorder="1" applyAlignment="1">
      <alignment horizontal="center" vertical="center"/>
    </xf>
    <xf numFmtId="3" fontId="19" fillId="0" borderId="24" xfId="0" applyNumberFormat="1" applyFont="1" applyBorder="1" applyAlignment="1">
      <alignment horizontal="center" vertical="center"/>
    </xf>
    <xf numFmtId="3" fontId="19" fillId="0" borderId="12" xfId="0" applyNumberFormat="1" applyFont="1" applyBorder="1" applyAlignment="1">
      <alignment horizontal="center" vertical="center"/>
    </xf>
    <xf numFmtId="3" fontId="19" fillId="0" borderId="25" xfId="0" applyNumberFormat="1" applyFont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7" borderId="8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0" fillId="0" borderId="13" xfId="0" applyBorder="1" applyAlignment="1">
      <alignment horizontal="left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32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/>
    </xf>
    <xf numFmtId="0" fontId="0" fillId="0" borderId="15" xfId="0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3" fontId="19" fillId="0" borderId="32" xfId="0" applyNumberFormat="1" applyFont="1" applyBorder="1" applyAlignment="1">
      <alignment horizontal="center" vertical="center"/>
    </xf>
    <xf numFmtId="3" fontId="19" fillId="0" borderId="16" xfId="0" applyNumberFormat="1" applyFont="1" applyBorder="1" applyAlignment="1">
      <alignment horizontal="center" vertical="center"/>
    </xf>
    <xf numFmtId="3" fontId="19" fillId="0" borderId="33" xfId="0" applyNumberFormat="1" applyFont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9"/>
  <sheetViews>
    <sheetView tabSelected="1" workbookViewId="0" topLeftCell="A1">
      <selection activeCell="J7" sqref="J7"/>
    </sheetView>
  </sheetViews>
  <sheetFormatPr defaultColWidth="9.140625" defaultRowHeight="15"/>
  <cols>
    <col min="1" max="1" width="8.140625" style="0" customWidth="1"/>
    <col min="2" max="2" width="42.8515625" style="0" customWidth="1"/>
    <col min="3" max="3" width="10.00390625" style="0" customWidth="1"/>
    <col min="4" max="4" width="11.00390625" style="0" customWidth="1"/>
    <col min="5" max="5" width="17.28125" style="0" customWidth="1"/>
    <col min="6" max="6" width="13.8515625" style="0" customWidth="1"/>
    <col min="7" max="7" width="13.28125" style="0" customWidth="1"/>
    <col min="8" max="8" width="21.7109375" style="0" customWidth="1"/>
    <col min="9" max="9" width="34.7109375" style="0" customWidth="1"/>
    <col min="10" max="10" width="11.7109375" style="62" customWidth="1"/>
    <col min="11" max="11" width="11.00390625" style="62" customWidth="1"/>
  </cols>
  <sheetData>
    <row r="2" spans="1:5" ht="15">
      <c r="A2" s="1" t="s">
        <v>11</v>
      </c>
      <c r="E2" s="1" t="s">
        <v>10</v>
      </c>
    </row>
    <row r="3" spans="1:5" ht="15">
      <c r="A3" s="1"/>
      <c r="E3" s="1"/>
    </row>
    <row r="4" ht="15" thickBot="1"/>
    <row r="5" spans="1:11" ht="29.85" customHeight="1">
      <c r="A5" s="92" t="s">
        <v>21</v>
      </c>
      <c r="B5" s="94" t="s">
        <v>22</v>
      </c>
      <c r="C5" s="96" t="s">
        <v>23</v>
      </c>
      <c r="D5" s="96"/>
      <c r="E5" s="5" t="s">
        <v>24</v>
      </c>
      <c r="F5" s="5" t="s">
        <v>26</v>
      </c>
      <c r="G5" s="5" t="s">
        <v>28</v>
      </c>
      <c r="H5" s="90" t="s">
        <v>31</v>
      </c>
      <c r="I5" s="90" t="s">
        <v>32</v>
      </c>
      <c r="J5" s="63" t="s">
        <v>38</v>
      </c>
      <c r="K5" s="63" t="s">
        <v>38</v>
      </c>
    </row>
    <row r="6" spans="1:11" ht="24.45" customHeight="1" thickBot="1">
      <c r="A6" s="93"/>
      <c r="B6" s="95"/>
      <c r="C6" s="7" t="s">
        <v>25</v>
      </c>
      <c r="D6" s="7" t="s">
        <v>25</v>
      </c>
      <c r="E6" s="6" t="s">
        <v>25</v>
      </c>
      <c r="F6" s="6" t="s">
        <v>27</v>
      </c>
      <c r="G6" s="6" t="s">
        <v>29</v>
      </c>
      <c r="H6" s="91"/>
      <c r="I6" s="91"/>
      <c r="J6" s="64" t="s">
        <v>39</v>
      </c>
      <c r="K6" s="64" t="s">
        <v>40</v>
      </c>
    </row>
    <row r="7" spans="1:11" ht="24.45" customHeight="1">
      <c r="A7" s="77" t="s">
        <v>0</v>
      </c>
      <c r="B7" s="73" t="s">
        <v>12</v>
      </c>
      <c r="C7" s="11">
        <v>6.56</v>
      </c>
      <c r="D7" s="11">
        <v>7.47</v>
      </c>
      <c r="E7" s="12">
        <v>0.91</v>
      </c>
      <c r="F7" s="11">
        <v>8</v>
      </c>
      <c r="G7" s="13">
        <v>7280</v>
      </c>
      <c r="H7" s="80" t="s">
        <v>33</v>
      </c>
      <c r="I7" s="81"/>
      <c r="J7" s="66">
        <f>'1. Lysice průtah'!G17</f>
        <v>0</v>
      </c>
      <c r="K7" s="67">
        <f>(J7*1.21)</f>
        <v>0</v>
      </c>
    </row>
    <row r="8" spans="1:11" ht="24.45" customHeight="1">
      <c r="A8" s="78" t="s">
        <v>1</v>
      </c>
      <c r="B8" s="74" t="s">
        <v>13</v>
      </c>
      <c r="C8" s="8">
        <v>16.32</v>
      </c>
      <c r="D8" s="8">
        <v>18.14</v>
      </c>
      <c r="E8" s="9">
        <v>1.82</v>
      </c>
      <c r="F8" s="8">
        <v>7</v>
      </c>
      <c r="G8" s="10">
        <v>12740</v>
      </c>
      <c r="H8" s="82" t="s">
        <v>34</v>
      </c>
      <c r="I8" s="83" t="s">
        <v>35</v>
      </c>
      <c r="J8" s="68">
        <f>'2. III374 křiž x III37414-Bosko'!G17</f>
        <v>0</v>
      </c>
      <c r="K8" s="69">
        <f aca="true" t="shared" si="0" ref="K8:K19">(J8*1.21)</f>
        <v>0</v>
      </c>
    </row>
    <row r="9" spans="1:11" ht="24.45" customHeight="1">
      <c r="A9" s="97" t="s">
        <v>2</v>
      </c>
      <c r="B9" s="105" t="s">
        <v>14</v>
      </c>
      <c r="C9" s="8">
        <v>5.347</v>
      </c>
      <c r="D9" s="8">
        <v>8.38</v>
      </c>
      <c r="E9" s="9">
        <v>3.033</v>
      </c>
      <c r="F9" s="8">
        <v>6</v>
      </c>
      <c r="G9" s="10">
        <v>18198</v>
      </c>
      <c r="H9" s="101" t="s">
        <v>34</v>
      </c>
      <c r="I9" s="107" t="s">
        <v>35</v>
      </c>
      <c r="J9" s="109">
        <f>'3. Těchov - Vavřinec'!G17</f>
        <v>0</v>
      </c>
      <c r="K9" s="111">
        <f t="shared" si="0"/>
        <v>0</v>
      </c>
    </row>
    <row r="10" spans="1:11" ht="24.45" customHeight="1">
      <c r="A10" s="98"/>
      <c r="B10" s="106"/>
      <c r="C10" s="8">
        <v>8.96</v>
      </c>
      <c r="D10" s="8">
        <v>9.57</v>
      </c>
      <c r="E10" s="9">
        <v>0.61</v>
      </c>
      <c r="F10" s="8">
        <v>6</v>
      </c>
      <c r="G10" s="10">
        <v>3660</v>
      </c>
      <c r="H10" s="102"/>
      <c r="I10" s="108"/>
      <c r="J10" s="110"/>
      <c r="K10" s="112"/>
    </row>
    <row r="11" spans="1:11" ht="24.45" customHeight="1">
      <c r="A11" s="97" t="s">
        <v>3</v>
      </c>
      <c r="B11" s="105" t="s">
        <v>15</v>
      </c>
      <c r="C11" s="8">
        <v>0.778</v>
      </c>
      <c r="D11" s="8">
        <v>3.25</v>
      </c>
      <c r="E11" s="9">
        <v>2.472</v>
      </c>
      <c r="F11" s="8">
        <v>5.5</v>
      </c>
      <c r="G11" s="10">
        <v>13596</v>
      </c>
      <c r="H11" s="101" t="s">
        <v>34</v>
      </c>
      <c r="I11" s="107" t="s">
        <v>35</v>
      </c>
      <c r="J11" s="109">
        <f>'4. Veverská Bitýška-Hvozdec'!G17</f>
        <v>0</v>
      </c>
      <c r="K11" s="111">
        <f t="shared" si="0"/>
        <v>0</v>
      </c>
    </row>
    <row r="12" spans="1:11" ht="24.45" customHeight="1">
      <c r="A12" s="98"/>
      <c r="B12" s="106"/>
      <c r="C12" s="8">
        <v>4.25</v>
      </c>
      <c r="D12" s="8">
        <v>5.27</v>
      </c>
      <c r="E12" s="9">
        <v>1.02</v>
      </c>
      <c r="F12" s="8">
        <v>5.5</v>
      </c>
      <c r="G12" s="10">
        <v>5610</v>
      </c>
      <c r="H12" s="102"/>
      <c r="I12" s="108"/>
      <c r="J12" s="110"/>
      <c r="K12" s="112"/>
    </row>
    <row r="13" spans="1:11" ht="24.45" customHeight="1">
      <c r="A13" s="78" t="s">
        <v>4</v>
      </c>
      <c r="B13" s="74" t="s">
        <v>16</v>
      </c>
      <c r="C13" s="8">
        <v>0.875</v>
      </c>
      <c r="D13" s="8">
        <v>4.37</v>
      </c>
      <c r="E13" s="9">
        <v>3.495</v>
      </c>
      <c r="F13" s="8">
        <v>4.5</v>
      </c>
      <c r="G13" s="10">
        <v>15728</v>
      </c>
      <c r="H13" s="82" t="s">
        <v>34</v>
      </c>
      <c r="I13" s="83" t="s">
        <v>35</v>
      </c>
      <c r="J13" s="68">
        <f>'5. Říkonín - Lubné'!G17</f>
        <v>0</v>
      </c>
      <c r="K13" s="69">
        <f t="shared" si="0"/>
        <v>0</v>
      </c>
    </row>
    <row r="14" spans="1:11" ht="24.45" customHeight="1">
      <c r="A14" s="78" t="s">
        <v>5</v>
      </c>
      <c r="B14" s="74" t="s">
        <v>17</v>
      </c>
      <c r="C14" s="8">
        <v>2.58</v>
      </c>
      <c r="D14" s="8">
        <v>3.387</v>
      </c>
      <c r="E14" s="9">
        <v>0.807</v>
      </c>
      <c r="F14" s="8">
        <v>6.5</v>
      </c>
      <c r="G14" s="10">
        <v>5246</v>
      </c>
      <c r="H14" s="82" t="s">
        <v>30</v>
      </c>
      <c r="I14" s="83"/>
      <c r="J14" s="68">
        <f>'6. Drnovice'!G13</f>
        <v>0</v>
      </c>
      <c r="K14" s="69">
        <f t="shared" si="0"/>
        <v>0</v>
      </c>
    </row>
    <row r="15" spans="1:11" ht="24.45" customHeight="1">
      <c r="A15" s="78" t="s">
        <v>6</v>
      </c>
      <c r="B15" s="75" t="s">
        <v>18</v>
      </c>
      <c r="C15" s="8">
        <v>0.465</v>
      </c>
      <c r="D15" s="8">
        <v>1.555</v>
      </c>
      <c r="E15" s="9">
        <v>1.09</v>
      </c>
      <c r="F15" s="8">
        <v>6.5</v>
      </c>
      <c r="G15" s="10">
        <v>7085</v>
      </c>
      <c r="H15" s="82" t="s">
        <v>33</v>
      </c>
      <c r="I15" s="84"/>
      <c r="J15" s="68">
        <f>'7. Kuřim Blanenská'!G17</f>
        <v>0</v>
      </c>
      <c r="K15" s="69">
        <f t="shared" si="0"/>
        <v>0</v>
      </c>
    </row>
    <row r="16" spans="1:11" ht="24.45" customHeight="1">
      <c r="A16" s="97" t="s">
        <v>7</v>
      </c>
      <c r="B16" s="99" t="s">
        <v>37</v>
      </c>
      <c r="C16" s="8">
        <v>0</v>
      </c>
      <c r="D16" s="8">
        <v>5.17</v>
      </c>
      <c r="E16" s="9">
        <v>5.17</v>
      </c>
      <c r="F16" s="8">
        <v>6</v>
      </c>
      <c r="G16" s="10">
        <v>31020</v>
      </c>
      <c r="H16" s="101" t="s">
        <v>33</v>
      </c>
      <c r="I16" s="103"/>
      <c r="J16" s="109">
        <f>'8. Lysice-Tasovice'!G17</f>
        <v>0</v>
      </c>
      <c r="K16" s="111">
        <f t="shared" si="0"/>
        <v>0</v>
      </c>
    </row>
    <row r="17" spans="1:11" ht="24.45" customHeight="1">
      <c r="A17" s="98"/>
      <c r="B17" s="100"/>
      <c r="C17" s="8">
        <v>6.12</v>
      </c>
      <c r="D17" s="8">
        <v>13.93</v>
      </c>
      <c r="E17" s="9">
        <v>7.81</v>
      </c>
      <c r="F17" s="8">
        <v>6</v>
      </c>
      <c r="G17" s="10">
        <v>46860</v>
      </c>
      <c r="H17" s="102"/>
      <c r="I17" s="104"/>
      <c r="J17" s="110"/>
      <c r="K17" s="112"/>
    </row>
    <row r="18" spans="1:11" ht="24.45" customHeight="1">
      <c r="A18" s="78" t="s">
        <v>8</v>
      </c>
      <c r="B18" s="75" t="s">
        <v>19</v>
      </c>
      <c r="C18" s="8">
        <v>2.575</v>
      </c>
      <c r="D18" s="8">
        <v>6.6</v>
      </c>
      <c r="E18" s="9">
        <v>4.025</v>
      </c>
      <c r="F18" s="8">
        <v>6.5</v>
      </c>
      <c r="G18" s="10">
        <v>26163</v>
      </c>
      <c r="H18" s="82" t="s">
        <v>33</v>
      </c>
      <c r="I18" s="84"/>
      <c r="J18" s="68">
        <f>'9. Tišnov-Lomnice'!G17</f>
        <v>0</v>
      </c>
      <c r="K18" s="69">
        <f t="shared" si="0"/>
        <v>0</v>
      </c>
    </row>
    <row r="19" spans="1:11" ht="24.45" customHeight="1" thickBot="1">
      <c r="A19" s="79" t="s">
        <v>9</v>
      </c>
      <c r="B19" s="76" t="s">
        <v>20</v>
      </c>
      <c r="C19" s="14">
        <v>5.737</v>
      </c>
      <c r="D19" s="14">
        <v>10.153</v>
      </c>
      <c r="E19" s="15">
        <v>4.416</v>
      </c>
      <c r="F19" s="14">
        <v>5.5</v>
      </c>
      <c r="G19" s="16">
        <v>24288</v>
      </c>
      <c r="H19" s="85" t="s">
        <v>33</v>
      </c>
      <c r="I19" s="86"/>
      <c r="J19" s="70">
        <f>'10. Kuřimské Jestřabí-D. Loučky'!G17</f>
        <v>0</v>
      </c>
      <c r="K19" s="71">
        <f t="shared" si="0"/>
        <v>0</v>
      </c>
    </row>
    <row r="20" spans="1:11" ht="24.45" customHeight="1" thickBot="1">
      <c r="A20" s="87" t="s">
        <v>36</v>
      </c>
      <c r="B20" s="88"/>
      <c r="C20" s="88"/>
      <c r="D20" s="89"/>
      <c r="E20" s="17">
        <f>SUM(E7:E19)</f>
        <v>36.678</v>
      </c>
      <c r="J20" s="65">
        <f>SUM(J7:J19)</f>
        <v>0</v>
      </c>
      <c r="K20" s="65">
        <f>SUM(K7:K19)</f>
        <v>0</v>
      </c>
    </row>
    <row r="21" spans="2:6" ht="15">
      <c r="B21" s="2"/>
      <c r="C21" s="2"/>
      <c r="D21" s="2"/>
      <c r="F21" s="3"/>
    </row>
    <row r="22" spans="2:6" ht="15">
      <c r="B22" s="2"/>
      <c r="C22" s="2"/>
      <c r="D22" s="2"/>
      <c r="F22" s="3"/>
    </row>
    <row r="29" spans="5:6" ht="15">
      <c r="E29" s="4"/>
      <c r="F29" s="4"/>
    </row>
  </sheetData>
  <mergeCells count="24">
    <mergeCell ref="H11:H12"/>
    <mergeCell ref="I11:I12"/>
    <mergeCell ref="J16:J17"/>
    <mergeCell ref="K9:K10"/>
    <mergeCell ref="K11:K12"/>
    <mergeCell ref="K16:K17"/>
    <mergeCell ref="J9:J10"/>
    <mergeCell ref="J11:J12"/>
    <mergeCell ref="A20:D20"/>
    <mergeCell ref="H5:H6"/>
    <mergeCell ref="I5:I6"/>
    <mergeCell ref="A5:A6"/>
    <mergeCell ref="B5:B6"/>
    <mergeCell ref="C5:D5"/>
    <mergeCell ref="A16:A17"/>
    <mergeCell ref="B16:B17"/>
    <mergeCell ref="H16:H17"/>
    <mergeCell ref="I16:I17"/>
    <mergeCell ref="A9:A10"/>
    <mergeCell ref="B9:B10"/>
    <mergeCell ref="A11:A12"/>
    <mergeCell ref="B11:B12"/>
    <mergeCell ref="H9:H10"/>
    <mergeCell ref="I9:I10"/>
  </mergeCells>
  <printOptions/>
  <pageMargins left="0.7" right="0.7" top="0.787401575" bottom="0.787401575" header="0.3" footer="0.3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zoomScale="57" zoomScaleNormal="57" workbookViewId="0" topLeftCell="A1">
      <selection activeCell="F8" sqref="F8:F12"/>
    </sheetView>
  </sheetViews>
  <sheetFormatPr defaultColWidth="9.140625" defaultRowHeight="15"/>
  <cols>
    <col min="1" max="2" width="18.7109375" style="0" customWidth="1"/>
    <col min="3" max="3" width="60.7109375" style="0" customWidth="1"/>
    <col min="4" max="12" width="18.7109375" style="0" customWidth="1"/>
  </cols>
  <sheetData>
    <row r="1" spans="5:8" ht="30" customHeight="1">
      <c r="E1" s="18"/>
      <c r="H1" s="19"/>
    </row>
    <row r="2" spans="2:8" ht="30" customHeight="1">
      <c r="B2" s="20" t="s">
        <v>84</v>
      </c>
      <c r="E2" s="18"/>
      <c r="H2" s="19"/>
    </row>
    <row r="3" spans="2:8" ht="30" customHeight="1" thickBot="1">
      <c r="B3" s="21"/>
      <c r="E3" s="18"/>
      <c r="H3" s="19"/>
    </row>
    <row r="4" spans="2:8" ht="30" customHeight="1">
      <c r="B4" s="22" t="s">
        <v>92</v>
      </c>
      <c r="C4" s="23"/>
      <c r="D4" s="24" t="s">
        <v>42</v>
      </c>
      <c r="E4" s="25" t="s">
        <v>43</v>
      </c>
      <c r="F4" s="25" t="s">
        <v>44</v>
      </c>
      <c r="G4" s="26" t="s">
        <v>45</v>
      </c>
      <c r="H4" s="19"/>
    </row>
    <row r="5" spans="2:8" ht="30" customHeight="1" thickBot="1">
      <c r="B5" s="27" t="s">
        <v>17</v>
      </c>
      <c r="C5" s="28"/>
      <c r="D5" s="29">
        <v>0.807</v>
      </c>
      <c r="E5" s="30">
        <v>4.5</v>
      </c>
      <c r="F5" s="31">
        <f>(D5*E5*1000)</f>
        <v>3631.5000000000005</v>
      </c>
      <c r="G5" s="32" t="s">
        <v>46</v>
      </c>
      <c r="H5" s="19"/>
    </row>
    <row r="6" spans="2:8" ht="30" customHeight="1">
      <c r="B6" s="116" t="s">
        <v>47</v>
      </c>
      <c r="C6" s="118" t="s">
        <v>48</v>
      </c>
      <c r="D6" s="120" t="s">
        <v>49</v>
      </c>
      <c r="E6" s="122" t="s">
        <v>50</v>
      </c>
      <c r="F6" s="33" t="s">
        <v>51</v>
      </c>
      <c r="G6" s="34" t="s">
        <v>52</v>
      </c>
      <c r="H6" s="19"/>
    </row>
    <row r="7" spans="2:8" ht="30" customHeight="1" thickBot="1">
      <c r="B7" s="117"/>
      <c r="C7" s="119"/>
      <c r="D7" s="121"/>
      <c r="E7" s="123"/>
      <c r="F7" s="35" t="s">
        <v>53</v>
      </c>
      <c r="G7" s="36" t="s">
        <v>54</v>
      </c>
      <c r="H7" s="19"/>
    </row>
    <row r="8" spans="2:8" ht="30" customHeight="1">
      <c r="B8" s="37" t="s">
        <v>55</v>
      </c>
      <c r="C8" s="38" t="s">
        <v>56</v>
      </c>
      <c r="D8" s="61" t="s">
        <v>25</v>
      </c>
      <c r="E8" s="40">
        <f>D5</f>
        <v>0.807</v>
      </c>
      <c r="F8" s="41"/>
      <c r="G8" s="42">
        <f>(E8*F8)</f>
        <v>0</v>
      </c>
      <c r="H8" s="19"/>
    </row>
    <row r="9" spans="2:8" ht="30" customHeight="1">
      <c r="B9" s="43" t="s">
        <v>57</v>
      </c>
      <c r="C9" s="38" t="s">
        <v>58</v>
      </c>
      <c r="D9" s="61" t="s">
        <v>59</v>
      </c>
      <c r="E9" s="61">
        <v>1</v>
      </c>
      <c r="F9" s="44"/>
      <c r="G9" s="42">
        <f aca="true" t="shared" si="0" ref="G9:G12">(E9*F9)</f>
        <v>0</v>
      </c>
      <c r="H9" s="19"/>
    </row>
    <row r="10" spans="2:10" ht="30" customHeight="1">
      <c r="B10" s="43" t="s">
        <v>69</v>
      </c>
      <c r="C10" s="48" t="s">
        <v>70</v>
      </c>
      <c r="D10" s="46" t="s">
        <v>62</v>
      </c>
      <c r="E10" s="47">
        <v>3</v>
      </c>
      <c r="F10" s="44"/>
      <c r="G10" s="42">
        <f t="shared" si="0"/>
        <v>0</v>
      </c>
      <c r="H10" s="19"/>
      <c r="I10" s="49"/>
      <c r="J10" s="49"/>
    </row>
    <row r="11" spans="2:10" ht="30" customHeight="1">
      <c r="B11" s="43" t="s">
        <v>71</v>
      </c>
      <c r="C11" s="48" t="s">
        <v>72</v>
      </c>
      <c r="D11" s="46" t="s">
        <v>62</v>
      </c>
      <c r="E11" s="46">
        <v>1</v>
      </c>
      <c r="F11" s="44"/>
      <c r="G11" s="42">
        <f t="shared" si="0"/>
        <v>0</v>
      </c>
      <c r="H11" s="50"/>
      <c r="I11" s="51"/>
      <c r="J11" s="51"/>
    </row>
    <row r="12" spans="2:10" ht="30" customHeight="1" thickBot="1">
      <c r="B12" s="52" t="s">
        <v>73</v>
      </c>
      <c r="C12" s="53" t="s">
        <v>74</v>
      </c>
      <c r="D12" s="54" t="s">
        <v>59</v>
      </c>
      <c r="E12" s="54">
        <v>1</v>
      </c>
      <c r="F12" s="55"/>
      <c r="G12" s="42">
        <f t="shared" si="0"/>
        <v>0</v>
      </c>
      <c r="H12" s="50"/>
      <c r="I12" s="51"/>
      <c r="J12" s="51"/>
    </row>
    <row r="13" spans="2:8" ht="30" customHeight="1">
      <c r="B13" s="124" t="s">
        <v>75</v>
      </c>
      <c r="C13" s="125"/>
      <c r="D13" s="125"/>
      <c r="E13" s="125"/>
      <c r="F13" s="126"/>
      <c r="G13" s="56">
        <f>SUM(G8:G12)</f>
        <v>0</v>
      </c>
      <c r="H13" s="19"/>
    </row>
    <row r="14" spans="2:8" ht="30" customHeight="1">
      <c r="B14" s="127" t="s">
        <v>76</v>
      </c>
      <c r="C14" s="128"/>
      <c r="D14" s="128"/>
      <c r="E14" s="128"/>
      <c r="F14" s="129"/>
      <c r="G14" s="57">
        <f>(G13*0.21)</f>
        <v>0</v>
      </c>
      <c r="H14" s="19"/>
    </row>
    <row r="15" spans="2:8" ht="30" customHeight="1" thickBot="1">
      <c r="B15" s="113" t="s">
        <v>77</v>
      </c>
      <c r="C15" s="114"/>
      <c r="D15" s="114"/>
      <c r="E15" s="114"/>
      <c r="F15" s="115"/>
      <c r="G15" s="58">
        <f>SUM(G13:G14)</f>
        <v>0</v>
      </c>
      <c r="H15" s="19"/>
    </row>
    <row r="16" spans="2:8" ht="30" customHeight="1">
      <c r="B16" s="59"/>
      <c r="H16" s="19"/>
    </row>
    <row r="17" spans="5:8" ht="30" customHeight="1">
      <c r="E17" s="18"/>
      <c r="H17" s="19"/>
    </row>
    <row r="18" spans="5:8" ht="30" customHeight="1">
      <c r="E18" s="18"/>
      <c r="H18" s="19"/>
    </row>
  </sheetData>
  <mergeCells count="7">
    <mergeCell ref="B15:F15"/>
    <mergeCell ref="B6:B7"/>
    <mergeCell ref="C6:C7"/>
    <mergeCell ref="D6:D7"/>
    <mergeCell ref="E6:E7"/>
    <mergeCell ref="B13:F13"/>
    <mergeCell ref="B14:F14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zoomScale="68" zoomScaleNormal="68" workbookViewId="0" topLeftCell="A1">
      <selection activeCell="H10" sqref="H10:N19"/>
    </sheetView>
  </sheetViews>
  <sheetFormatPr defaultColWidth="9.140625" defaultRowHeight="15"/>
  <cols>
    <col min="1" max="2" width="18.7109375" style="0" customWidth="1"/>
    <col min="3" max="3" width="60.7109375" style="0" customWidth="1"/>
    <col min="4" max="12" width="18.7109375" style="0" customWidth="1"/>
  </cols>
  <sheetData>
    <row r="1" spans="5:8" ht="30" customHeight="1">
      <c r="E1" s="18"/>
      <c r="H1" s="19"/>
    </row>
    <row r="2" spans="2:8" ht="30" customHeight="1">
      <c r="B2" s="20" t="s">
        <v>85</v>
      </c>
      <c r="E2" s="18"/>
      <c r="H2" s="19"/>
    </row>
    <row r="3" spans="2:8" ht="30" customHeight="1" thickBot="1">
      <c r="B3" s="21"/>
      <c r="E3" s="18"/>
      <c r="H3" s="19"/>
    </row>
    <row r="4" spans="2:8" ht="30" customHeight="1">
      <c r="B4" s="22" t="s">
        <v>90</v>
      </c>
      <c r="C4" s="23"/>
      <c r="D4" s="24" t="s">
        <v>42</v>
      </c>
      <c r="E4" s="25" t="s">
        <v>43</v>
      </c>
      <c r="F4" s="25" t="s">
        <v>44</v>
      </c>
      <c r="G4" s="26" t="s">
        <v>45</v>
      </c>
      <c r="H4" s="19"/>
    </row>
    <row r="5" spans="2:8" ht="30" customHeight="1" thickBot="1">
      <c r="B5" s="27" t="s">
        <v>18</v>
      </c>
      <c r="C5" s="28"/>
      <c r="D5" s="29">
        <v>1.09</v>
      </c>
      <c r="E5" s="30">
        <v>6.5</v>
      </c>
      <c r="F5" s="31">
        <f>(D5*E5*1000)</f>
        <v>7085.000000000001</v>
      </c>
      <c r="G5" s="32" t="s">
        <v>46</v>
      </c>
      <c r="H5" s="19"/>
    </row>
    <row r="6" spans="2:8" ht="30" customHeight="1">
      <c r="B6" s="116" t="s">
        <v>47</v>
      </c>
      <c r="C6" s="118" t="s">
        <v>48</v>
      </c>
      <c r="D6" s="120" t="s">
        <v>49</v>
      </c>
      <c r="E6" s="122" t="s">
        <v>50</v>
      </c>
      <c r="F6" s="33" t="s">
        <v>51</v>
      </c>
      <c r="G6" s="34" t="s">
        <v>52</v>
      </c>
      <c r="H6" s="19"/>
    </row>
    <row r="7" spans="2:8" ht="30" customHeight="1" thickBot="1">
      <c r="B7" s="117"/>
      <c r="C7" s="119"/>
      <c r="D7" s="121"/>
      <c r="E7" s="123"/>
      <c r="F7" s="35" t="s">
        <v>53</v>
      </c>
      <c r="G7" s="36" t="s">
        <v>54</v>
      </c>
      <c r="H7" s="19"/>
    </row>
    <row r="8" spans="2:8" ht="30" customHeight="1">
      <c r="B8" s="37" t="s">
        <v>55</v>
      </c>
      <c r="C8" s="38" t="s">
        <v>56</v>
      </c>
      <c r="D8" s="72" t="s">
        <v>25</v>
      </c>
      <c r="E8" s="40">
        <f>D5</f>
        <v>1.09</v>
      </c>
      <c r="F8" s="41"/>
      <c r="G8" s="42">
        <f>(E8*F8)</f>
        <v>0</v>
      </c>
      <c r="H8" s="19"/>
    </row>
    <row r="9" spans="2:8" ht="30" customHeight="1">
      <c r="B9" s="43" t="s">
        <v>57</v>
      </c>
      <c r="C9" s="38" t="s">
        <v>58</v>
      </c>
      <c r="D9" s="72" t="s">
        <v>59</v>
      </c>
      <c r="E9" s="72">
        <v>1</v>
      </c>
      <c r="F9" s="44"/>
      <c r="G9" s="42">
        <f aca="true" t="shared" si="0" ref="G9:G16">(E9*F9)</f>
        <v>0</v>
      </c>
      <c r="H9" s="19"/>
    </row>
    <row r="10" spans="2:8" ht="30" customHeight="1">
      <c r="B10" s="43" t="s">
        <v>60</v>
      </c>
      <c r="C10" s="45" t="s">
        <v>61</v>
      </c>
      <c r="D10" s="46" t="s">
        <v>62</v>
      </c>
      <c r="E10" s="47">
        <v>44</v>
      </c>
      <c r="F10" s="44"/>
      <c r="G10" s="42">
        <f t="shared" si="0"/>
        <v>0</v>
      </c>
      <c r="H10" s="19"/>
    </row>
    <row r="11" spans="2:8" ht="30" customHeight="1">
      <c r="B11" s="43" t="s">
        <v>63</v>
      </c>
      <c r="C11" s="48" t="s">
        <v>64</v>
      </c>
      <c r="D11" s="46" t="s">
        <v>62</v>
      </c>
      <c r="E11" s="47">
        <v>6</v>
      </c>
      <c r="F11" s="44"/>
      <c r="G11" s="42">
        <f t="shared" si="0"/>
        <v>0</v>
      </c>
      <c r="H11" s="19"/>
    </row>
    <row r="12" spans="2:8" ht="30" customHeight="1">
      <c r="B12" s="43" t="s">
        <v>65</v>
      </c>
      <c r="C12" s="48" t="s">
        <v>66</v>
      </c>
      <c r="D12" s="46" t="s">
        <v>62</v>
      </c>
      <c r="E12" s="47">
        <v>3</v>
      </c>
      <c r="F12" s="44"/>
      <c r="G12" s="42">
        <f t="shared" si="0"/>
        <v>0</v>
      </c>
      <c r="H12" s="19"/>
    </row>
    <row r="13" spans="2:8" ht="30" customHeight="1">
      <c r="B13" s="43" t="s">
        <v>67</v>
      </c>
      <c r="C13" s="48" t="s">
        <v>68</v>
      </c>
      <c r="D13" s="46" t="s">
        <v>62</v>
      </c>
      <c r="E13" s="47">
        <v>3</v>
      </c>
      <c r="F13" s="44"/>
      <c r="G13" s="42">
        <f t="shared" si="0"/>
        <v>0</v>
      </c>
      <c r="H13" s="19"/>
    </row>
    <row r="14" spans="2:10" ht="30" customHeight="1">
      <c r="B14" s="43" t="s">
        <v>69</v>
      </c>
      <c r="C14" s="48" t="s">
        <v>70</v>
      </c>
      <c r="D14" s="46" t="s">
        <v>62</v>
      </c>
      <c r="E14" s="47">
        <v>6</v>
      </c>
      <c r="F14" s="44"/>
      <c r="G14" s="42">
        <f t="shared" si="0"/>
        <v>0</v>
      </c>
      <c r="H14" s="19"/>
      <c r="I14" s="49"/>
      <c r="J14" s="49"/>
    </row>
    <row r="15" spans="2:10" ht="30" customHeight="1">
      <c r="B15" s="43" t="s">
        <v>71</v>
      </c>
      <c r="C15" s="48" t="s">
        <v>72</v>
      </c>
      <c r="D15" s="46" t="s">
        <v>62</v>
      </c>
      <c r="E15" s="46">
        <v>1</v>
      </c>
      <c r="F15" s="44"/>
      <c r="G15" s="42">
        <f t="shared" si="0"/>
        <v>0</v>
      </c>
      <c r="H15" s="50"/>
      <c r="I15" s="51"/>
      <c r="J15" s="51"/>
    </row>
    <row r="16" spans="2:10" ht="30" customHeight="1" thickBot="1">
      <c r="B16" s="52" t="s">
        <v>73</v>
      </c>
      <c r="C16" s="53" t="s">
        <v>74</v>
      </c>
      <c r="D16" s="54" t="s">
        <v>59</v>
      </c>
      <c r="E16" s="54">
        <v>1</v>
      </c>
      <c r="F16" s="55"/>
      <c r="G16" s="42">
        <f t="shared" si="0"/>
        <v>0</v>
      </c>
      <c r="H16" s="50"/>
      <c r="I16" s="51"/>
      <c r="J16" s="51"/>
    </row>
    <row r="17" spans="2:8" ht="30" customHeight="1">
      <c r="B17" s="124" t="s">
        <v>75</v>
      </c>
      <c r="C17" s="125"/>
      <c r="D17" s="125"/>
      <c r="E17" s="125"/>
      <c r="F17" s="126"/>
      <c r="G17" s="56">
        <f>SUM(G8:G16)</f>
        <v>0</v>
      </c>
      <c r="H17" s="19"/>
    </row>
    <row r="18" spans="2:8" ht="30" customHeight="1">
      <c r="B18" s="127" t="s">
        <v>76</v>
      </c>
      <c r="C18" s="128"/>
      <c r="D18" s="128"/>
      <c r="E18" s="128"/>
      <c r="F18" s="129"/>
      <c r="G18" s="57">
        <f>(G17*0.21)</f>
        <v>0</v>
      </c>
      <c r="H18" s="19"/>
    </row>
    <row r="19" spans="2:8" ht="30" customHeight="1" thickBot="1">
      <c r="B19" s="113" t="s">
        <v>77</v>
      </c>
      <c r="C19" s="114"/>
      <c r="D19" s="114"/>
      <c r="E19" s="114"/>
      <c r="F19" s="115"/>
      <c r="G19" s="58">
        <f>SUM(G17:G18)</f>
        <v>0</v>
      </c>
      <c r="H19" s="19"/>
    </row>
  </sheetData>
  <mergeCells count="7">
    <mergeCell ref="B19:F19"/>
    <mergeCell ref="B6:B7"/>
    <mergeCell ref="C6:C7"/>
    <mergeCell ref="D6:D7"/>
    <mergeCell ref="E6:E7"/>
    <mergeCell ref="B17:F17"/>
    <mergeCell ref="B18:F18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zoomScale="75" zoomScaleNormal="75" workbookViewId="0" topLeftCell="A4">
      <selection activeCell="N18" sqref="N18"/>
    </sheetView>
  </sheetViews>
  <sheetFormatPr defaultColWidth="9.140625" defaultRowHeight="15"/>
  <cols>
    <col min="1" max="2" width="18.7109375" style="0" customWidth="1"/>
    <col min="3" max="3" width="60.7109375" style="0" customWidth="1"/>
    <col min="4" max="13" width="18.7109375" style="0" customWidth="1"/>
  </cols>
  <sheetData>
    <row r="1" spans="5:8" ht="30" customHeight="1">
      <c r="E1" s="18"/>
      <c r="H1" s="19"/>
    </row>
    <row r="2" spans="2:8" ht="30" customHeight="1">
      <c r="B2" s="20" t="s">
        <v>86</v>
      </c>
      <c r="E2" s="18"/>
      <c r="H2" s="19"/>
    </row>
    <row r="3" spans="2:8" ht="30" customHeight="1" thickBot="1">
      <c r="B3" s="21"/>
      <c r="E3" s="18"/>
      <c r="H3" s="19"/>
    </row>
    <row r="4" spans="2:8" ht="30" customHeight="1">
      <c r="B4" s="22" t="s">
        <v>90</v>
      </c>
      <c r="C4" s="23"/>
      <c r="D4" s="24" t="s">
        <v>42</v>
      </c>
      <c r="E4" s="25" t="s">
        <v>43</v>
      </c>
      <c r="F4" s="25" t="s">
        <v>44</v>
      </c>
      <c r="G4" s="26" t="s">
        <v>45</v>
      </c>
      <c r="H4" s="19"/>
    </row>
    <row r="5" spans="2:8" ht="30" customHeight="1" thickBot="1">
      <c r="B5" s="27" t="s">
        <v>87</v>
      </c>
      <c r="C5" s="28"/>
      <c r="D5" s="29">
        <v>12.98</v>
      </c>
      <c r="E5" s="30">
        <v>6</v>
      </c>
      <c r="F5" s="31">
        <f>(D5*E5*1000)</f>
        <v>77880</v>
      </c>
      <c r="G5" s="32" t="s">
        <v>46</v>
      </c>
      <c r="H5" s="19"/>
    </row>
    <row r="6" spans="2:8" ht="30" customHeight="1">
      <c r="B6" s="116" t="s">
        <v>47</v>
      </c>
      <c r="C6" s="118" t="s">
        <v>48</v>
      </c>
      <c r="D6" s="120" t="s">
        <v>49</v>
      </c>
      <c r="E6" s="122" t="s">
        <v>50</v>
      </c>
      <c r="F6" s="33" t="s">
        <v>51</v>
      </c>
      <c r="G6" s="34" t="s">
        <v>52</v>
      </c>
      <c r="H6" s="19"/>
    </row>
    <row r="7" spans="2:8" ht="30" customHeight="1" thickBot="1">
      <c r="B7" s="117"/>
      <c r="C7" s="119"/>
      <c r="D7" s="121"/>
      <c r="E7" s="123"/>
      <c r="F7" s="35" t="s">
        <v>53</v>
      </c>
      <c r="G7" s="36" t="s">
        <v>54</v>
      </c>
      <c r="H7" s="19"/>
    </row>
    <row r="8" spans="2:8" ht="30" customHeight="1">
      <c r="B8" s="37" t="s">
        <v>55</v>
      </c>
      <c r="C8" s="38" t="s">
        <v>56</v>
      </c>
      <c r="D8" s="72" t="s">
        <v>25</v>
      </c>
      <c r="E8" s="40">
        <f>D5</f>
        <v>12.98</v>
      </c>
      <c r="F8" s="41"/>
      <c r="G8" s="42">
        <f>(E8*F8)</f>
        <v>0</v>
      </c>
      <c r="H8" s="19"/>
    </row>
    <row r="9" spans="2:8" ht="30" customHeight="1">
      <c r="B9" s="43" t="s">
        <v>57</v>
      </c>
      <c r="C9" s="38" t="s">
        <v>58</v>
      </c>
      <c r="D9" s="72" t="s">
        <v>59</v>
      </c>
      <c r="E9" s="72">
        <v>1</v>
      </c>
      <c r="F9" s="44"/>
      <c r="G9" s="42">
        <f aca="true" t="shared" si="0" ref="G9:G16">(E9*F9)</f>
        <v>0</v>
      </c>
      <c r="H9" s="19"/>
    </row>
    <row r="10" spans="2:8" ht="30" customHeight="1">
      <c r="B10" s="43" t="s">
        <v>60</v>
      </c>
      <c r="C10" s="45" t="s">
        <v>61</v>
      </c>
      <c r="D10" s="46" t="s">
        <v>62</v>
      </c>
      <c r="E10" s="47">
        <v>520</v>
      </c>
      <c r="F10" s="44"/>
      <c r="G10" s="42">
        <f t="shared" si="0"/>
        <v>0</v>
      </c>
      <c r="H10" s="19"/>
    </row>
    <row r="11" spans="2:8" ht="30" customHeight="1">
      <c r="B11" s="43" t="s">
        <v>63</v>
      </c>
      <c r="C11" s="48" t="s">
        <v>64</v>
      </c>
      <c r="D11" s="46" t="s">
        <v>62</v>
      </c>
      <c r="E11" s="47">
        <v>65</v>
      </c>
      <c r="F11" s="44"/>
      <c r="G11" s="42">
        <f t="shared" si="0"/>
        <v>0</v>
      </c>
      <c r="H11" s="19"/>
    </row>
    <row r="12" spans="2:8" ht="30" customHeight="1">
      <c r="B12" s="43" t="s">
        <v>65</v>
      </c>
      <c r="C12" s="48" t="s">
        <v>66</v>
      </c>
      <c r="D12" s="46" t="s">
        <v>62</v>
      </c>
      <c r="E12" s="47">
        <v>26</v>
      </c>
      <c r="F12" s="44"/>
      <c r="G12" s="42">
        <f t="shared" si="0"/>
        <v>0</v>
      </c>
      <c r="H12" s="19"/>
    </row>
    <row r="13" spans="2:8" ht="30" customHeight="1">
      <c r="B13" s="43" t="s">
        <v>67</v>
      </c>
      <c r="C13" s="48" t="s">
        <v>68</v>
      </c>
      <c r="D13" s="46" t="s">
        <v>62</v>
      </c>
      <c r="E13" s="47">
        <v>26</v>
      </c>
      <c r="F13" s="44"/>
      <c r="G13" s="42">
        <f t="shared" si="0"/>
        <v>0</v>
      </c>
      <c r="H13" s="19"/>
    </row>
    <row r="14" spans="2:10" ht="30" customHeight="1">
      <c r="B14" s="43" t="s">
        <v>69</v>
      </c>
      <c r="C14" s="48" t="s">
        <v>70</v>
      </c>
      <c r="D14" s="46" t="s">
        <v>62</v>
      </c>
      <c r="E14" s="47">
        <v>48</v>
      </c>
      <c r="F14" s="44"/>
      <c r="G14" s="42">
        <f t="shared" si="0"/>
        <v>0</v>
      </c>
      <c r="H14" s="19"/>
      <c r="I14" s="49"/>
      <c r="J14" s="49"/>
    </row>
    <row r="15" spans="2:10" ht="30" customHeight="1">
      <c r="B15" s="43" t="s">
        <v>71</v>
      </c>
      <c r="C15" s="48" t="s">
        <v>72</v>
      </c>
      <c r="D15" s="46" t="s">
        <v>62</v>
      </c>
      <c r="E15" s="46">
        <v>1</v>
      </c>
      <c r="F15" s="44"/>
      <c r="G15" s="42">
        <f t="shared" si="0"/>
        <v>0</v>
      </c>
      <c r="H15" s="50"/>
      <c r="I15" s="51"/>
      <c r="J15" s="51"/>
    </row>
    <row r="16" spans="2:10" ht="30" customHeight="1" thickBot="1">
      <c r="B16" s="52" t="s">
        <v>73</v>
      </c>
      <c r="C16" s="53" t="s">
        <v>74</v>
      </c>
      <c r="D16" s="54" t="s">
        <v>59</v>
      </c>
      <c r="E16" s="54">
        <v>1</v>
      </c>
      <c r="F16" s="55"/>
      <c r="G16" s="42">
        <f t="shared" si="0"/>
        <v>0</v>
      </c>
      <c r="H16" s="50"/>
      <c r="I16" s="51"/>
      <c r="J16" s="51"/>
    </row>
    <row r="17" spans="2:8" ht="30" customHeight="1">
      <c r="B17" s="124" t="s">
        <v>75</v>
      </c>
      <c r="C17" s="125"/>
      <c r="D17" s="125"/>
      <c r="E17" s="125"/>
      <c r="F17" s="126"/>
      <c r="G17" s="56">
        <f>SUM(G8:G16)</f>
        <v>0</v>
      </c>
      <c r="H17" s="19"/>
    </row>
    <row r="18" spans="2:8" ht="30" customHeight="1">
      <c r="B18" s="127" t="s">
        <v>76</v>
      </c>
      <c r="C18" s="128"/>
      <c r="D18" s="128"/>
      <c r="E18" s="128"/>
      <c r="F18" s="129"/>
      <c r="G18" s="57">
        <f>(G17*0.21)</f>
        <v>0</v>
      </c>
      <c r="H18" s="19"/>
    </row>
    <row r="19" spans="2:8" ht="30" customHeight="1" thickBot="1">
      <c r="B19" s="113" t="s">
        <v>77</v>
      </c>
      <c r="C19" s="114"/>
      <c r="D19" s="114"/>
      <c r="E19" s="114"/>
      <c r="F19" s="115"/>
      <c r="G19" s="58">
        <f>SUM(G17:G18)</f>
        <v>0</v>
      </c>
      <c r="H19" s="19"/>
    </row>
    <row r="20" spans="2:8" ht="30" customHeight="1">
      <c r="B20" s="59"/>
      <c r="H20" s="19"/>
    </row>
    <row r="21" spans="5:8" ht="30" customHeight="1">
      <c r="E21" s="18"/>
      <c r="H21" s="19"/>
    </row>
    <row r="22" spans="5:8" ht="30" customHeight="1">
      <c r="E22" s="18"/>
      <c r="H22" s="19"/>
    </row>
    <row r="23" spans="5:8" ht="30" customHeight="1">
      <c r="E23" s="18"/>
      <c r="H23" s="19"/>
    </row>
    <row r="24" spans="5:8" ht="30" customHeight="1">
      <c r="E24" s="18"/>
      <c r="H24" s="19"/>
    </row>
  </sheetData>
  <mergeCells count="7">
    <mergeCell ref="B19:F19"/>
    <mergeCell ref="B6:B7"/>
    <mergeCell ref="C6:C7"/>
    <mergeCell ref="D6:D7"/>
    <mergeCell ref="E6:E7"/>
    <mergeCell ref="B17:F17"/>
    <mergeCell ref="B18:F18"/>
  </mergeCells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zoomScale="75" zoomScaleNormal="75" workbookViewId="0" topLeftCell="A4">
      <selection activeCell="K28" sqref="K28"/>
    </sheetView>
  </sheetViews>
  <sheetFormatPr defaultColWidth="9.140625" defaultRowHeight="15"/>
  <cols>
    <col min="1" max="2" width="18.7109375" style="0" customWidth="1"/>
    <col min="3" max="3" width="60.7109375" style="0" customWidth="1"/>
    <col min="4" max="12" width="18.7109375" style="0" customWidth="1"/>
  </cols>
  <sheetData>
    <row r="1" spans="5:8" ht="30" customHeight="1">
      <c r="E1" s="18"/>
      <c r="H1" s="19"/>
    </row>
    <row r="2" spans="2:8" ht="30" customHeight="1">
      <c r="B2" s="20" t="s">
        <v>88</v>
      </c>
      <c r="E2" s="18"/>
      <c r="H2" s="19"/>
    </row>
    <row r="3" spans="2:8" ht="30" customHeight="1" thickBot="1">
      <c r="B3" s="21"/>
      <c r="E3" s="18"/>
      <c r="H3" s="19"/>
    </row>
    <row r="4" spans="2:8" ht="30" customHeight="1">
      <c r="B4" s="22" t="s">
        <v>90</v>
      </c>
      <c r="C4" s="23"/>
      <c r="D4" s="24" t="s">
        <v>42</v>
      </c>
      <c r="E4" s="25" t="s">
        <v>43</v>
      </c>
      <c r="F4" s="25" t="s">
        <v>44</v>
      </c>
      <c r="G4" s="26" t="s">
        <v>45</v>
      </c>
      <c r="H4" s="19"/>
    </row>
    <row r="5" spans="2:8" ht="30" customHeight="1" thickBot="1">
      <c r="B5" s="27" t="s">
        <v>19</v>
      </c>
      <c r="C5" s="28"/>
      <c r="D5" s="29">
        <v>4.025</v>
      </c>
      <c r="E5" s="30">
        <v>6.5</v>
      </c>
      <c r="F5" s="31">
        <f>(D5*E5*1000)</f>
        <v>26162.5</v>
      </c>
      <c r="G5" s="32" t="s">
        <v>46</v>
      </c>
      <c r="H5" s="19"/>
    </row>
    <row r="6" spans="2:8" ht="30" customHeight="1">
      <c r="B6" s="116" t="s">
        <v>47</v>
      </c>
      <c r="C6" s="118" t="s">
        <v>48</v>
      </c>
      <c r="D6" s="120" t="s">
        <v>49</v>
      </c>
      <c r="E6" s="122" t="s">
        <v>50</v>
      </c>
      <c r="F6" s="33" t="s">
        <v>51</v>
      </c>
      <c r="G6" s="34" t="s">
        <v>52</v>
      </c>
      <c r="H6" s="19"/>
    </row>
    <row r="7" spans="2:8" ht="30" customHeight="1" thickBot="1">
      <c r="B7" s="117"/>
      <c r="C7" s="119"/>
      <c r="D7" s="121"/>
      <c r="E7" s="123"/>
      <c r="F7" s="35" t="s">
        <v>53</v>
      </c>
      <c r="G7" s="36" t="s">
        <v>54</v>
      </c>
      <c r="H7" s="19"/>
    </row>
    <row r="8" spans="2:8" ht="30" customHeight="1">
      <c r="B8" s="37" t="s">
        <v>55</v>
      </c>
      <c r="C8" s="38" t="s">
        <v>56</v>
      </c>
      <c r="D8" s="72" t="s">
        <v>25</v>
      </c>
      <c r="E8" s="40">
        <f>D5</f>
        <v>4.025</v>
      </c>
      <c r="F8" s="41"/>
      <c r="G8" s="42">
        <f>(E8*F8)</f>
        <v>0</v>
      </c>
      <c r="H8" s="19"/>
    </row>
    <row r="9" spans="2:8" ht="30" customHeight="1">
      <c r="B9" s="43" t="s">
        <v>57</v>
      </c>
      <c r="C9" s="38" t="s">
        <v>58</v>
      </c>
      <c r="D9" s="72" t="s">
        <v>59</v>
      </c>
      <c r="E9" s="72">
        <v>1</v>
      </c>
      <c r="F9" s="44"/>
      <c r="G9" s="42">
        <f aca="true" t="shared" si="0" ref="G9:G16">(E9*F9)</f>
        <v>0</v>
      </c>
      <c r="H9" s="19"/>
    </row>
    <row r="10" spans="2:8" ht="30" customHeight="1">
      <c r="B10" s="43" t="s">
        <v>60</v>
      </c>
      <c r="C10" s="45" t="s">
        <v>61</v>
      </c>
      <c r="D10" s="46" t="s">
        <v>62</v>
      </c>
      <c r="E10" s="47">
        <v>161</v>
      </c>
      <c r="F10" s="44"/>
      <c r="G10" s="42">
        <f t="shared" si="0"/>
        <v>0</v>
      </c>
      <c r="H10" s="19"/>
    </row>
    <row r="11" spans="2:8" ht="30" customHeight="1">
      <c r="B11" s="43" t="s">
        <v>63</v>
      </c>
      <c r="C11" s="48" t="s">
        <v>64</v>
      </c>
      <c r="D11" s="46" t="s">
        <v>62</v>
      </c>
      <c r="E11" s="47">
        <v>21</v>
      </c>
      <c r="F11" s="44"/>
      <c r="G11" s="42">
        <f t="shared" si="0"/>
        <v>0</v>
      </c>
      <c r="H11" s="19"/>
    </row>
    <row r="12" spans="2:8" ht="30" customHeight="1">
      <c r="B12" s="43" t="s">
        <v>65</v>
      </c>
      <c r="C12" s="48" t="s">
        <v>66</v>
      </c>
      <c r="D12" s="46" t="s">
        <v>62</v>
      </c>
      <c r="E12" s="47">
        <v>9</v>
      </c>
      <c r="F12" s="44"/>
      <c r="G12" s="42">
        <f t="shared" si="0"/>
        <v>0</v>
      </c>
      <c r="H12" s="19"/>
    </row>
    <row r="13" spans="2:8" ht="30" customHeight="1">
      <c r="B13" s="43" t="s">
        <v>67</v>
      </c>
      <c r="C13" s="48" t="s">
        <v>68</v>
      </c>
      <c r="D13" s="46" t="s">
        <v>62</v>
      </c>
      <c r="E13" s="47">
        <v>9</v>
      </c>
      <c r="F13" s="44"/>
      <c r="G13" s="42">
        <f t="shared" si="0"/>
        <v>0</v>
      </c>
      <c r="H13" s="19"/>
    </row>
    <row r="14" spans="2:10" ht="30" customHeight="1">
      <c r="B14" s="43" t="s">
        <v>69</v>
      </c>
      <c r="C14" s="48" t="s">
        <v>70</v>
      </c>
      <c r="D14" s="46" t="s">
        <v>62</v>
      </c>
      <c r="E14" s="47">
        <v>18</v>
      </c>
      <c r="F14" s="44"/>
      <c r="G14" s="42">
        <f t="shared" si="0"/>
        <v>0</v>
      </c>
      <c r="H14" s="19"/>
      <c r="I14" s="49"/>
      <c r="J14" s="49"/>
    </row>
    <row r="15" spans="2:10" ht="30" customHeight="1">
      <c r="B15" s="43" t="s">
        <v>71</v>
      </c>
      <c r="C15" s="48" t="s">
        <v>72</v>
      </c>
      <c r="D15" s="46" t="s">
        <v>62</v>
      </c>
      <c r="E15" s="46">
        <v>1</v>
      </c>
      <c r="F15" s="44"/>
      <c r="G15" s="42">
        <f t="shared" si="0"/>
        <v>0</v>
      </c>
      <c r="H15" s="50"/>
      <c r="I15" s="51"/>
      <c r="J15" s="51"/>
    </row>
    <row r="16" spans="2:10" ht="30" customHeight="1" thickBot="1">
      <c r="B16" s="52" t="s">
        <v>73</v>
      </c>
      <c r="C16" s="53" t="s">
        <v>74</v>
      </c>
      <c r="D16" s="54" t="s">
        <v>59</v>
      </c>
      <c r="E16" s="54">
        <v>1</v>
      </c>
      <c r="F16" s="55"/>
      <c r="G16" s="42">
        <f t="shared" si="0"/>
        <v>0</v>
      </c>
      <c r="H16" s="50"/>
      <c r="I16" s="51"/>
      <c r="J16" s="51"/>
    </row>
    <row r="17" spans="2:8" ht="30" customHeight="1">
      <c r="B17" s="124" t="s">
        <v>75</v>
      </c>
      <c r="C17" s="125"/>
      <c r="D17" s="125"/>
      <c r="E17" s="125"/>
      <c r="F17" s="126"/>
      <c r="G17" s="56">
        <f>SUM(G8:G16)</f>
        <v>0</v>
      </c>
      <c r="H17" s="19"/>
    </row>
    <row r="18" spans="2:8" ht="30" customHeight="1">
      <c r="B18" s="127" t="s">
        <v>76</v>
      </c>
      <c r="C18" s="128"/>
      <c r="D18" s="128"/>
      <c r="E18" s="128"/>
      <c r="F18" s="129"/>
      <c r="G18" s="57">
        <f>(G17*0.21)</f>
        <v>0</v>
      </c>
      <c r="H18" s="19"/>
    </row>
    <row r="19" spans="2:8" ht="30" customHeight="1" thickBot="1">
      <c r="B19" s="113" t="s">
        <v>77</v>
      </c>
      <c r="C19" s="114"/>
      <c r="D19" s="114"/>
      <c r="E19" s="114"/>
      <c r="F19" s="115"/>
      <c r="G19" s="58">
        <f>SUM(G17:G18)</f>
        <v>0</v>
      </c>
      <c r="H19" s="19"/>
    </row>
    <row r="20" spans="2:8" ht="30" customHeight="1">
      <c r="B20" s="59"/>
      <c r="H20" s="19"/>
    </row>
    <row r="21" spans="5:8" ht="30" customHeight="1">
      <c r="E21" s="18"/>
      <c r="H21" s="19"/>
    </row>
    <row r="22" spans="5:8" ht="30" customHeight="1">
      <c r="E22" s="18"/>
      <c r="H22" s="19"/>
    </row>
    <row r="23" spans="5:8" ht="30" customHeight="1">
      <c r="E23" s="18"/>
      <c r="H23" s="19"/>
    </row>
  </sheetData>
  <mergeCells count="7">
    <mergeCell ref="B19:F19"/>
    <mergeCell ref="B6:B7"/>
    <mergeCell ref="C6:C7"/>
    <mergeCell ref="D6:D7"/>
    <mergeCell ref="E6:E7"/>
    <mergeCell ref="B17:F17"/>
    <mergeCell ref="B18:F18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zoomScale="69" zoomScaleNormal="69" workbookViewId="0" topLeftCell="A4">
      <selection activeCell="K28" sqref="K28"/>
    </sheetView>
  </sheetViews>
  <sheetFormatPr defaultColWidth="9.140625" defaultRowHeight="15"/>
  <cols>
    <col min="1" max="2" width="18.7109375" style="0" customWidth="1"/>
    <col min="3" max="3" width="60.7109375" style="0" customWidth="1"/>
    <col min="4" max="12" width="18.7109375" style="0" customWidth="1"/>
  </cols>
  <sheetData>
    <row r="1" spans="5:8" ht="30" customHeight="1">
      <c r="E1" s="18"/>
      <c r="H1" s="19"/>
    </row>
    <row r="2" spans="2:8" ht="30" customHeight="1">
      <c r="B2" s="20" t="s">
        <v>89</v>
      </c>
      <c r="E2" s="18"/>
      <c r="H2" s="19"/>
    </row>
    <row r="3" spans="2:8" ht="30" customHeight="1" thickBot="1">
      <c r="B3" s="21"/>
      <c r="E3" s="18"/>
      <c r="H3" s="19"/>
    </row>
    <row r="4" spans="2:8" ht="30" customHeight="1">
      <c r="B4" s="22" t="s">
        <v>90</v>
      </c>
      <c r="C4" s="23"/>
      <c r="D4" s="24" t="s">
        <v>42</v>
      </c>
      <c r="E4" s="25" t="s">
        <v>43</v>
      </c>
      <c r="F4" s="25" t="s">
        <v>44</v>
      </c>
      <c r="G4" s="26" t="s">
        <v>45</v>
      </c>
      <c r="H4" s="19"/>
    </row>
    <row r="5" spans="2:8" ht="30" customHeight="1" thickBot="1">
      <c r="B5" s="27" t="s">
        <v>20</v>
      </c>
      <c r="C5" s="28"/>
      <c r="D5" s="29">
        <v>4.416</v>
      </c>
      <c r="E5" s="30">
        <v>5.5</v>
      </c>
      <c r="F5" s="31">
        <f>(D5*E5*1000)</f>
        <v>24288.000000000004</v>
      </c>
      <c r="G5" s="32" t="s">
        <v>46</v>
      </c>
      <c r="H5" s="19"/>
    </row>
    <row r="6" spans="2:8" ht="30" customHeight="1">
      <c r="B6" s="116" t="s">
        <v>47</v>
      </c>
      <c r="C6" s="118" t="s">
        <v>48</v>
      </c>
      <c r="D6" s="120" t="s">
        <v>49</v>
      </c>
      <c r="E6" s="122" t="s">
        <v>50</v>
      </c>
      <c r="F6" s="33" t="s">
        <v>51</v>
      </c>
      <c r="G6" s="34" t="s">
        <v>52</v>
      </c>
      <c r="H6" s="19"/>
    </row>
    <row r="7" spans="2:8" ht="30" customHeight="1" thickBot="1">
      <c r="B7" s="117"/>
      <c r="C7" s="119"/>
      <c r="D7" s="121"/>
      <c r="E7" s="123"/>
      <c r="F7" s="35" t="s">
        <v>53</v>
      </c>
      <c r="G7" s="36" t="s">
        <v>54</v>
      </c>
      <c r="H7" s="19"/>
    </row>
    <row r="8" spans="2:8" ht="30" customHeight="1">
      <c r="B8" s="37" t="s">
        <v>55</v>
      </c>
      <c r="C8" s="38" t="s">
        <v>56</v>
      </c>
      <c r="D8" s="72" t="s">
        <v>25</v>
      </c>
      <c r="E8" s="40">
        <f>D5</f>
        <v>4.416</v>
      </c>
      <c r="F8" s="41"/>
      <c r="G8" s="42">
        <f>(E8*F8)</f>
        <v>0</v>
      </c>
      <c r="H8" s="19"/>
    </row>
    <row r="9" spans="2:8" ht="30" customHeight="1">
      <c r="B9" s="43" t="s">
        <v>57</v>
      </c>
      <c r="C9" s="38" t="s">
        <v>58</v>
      </c>
      <c r="D9" s="72" t="s">
        <v>59</v>
      </c>
      <c r="E9" s="72">
        <v>1</v>
      </c>
      <c r="F9" s="44"/>
      <c r="G9" s="42">
        <f aca="true" t="shared" si="0" ref="G9:G16">(E9*F9)</f>
        <v>0</v>
      </c>
      <c r="H9" s="19"/>
    </row>
    <row r="10" spans="2:8" ht="30" customHeight="1">
      <c r="B10" s="43" t="s">
        <v>60</v>
      </c>
      <c r="C10" s="45" t="s">
        <v>61</v>
      </c>
      <c r="D10" s="46" t="s">
        <v>62</v>
      </c>
      <c r="E10" s="47">
        <v>177</v>
      </c>
      <c r="F10" s="44"/>
      <c r="G10" s="42">
        <f t="shared" si="0"/>
        <v>0</v>
      </c>
      <c r="H10" s="19"/>
    </row>
    <row r="11" spans="2:8" ht="30" customHeight="1">
      <c r="B11" s="43" t="s">
        <v>63</v>
      </c>
      <c r="C11" s="48" t="s">
        <v>64</v>
      </c>
      <c r="D11" s="46" t="s">
        <v>62</v>
      </c>
      <c r="E11" s="47">
        <v>23</v>
      </c>
      <c r="F11" s="44"/>
      <c r="G11" s="42">
        <f t="shared" si="0"/>
        <v>0</v>
      </c>
      <c r="H11" s="19"/>
    </row>
    <row r="12" spans="2:8" ht="30" customHeight="1">
      <c r="B12" s="43" t="s">
        <v>65</v>
      </c>
      <c r="C12" s="48" t="s">
        <v>66</v>
      </c>
      <c r="D12" s="46" t="s">
        <v>62</v>
      </c>
      <c r="E12" s="47">
        <v>9</v>
      </c>
      <c r="F12" s="44"/>
      <c r="G12" s="42">
        <f t="shared" si="0"/>
        <v>0</v>
      </c>
      <c r="H12" s="19"/>
    </row>
    <row r="13" spans="2:8" ht="30" customHeight="1">
      <c r="B13" s="43" t="s">
        <v>67</v>
      </c>
      <c r="C13" s="48" t="s">
        <v>68</v>
      </c>
      <c r="D13" s="46" t="s">
        <v>62</v>
      </c>
      <c r="E13" s="47">
        <v>9</v>
      </c>
      <c r="F13" s="44"/>
      <c r="G13" s="42">
        <f t="shared" si="0"/>
        <v>0</v>
      </c>
      <c r="H13" s="19"/>
    </row>
    <row r="14" spans="2:10" ht="30" customHeight="1">
      <c r="B14" s="43" t="s">
        <v>69</v>
      </c>
      <c r="C14" s="48" t="s">
        <v>70</v>
      </c>
      <c r="D14" s="46" t="s">
        <v>62</v>
      </c>
      <c r="E14" s="47">
        <v>15</v>
      </c>
      <c r="F14" s="44"/>
      <c r="G14" s="42">
        <f t="shared" si="0"/>
        <v>0</v>
      </c>
      <c r="H14" s="19"/>
      <c r="I14" s="49"/>
      <c r="J14" s="49"/>
    </row>
    <row r="15" spans="2:10" ht="30" customHeight="1">
      <c r="B15" s="43" t="s">
        <v>71</v>
      </c>
      <c r="C15" s="48" t="s">
        <v>72</v>
      </c>
      <c r="D15" s="46" t="s">
        <v>62</v>
      </c>
      <c r="E15" s="46">
        <v>1</v>
      </c>
      <c r="F15" s="44"/>
      <c r="G15" s="42">
        <f t="shared" si="0"/>
        <v>0</v>
      </c>
      <c r="H15" s="50"/>
      <c r="I15" s="51"/>
      <c r="J15" s="51"/>
    </row>
    <row r="16" spans="2:10" ht="30" customHeight="1" thickBot="1">
      <c r="B16" s="52" t="s">
        <v>73</v>
      </c>
      <c r="C16" s="53" t="s">
        <v>74</v>
      </c>
      <c r="D16" s="54" t="s">
        <v>59</v>
      </c>
      <c r="E16" s="54">
        <v>1</v>
      </c>
      <c r="F16" s="55"/>
      <c r="G16" s="42">
        <f t="shared" si="0"/>
        <v>0</v>
      </c>
      <c r="H16" s="50"/>
      <c r="I16" s="51"/>
      <c r="J16" s="51"/>
    </row>
    <row r="17" spans="2:8" ht="30" customHeight="1">
      <c r="B17" s="124" t="s">
        <v>75</v>
      </c>
      <c r="C17" s="125"/>
      <c r="D17" s="125"/>
      <c r="E17" s="125"/>
      <c r="F17" s="126"/>
      <c r="G17" s="56">
        <f>SUM(G8:G16)</f>
        <v>0</v>
      </c>
      <c r="H17" s="19"/>
    </row>
    <row r="18" spans="2:8" ht="30" customHeight="1">
      <c r="B18" s="127" t="s">
        <v>76</v>
      </c>
      <c r="C18" s="128"/>
      <c r="D18" s="128"/>
      <c r="E18" s="128"/>
      <c r="F18" s="129"/>
      <c r="G18" s="57">
        <f>(G17*0.21)</f>
        <v>0</v>
      </c>
      <c r="H18" s="19"/>
    </row>
    <row r="19" spans="2:8" ht="30" customHeight="1" thickBot="1">
      <c r="B19" s="113" t="s">
        <v>77</v>
      </c>
      <c r="C19" s="114"/>
      <c r="D19" s="114"/>
      <c r="E19" s="114"/>
      <c r="F19" s="115"/>
      <c r="G19" s="58">
        <f>SUM(G17:G18)</f>
        <v>0</v>
      </c>
      <c r="H19" s="19"/>
    </row>
    <row r="20" spans="2:8" ht="30" customHeight="1">
      <c r="B20" s="59"/>
      <c r="H20" s="19"/>
    </row>
    <row r="21" spans="5:8" ht="30" customHeight="1">
      <c r="E21" s="18"/>
      <c r="H21" s="19"/>
    </row>
  </sheetData>
  <mergeCells count="7">
    <mergeCell ref="B19:F19"/>
    <mergeCell ref="B6:B7"/>
    <mergeCell ref="C6:C7"/>
    <mergeCell ref="D6:D7"/>
    <mergeCell ref="E6:E7"/>
    <mergeCell ref="B17:F17"/>
    <mergeCell ref="B18:F18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zoomScale="77" zoomScaleNormal="77" workbookViewId="0" topLeftCell="A2">
      <selection activeCell="P10" sqref="P10"/>
    </sheetView>
  </sheetViews>
  <sheetFormatPr defaultColWidth="9.140625" defaultRowHeight="15"/>
  <cols>
    <col min="1" max="2" width="18.7109375" style="0" customWidth="1"/>
    <col min="3" max="3" width="60.7109375" style="0" customWidth="1"/>
    <col min="4" max="11" width="18.7109375" style="0" customWidth="1"/>
    <col min="12" max="12" width="15.7109375" style="0" customWidth="1"/>
  </cols>
  <sheetData>
    <row r="1" spans="5:8" ht="30" customHeight="1">
      <c r="E1" s="18"/>
      <c r="H1" s="19"/>
    </row>
    <row r="2" spans="2:8" ht="30" customHeight="1">
      <c r="B2" s="20" t="s">
        <v>41</v>
      </c>
      <c r="E2" s="18"/>
      <c r="H2" s="19"/>
    </row>
    <row r="3" spans="2:8" ht="30" customHeight="1" thickBot="1">
      <c r="B3" s="21"/>
      <c r="E3" s="18"/>
      <c r="H3" s="19"/>
    </row>
    <row r="4" spans="2:8" ht="30" customHeight="1">
      <c r="B4" s="22" t="s">
        <v>90</v>
      </c>
      <c r="C4" s="23"/>
      <c r="D4" s="24" t="s">
        <v>42</v>
      </c>
      <c r="E4" s="25" t="s">
        <v>43</v>
      </c>
      <c r="F4" s="25" t="s">
        <v>44</v>
      </c>
      <c r="G4" s="26" t="s">
        <v>45</v>
      </c>
      <c r="H4" s="19"/>
    </row>
    <row r="5" spans="2:8" ht="30" customHeight="1" thickBot="1">
      <c r="B5" s="27" t="s">
        <v>12</v>
      </c>
      <c r="C5" s="28"/>
      <c r="D5" s="29">
        <v>0.91</v>
      </c>
      <c r="E5" s="30">
        <v>8</v>
      </c>
      <c r="F5" s="31">
        <f>(D5*E5*1000)</f>
        <v>7280</v>
      </c>
      <c r="G5" s="32" t="s">
        <v>46</v>
      </c>
      <c r="H5" s="19"/>
    </row>
    <row r="6" spans="2:8" ht="30" customHeight="1">
      <c r="B6" s="116" t="s">
        <v>47</v>
      </c>
      <c r="C6" s="118" t="s">
        <v>48</v>
      </c>
      <c r="D6" s="120" t="s">
        <v>49</v>
      </c>
      <c r="E6" s="122" t="s">
        <v>50</v>
      </c>
      <c r="F6" s="33" t="s">
        <v>51</v>
      </c>
      <c r="G6" s="34" t="s">
        <v>52</v>
      </c>
      <c r="H6" s="19"/>
    </row>
    <row r="7" spans="2:8" ht="30" customHeight="1" thickBot="1">
      <c r="B7" s="117"/>
      <c r="C7" s="119"/>
      <c r="D7" s="121"/>
      <c r="E7" s="123"/>
      <c r="F7" s="35" t="s">
        <v>53</v>
      </c>
      <c r="G7" s="36" t="s">
        <v>54</v>
      </c>
      <c r="H7" s="19"/>
    </row>
    <row r="8" spans="2:8" ht="30" customHeight="1">
      <c r="B8" s="37" t="s">
        <v>55</v>
      </c>
      <c r="C8" s="38" t="s">
        <v>56</v>
      </c>
      <c r="D8" s="39" t="s">
        <v>25</v>
      </c>
      <c r="E8" s="40">
        <f>D5</f>
        <v>0.91</v>
      </c>
      <c r="F8" s="41"/>
      <c r="G8" s="42">
        <f>(E8*F8)</f>
        <v>0</v>
      </c>
      <c r="H8" s="19"/>
    </row>
    <row r="9" spans="2:8" ht="30" customHeight="1">
      <c r="B9" s="43" t="s">
        <v>57</v>
      </c>
      <c r="C9" s="38" t="s">
        <v>58</v>
      </c>
      <c r="D9" s="39" t="s">
        <v>59</v>
      </c>
      <c r="E9" s="39">
        <v>1</v>
      </c>
      <c r="F9" s="44"/>
      <c r="G9" s="42">
        <f aca="true" t="shared" si="0" ref="G9:G16">(E9*F9)</f>
        <v>0</v>
      </c>
      <c r="H9" s="19"/>
    </row>
    <row r="10" spans="2:8" ht="30" customHeight="1">
      <c r="B10" s="43" t="s">
        <v>60</v>
      </c>
      <c r="C10" s="45" t="s">
        <v>61</v>
      </c>
      <c r="D10" s="46" t="s">
        <v>62</v>
      </c>
      <c r="E10" s="47">
        <v>37</v>
      </c>
      <c r="F10" s="44"/>
      <c r="G10" s="42">
        <f t="shared" si="0"/>
        <v>0</v>
      </c>
      <c r="H10" s="19"/>
    </row>
    <row r="11" spans="2:8" ht="30" customHeight="1">
      <c r="B11" s="43" t="s">
        <v>63</v>
      </c>
      <c r="C11" s="48" t="s">
        <v>64</v>
      </c>
      <c r="D11" s="46" t="s">
        <v>62</v>
      </c>
      <c r="E11" s="47">
        <f>(E8*1000/200)</f>
        <v>4.55</v>
      </c>
      <c r="F11" s="44"/>
      <c r="G11" s="42">
        <f t="shared" si="0"/>
        <v>0</v>
      </c>
      <c r="H11" s="19"/>
    </row>
    <row r="12" spans="2:8" ht="30" customHeight="1">
      <c r="B12" s="43" t="s">
        <v>65</v>
      </c>
      <c r="C12" s="48" t="s">
        <v>66</v>
      </c>
      <c r="D12" s="46" t="s">
        <v>62</v>
      </c>
      <c r="E12" s="47">
        <f>(E8*1000/500)</f>
        <v>1.82</v>
      </c>
      <c r="F12" s="44"/>
      <c r="G12" s="42">
        <f t="shared" si="0"/>
        <v>0</v>
      </c>
      <c r="H12" s="19"/>
    </row>
    <row r="13" spans="2:8" ht="30" customHeight="1">
      <c r="B13" s="43" t="s">
        <v>67</v>
      </c>
      <c r="C13" s="48" t="s">
        <v>68</v>
      </c>
      <c r="D13" s="46" t="s">
        <v>62</v>
      </c>
      <c r="E13" s="47">
        <f>(E8*1000/500)</f>
        <v>1.82</v>
      </c>
      <c r="F13" s="44"/>
      <c r="G13" s="42">
        <f t="shared" si="0"/>
        <v>0</v>
      </c>
      <c r="H13" s="19"/>
    </row>
    <row r="14" spans="2:10" ht="30" customHeight="1">
      <c r="B14" s="43" t="s">
        <v>69</v>
      </c>
      <c r="C14" s="48" t="s">
        <v>70</v>
      </c>
      <c r="D14" s="46" t="s">
        <v>62</v>
      </c>
      <c r="E14" s="47">
        <v>6</v>
      </c>
      <c r="F14" s="44"/>
      <c r="G14" s="42">
        <f t="shared" si="0"/>
        <v>0</v>
      </c>
      <c r="H14" s="19"/>
      <c r="I14" s="49"/>
      <c r="J14" s="49"/>
    </row>
    <row r="15" spans="2:10" ht="30" customHeight="1">
      <c r="B15" s="43" t="s">
        <v>71</v>
      </c>
      <c r="C15" s="48" t="s">
        <v>72</v>
      </c>
      <c r="D15" s="46" t="s">
        <v>62</v>
      </c>
      <c r="E15" s="46">
        <v>1</v>
      </c>
      <c r="F15" s="44"/>
      <c r="G15" s="42">
        <f t="shared" si="0"/>
        <v>0</v>
      </c>
      <c r="H15" s="50"/>
      <c r="I15" s="51"/>
      <c r="J15" s="51"/>
    </row>
    <row r="16" spans="2:10" ht="30" customHeight="1" thickBot="1">
      <c r="B16" s="52" t="s">
        <v>73</v>
      </c>
      <c r="C16" s="53" t="s">
        <v>74</v>
      </c>
      <c r="D16" s="54" t="s">
        <v>59</v>
      </c>
      <c r="E16" s="54">
        <v>1</v>
      </c>
      <c r="F16" s="55"/>
      <c r="G16" s="42">
        <f t="shared" si="0"/>
        <v>0</v>
      </c>
      <c r="H16" s="50"/>
      <c r="I16" s="51"/>
      <c r="J16" s="51"/>
    </row>
    <row r="17" spans="2:8" ht="30" customHeight="1">
      <c r="B17" s="124" t="s">
        <v>75</v>
      </c>
      <c r="C17" s="125"/>
      <c r="D17" s="125"/>
      <c r="E17" s="125"/>
      <c r="F17" s="126"/>
      <c r="G17" s="56">
        <f>SUM(G8:G16)</f>
        <v>0</v>
      </c>
      <c r="H17" s="19"/>
    </row>
    <row r="18" spans="2:8" ht="30" customHeight="1">
      <c r="B18" s="127" t="s">
        <v>76</v>
      </c>
      <c r="C18" s="128"/>
      <c r="D18" s="128"/>
      <c r="E18" s="128"/>
      <c r="F18" s="129"/>
      <c r="G18" s="57">
        <f>(G17*0.21)</f>
        <v>0</v>
      </c>
      <c r="H18" s="19"/>
    </row>
    <row r="19" spans="2:8" ht="30" customHeight="1" thickBot="1">
      <c r="B19" s="113" t="s">
        <v>77</v>
      </c>
      <c r="C19" s="114"/>
      <c r="D19" s="114"/>
      <c r="E19" s="114"/>
      <c r="F19" s="115"/>
      <c r="G19" s="58">
        <f>SUM(G17:G18)</f>
        <v>0</v>
      </c>
      <c r="H19" s="19"/>
    </row>
    <row r="20" ht="30" customHeight="1"/>
  </sheetData>
  <mergeCells count="7">
    <mergeCell ref="B19:F19"/>
    <mergeCell ref="B6:B7"/>
    <mergeCell ref="C6:C7"/>
    <mergeCell ref="D6:D7"/>
    <mergeCell ref="E6:E7"/>
    <mergeCell ref="B17:F17"/>
    <mergeCell ref="B18:F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workbookViewId="0" topLeftCell="A1">
      <selection activeCell="H8" sqref="H8:K17"/>
    </sheetView>
  </sheetViews>
  <sheetFormatPr defaultColWidth="9.140625" defaultRowHeight="15"/>
  <cols>
    <col min="1" max="2" width="18.7109375" style="0" customWidth="1"/>
    <col min="3" max="3" width="60.7109375" style="0" customWidth="1"/>
    <col min="4" max="10" width="18.7109375" style="0" customWidth="1"/>
  </cols>
  <sheetData>
    <row r="1" spans="5:8" ht="30" customHeight="1">
      <c r="E1" s="18"/>
      <c r="H1" s="19"/>
    </row>
    <row r="2" spans="2:8" ht="30" customHeight="1">
      <c r="B2" s="20" t="s">
        <v>79</v>
      </c>
      <c r="E2" s="18"/>
      <c r="H2" s="19"/>
    </row>
    <row r="3" spans="2:8" ht="30" customHeight="1" thickBot="1">
      <c r="B3" s="21"/>
      <c r="E3" s="18"/>
      <c r="H3" s="19"/>
    </row>
    <row r="4" spans="2:8" ht="30" customHeight="1">
      <c r="B4" s="22" t="s">
        <v>91</v>
      </c>
      <c r="C4" s="23"/>
      <c r="D4" s="24" t="s">
        <v>42</v>
      </c>
      <c r="E4" s="25" t="s">
        <v>43</v>
      </c>
      <c r="F4" s="25" t="s">
        <v>44</v>
      </c>
      <c r="G4" s="26" t="s">
        <v>45</v>
      </c>
      <c r="H4" s="19"/>
    </row>
    <row r="5" spans="2:8" ht="30" customHeight="1" thickBot="1">
      <c r="B5" s="27" t="s">
        <v>14</v>
      </c>
      <c r="C5" s="28"/>
      <c r="D5" s="29">
        <v>3.643</v>
      </c>
      <c r="E5" s="30">
        <v>6</v>
      </c>
      <c r="F5" s="31">
        <f>(D5*E5*1000)</f>
        <v>21857.999999999996</v>
      </c>
      <c r="G5" s="32" t="s">
        <v>46</v>
      </c>
      <c r="H5" s="19"/>
    </row>
    <row r="6" spans="2:8" ht="30" customHeight="1">
      <c r="B6" s="116" t="s">
        <v>47</v>
      </c>
      <c r="C6" s="118" t="s">
        <v>48</v>
      </c>
      <c r="D6" s="120" t="s">
        <v>49</v>
      </c>
      <c r="E6" s="122" t="s">
        <v>50</v>
      </c>
      <c r="F6" s="33" t="s">
        <v>51</v>
      </c>
      <c r="G6" s="34" t="s">
        <v>52</v>
      </c>
      <c r="H6" s="19"/>
    </row>
    <row r="7" spans="2:8" ht="30" customHeight="1" thickBot="1">
      <c r="B7" s="117"/>
      <c r="C7" s="119"/>
      <c r="D7" s="121"/>
      <c r="E7" s="123"/>
      <c r="F7" s="35" t="s">
        <v>53</v>
      </c>
      <c r="G7" s="36" t="s">
        <v>54</v>
      </c>
      <c r="H7" s="19"/>
    </row>
    <row r="8" spans="2:8" ht="30" customHeight="1">
      <c r="B8" s="37" t="s">
        <v>55</v>
      </c>
      <c r="C8" s="38" t="s">
        <v>56</v>
      </c>
      <c r="D8" s="60" t="s">
        <v>25</v>
      </c>
      <c r="E8" s="40">
        <f>D5</f>
        <v>3.643</v>
      </c>
      <c r="F8" s="41"/>
      <c r="G8" s="42">
        <f>(E8*F8)</f>
        <v>0</v>
      </c>
      <c r="H8" s="19"/>
    </row>
    <row r="9" spans="2:8" ht="30" customHeight="1">
      <c r="B9" s="43" t="s">
        <v>57</v>
      </c>
      <c r="C9" s="38" t="s">
        <v>58</v>
      </c>
      <c r="D9" s="60" t="s">
        <v>59</v>
      </c>
      <c r="E9" s="60">
        <v>1</v>
      </c>
      <c r="F9" s="44"/>
      <c r="G9" s="42">
        <f aca="true" t="shared" si="0" ref="G9:G16">(E9*F9)</f>
        <v>0</v>
      </c>
      <c r="H9" s="19"/>
    </row>
    <row r="10" spans="2:8" ht="30" customHeight="1">
      <c r="B10" s="43" t="s">
        <v>60</v>
      </c>
      <c r="C10" s="45" t="s">
        <v>61</v>
      </c>
      <c r="D10" s="46" t="s">
        <v>62</v>
      </c>
      <c r="E10" s="47">
        <v>146</v>
      </c>
      <c r="F10" s="44"/>
      <c r="G10" s="42">
        <f t="shared" si="0"/>
        <v>0</v>
      </c>
      <c r="H10" s="19"/>
    </row>
    <row r="11" spans="2:8" ht="30" customHeight="1">
      <c r="B11" s="43" t="s">
        <v>63</v>
      </c>
      <c r="C11" s="48" t="s">
        <v>64</v>
      </c>
      <c r="D11" s="46" t="s">
        <v>62</v>
      </c>
      <c r="E11" s="47">
        <v>19</v>
      </c>
      <c r="F11" s="44"/>
      <c r="G11" s="42">
        <f t="shared" si="0"/>
        <v>0</v>
      </c>
      <c r="H11" s="19"/>
    </row>
    <row r="12" spans="2:8" ht="30" customHeight="1">
      <c r="B12" s="43" t="s">
        <v>65</v>
      </c>
      <c r="C12" s="48" t="s">
        <v>66</v>
      </c>
      <c r="D12" s="46" t="s">
        <v>62</v>
      </c>
      <c r="E12" s="47">
        <v>8</v>
      </c>
      <c r="F12" s="44"/>
      <c r="G12" s="42">
        <f t="shared" si="0"/>
        <v>0</v>
      </c>
      <c r="H12" s="19"/>
    </row>
    <row r="13" spans="2:8" ht="30" customHeight="1">
      <c r="B13" s="43" t="s">
        <v>67</v>
      </c>
      <c r="C13" s="48" t="s">
        <v>68</v>
      </c>
      <c r="D13" s="46" t="s">
        <v>62</v>
      </c>
      <c r="E13" s="47">
        <v>8</v>
      </c>
      <c r="F13" s="44"/>
      <c r="G13" s="42">
        <f t="shared" si="0"/>
        <v>0</v>
      </c>
      <c r="H13" s="19"/>
    </row>
    <row r="14" spans="2:10" ht="30" customHeight="1">
      <c r="B14" s="43" t="s">
        <v>69</v>
      </c>
      <c r="C14" s="48" t="s">
        <v>70</v>
      </c>
      <c r="D14" s="46" t="s">
        <v>62</v>
      </c>
      <c r="E14" s="47">
        <v>15</v>
      </c>
      <c r="F14" s="44"/>
      <c r="G14" s="42">
        <f t="shared" si="0"/>
        <v>0</v>
      </c>
      <c r="H14" s="19"/>
      <c r="I14" s="49"/>
      <c r="J14" s="49"/>
    </row>
    <row r="15" spans="2:10" ht="30" customHeight="1">
      <c r="B15" s="43" t="s">
        <v>71</v>
      </c>
      <c r="C15" s="48" t="s">
        <v>72</v>
      </c>
      <c r="D15" s="46" t="s">
        <v>62</v>
      </c>
      <c r="E15" s="46">
        <v>1</v>
      </c>
      <c r="F15" s="44"/>
      <c r="G15" s="42">
        <f t="shared" si="0"/>
        <v>0</v>
      </c>
      <c r="H15" s="50"/>
      <c r="I15" s="51"/>
      <c r="J15" s="51"/>
    </row>
    <row r="16" spans="2:10" ht="30" customHeight="1" thickBot="1">
      <c r="B16" s="52" t="s">
        <v>73</v>
      </c>
      <c r="C16" s="53" t="s">
        <v>74</v>
      </c>
      <c r="D16" s="54" t="s">
        <v>59</v>
      </c>
      <c r="E16" s="54">
        <v>1</v>
      </c>
      <c r="F16" s="55"/>
      <c r="G16" s="42">
        <f t="shared" si="0"/>
        <v>0</v>
      </c>
      <c r="H16" s="50"/>
      <c r="I16" s="51"/>
      <c r="J16" s="51"/>
    </row>
    <row r="17" spans="2:8" ht="30" customHeight="1">
      <c r="B17" s="124" t="s">
        <v>75</v>
      </c>
      <c r="C17" s="125"/>
      <c r="D17" s="125"/>
      <c r="E17" s="125"/>
      <c r="F17" s="126"/>
      <c r="G17" s="56">
        <f>SUM(G8:G16)</f>
        <v>0</v>
      </c>
      <c r="H17" s="19"/>
    </row>
    <row r="18" spans="2:8" ht="30" customHeight="1">
      <c r="B18" s="127" t="s">
        <v>76</v>
      </c>
      <c r="C18" s="128"/>
      <c r="D18" s="128"/>
      <c r="E18" s="128"/>
      <c r="F18" s="129"/>
      <c r="G18" s="57">
        <f>(G17*0.21)</f>
        <v>0</v>
      </c>
      <c r="H18" s="19"/>
    </row>
    <row r="19" spans="2:8" ht="30" customHeight="1" thickBot="1">
      <c r="B19" s="113" t="s">
        <v>77</v>
      </c>
      <c r="C19" s="114"/>
      <c r="D19" s="114"/>
      <c r="E19" s="114"/>
      <c r="F19" s="115"/>
      <c r="G19" s="58">
        <f>SUM(G17:G18)</f>
        <v>0</v>
      </c>
      <c r="H19" s="19"/>
    </row>
    <row r="20" spans="2:8" ht="30" customHeight="1">
      <c r="B20" s="59"/>
      <c r="H20" s="19"/>
    </row>
    <row r="21" spans="5:8" ht="30" customHeight="1">
      <c r="E21" s="18"/>
      <c r="H21" s="19"/>
    </row>
    <row r="22" ht="30" customHeight="1"/>
    <row r="23" ht="30" customHeight="1"/>
    <row r="24" ht="30" customHeight="1"/>
    <row r="25" ht="30" customHeight="1"/>
  </sheetData>
  <mergeCells count="7">
    <mergeCell ref="B19:F19"/>
    <mergeCell ref="B6:B7"/>
    <mergeCell ref="C6:C7"/>
    <mergeCell ref="D6:D7"/>
    <mergeCell ref="E6:E7"/>
    <mergeCell ref="B17:F17"/>
    <mergeCell ref="B18:F18"/>
  </mergeCell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zoomScale="60" zoomScaleNormal="60" workbookViewId="0" topLeftCell="A1">
      <selection activeCell="Z9" sqref="Z6:Z9"/>
    </sheetView>
  </sheetViews>
  <sheetFormatPr defaultColWidth="9.140625" defaultRowHeight="60" customHeight="1"/>
  <cols>
    <col min="1" max="2" width="18.7109375" style="0" customWidth="1"/>
    <col min="3" max="3" width="60.7109375" style="0" customWidth="1"/>
    <col min="4" max="13" width="18.7109375" style="0" customWidth="1"/>
    <col min="14" max="15" width="15.7109375" style="0" customWidth="1"/>
  </cols>
  <sheetData>
    <row r="1" spans="5:8" ht="30" customHeight="1">
      <c r="E1" s="18"/>
      <c r="H1" s="19"/>
    </row>
    <row r="2" spans="2:8" ht="30" customHeight="1">
      <c r="B2" s="20" t="s">
        <v>78</v>
      </c>
      <c r="E2" s="18"/>
      <c r="H2" s="19"/>
    </row>
    <row r="3" spans="2:8" ht="30" customHeight="1" thickBot="1">
      <c r="B3" s="21"/>
      <c r="E3" s="18"/>
      <c r="H3" s="19"/>
    </row>
    <row r="4" spans="2:8" ht="30" customHeight="1">
      <c r="B4" s="22" t="s">
        <v>91</v>
      </c>
      <c r="C4" s="23"/>
      <c r="D4" s="24" t="s">
        <v>42</v>
      </c>
      <c r="E4" s="25" t="s">
        <v>43</v>
      </c>
      <c r="F4" s="25" t="s">
        <v>44</v>
      </c>
      <c r="G4" s="26" t="s">
        <v>45</v>
      </c>
      <c r="H4" s="19"/>
    </row>
    <row r="5" spans="2:8" ht="30" customHeight="1" thickBot="1">
      <c r="B5" s="27" t="s">
        <v>13</v>
      </c>
      <c r="C5" s="28"/>
      <c r="D5" s="29">
        <v>1.82</v>
      </c>
      <c r="E5" s="30">
        <v>7</v>
      </c>
      <c r="F5" s="31">
        <f>(D5*E5*1000)</f>
        <v>12740</v>
      </c>
      <c r="G5" s="32" t="s">
        <v>46</v>
      </c>
      <c r="H5" s="19"/>
    </row>
    <row r="6" spans="2:8" ht="30" customHeight="1">
      <c r="B6" s="116" t="s">
        <v>47</v>
      </c>
      <c r="C6" s="118" t="s">
        <v>48</v>
      </c>
      <c r="D6" s="120" t="s">
        <v>49</v>
      </c>
      <c r="E6" s="122" t="s">
        <v>50</v>
      </c>
      <c r="F6" s="33" t="s">
        <v>51</v>
      </c>
      <c r="G6" s="34" t="s">
        <v>52</v>
      </c>
      <c r="H6" s="19"/>
    </row>
    <row r="7" spans="2:8" ht="30" customHeight="1" thickBot="1">
      <c r="B7" s="117"/>
      <c r="C7" s="119"/>
      <c r="D7" s="121"/>
      <c r="E7" s="123"/>
      <c r="F7" s="35" t="s">
        <v>53</v>
      </c>
      <c r="G7" s="36" t="s">
        <v>54</v>
      </c>
      <c r="H7" s="19"/>
    </row>
    <row r="8" spans="2:8" ht="30" customHeight="1">
      <c r="B8" s="37" t="s">
        <v>55</v>
      </c>
      <c r="C8" s="38" t="s">
        <v>56</v>
      </c>
      <c r="D8" s="39" t="s">
        <v>25</v>
      </c>
      <c r="E8" s="40">
        <f>D5</f>
        <v>1.82</v>
      </c>
      <c r="F8" s="41"/>
      <c r="G8" s="42">
        <f>(E8*F8)</f>
        <v>0</v>
      </c>
      <c r="H8" s="19"/>
    </row>
    <row r="9" spans="2:8" ht="30" customHeight="1">
      <c r="B9" s="43" t="s">
        <v>57</v>
      </c>
      <c r="C9" s="38" t="s">
        <v>58</v>
      </c>
      <c r="D9" s="39" t="s">
        <v>59</v>
      </c>
      <c r="E9" s="39">
        <v>1</v>
      </c>
      <c r="F9" s="44"/>
      <c r="G9" s="42">
        <f aca="true" t="shared" si="0" ref="G9:G16">(E9*F9)</f>
        <v>0</v>
      </c>
      <c r="H9" s="19"/>
    </row>
    <row r="10" spans="2:8" ht="30" customHeight="1">
      <c r="B10" s="43" t="s">
        <v>60</v>
      </c>
      <c r="C10" s="45" t="s">
        <v>61</v>
      </c>
      <c r="D10" s="46" t="s">
        <v>62</v>
      </c>
      <c r="E10" s="47">
        <v>73</v>
      </c>
      <c r="F10" s="44"/>
      <c r="G10" s="42">
        <f t="shared" si="0"/>
        <v>0</v>
      </c>
      <c r="H10" s="19"/>
    </row>
    <row r="11" spans="2:8" ht="30" customHeight="1">
      <c r="B11" s="43" t="s">
        <v>63</v>
      </c>
      <c r="C11" s="48" t="s">
        <v>64</v>
      </c>
      <c r="D11" s="46" t="s">
        <v>62</v>
      </c>
      <c r="E11" s="47">
        <v>10</v>
      </c>
      <c r="F11" s="44"/>
      <c r="G11" s="42">
        <f t="shared" si="0"/>
        <v>0</v>
      </c>
      <c r="H11" s="19"/>
    </row>
    <row r="12" spans="2:8" ht="30" customHeight="1">
      <c r="B12" s="43" t="s">
        <v>65</v>
      </c>
      <c r="C12" s="48" t="s">
        <v>66</v>
      </c>
      <c r="D12" s="46" t="s">
        <v>62</v>
      </c>
      <c r="E12" s="47">
        <f>(E8*1000/500)</f>
        <v>3.64</v>
      </c>
      <c r="F12" s="44"/>
      <c r="G12" s="42">
        <f t="shared" si="0"/>
        <v>0</v>
      </c>
      <c r="H12" s="19"/>
    </row>
    <row r="13" spans="2:8" ht="30" customHeight="1">
      <c r="B13" s="43" t="s">
        <v>67</v>
      </c>
      <c r="C13" s="48" t="s">
        <v>68</v>
      </c>
      <c r="D13" s="46" t="s">
        <v>62</v>
      </c>
      <c r="E13" s="47">
        <f>(E8*1000/500)</f>
        <v>3.64</v>
      </c>
      <c r="F13" s="44"/>
      <c r="G13" s="42">
        <f t="shared" si="0"/>
        <v>0</v>
      </c>
      <c r="H13" s="19"/>
    </row>
    <row r="14" spans="2:10" ht="30" customHeight="1">
      <c r="B14" s="43" t="s">
        <v>69</v>
      </c>
      <c r="C14" s="48" t="s">
        <v>70</v>
      </c>
      <c r="D14" s="46" t="s">
        <v>62</v>
      </c>
      <c r="E14" s="47">
        <v>9</v>
      </c>
      <c r="F14" s="44"/>
      <c r="G14" s="42">
        <f t="shared" si="0"/>
        <v>0</v>
      </c>
      <c r="H14" s="19"/>
      <c r="I14" s="49"/>
      <c r="J14" s="49"/>
    </row>
    <row r="15" spans="2:10" ht="30" customHeight="1">
      <c r="B15" s="43" t="s">
        <v>71</v>
      </c>
      <c r="C15" s="48" t="s">
        <v>72</v>
      </c>
      <c r="D15" s="46" t="s">
        <v>62</v>
      </c>
      <c r="E15" s="46">
        <v>1</v>
      </c>
      <c r="F15" s="44"/>
      <c r="G15" s="42">
        <f t="shared" si="0"/>
        <v>0</v>
      </c>
      <c r="H15" s="50"/>
      <c r="I15" s="51"/>
      <c r="J15" s="51"/>
    </row>
    <row r="16" spans="2:10" ht="30" customHeight="1" thickBot="1">
      <c r="B16" s="52" t="s">
        <v>73</v>
      </c>
      <c r="C16" s="53" t="s">
        <v>74</v>
      </c>
      <c r="D16" s="54" t="s">
        <v>59</v>
      </c>
      <c r="E16" s="54">
        <v>1</v>
      </c>
      <c r="F16" s="55"/>
      <c r="G16" s="42">
        <f t="shared" si="0"/>
        <v>0</v>
      </c>
      <c r="H16" s="50"/>
      <c r="I16" s="51"/>
      <c r="J16" s="51"/>
    </row>
    <row r="17" spans="2:8" ht="30" customHeight="1">
      <c r="B17" s="124" t="s">
        <v>75</v>
      </c>
      <c r="C17" s="125"/>
      <c r="D17" s="125"/>
      <c r="E17" s="125"/>
      <c r="F17" s="126"/>
      <c r="G17" s="56">
        <f>SUM(G8:G16)</f>
        <v>0</v>
      </c>
      <c r="H17" s="19"/>
    </row>
    <row r="18" spans="2:8" ht="30" customHeight="1">
      <c r="B18" s="127" t="s">
        <v>76</v>
      </c>
      <c r="C18" s="128"/>
      <c r="D18" s="128"/>
      <c r="E18" s="128"/>
      <c r="F18" s="129"/>
      <c r="G18" s="57">
        <f>(G17*0.21)</f>
        <v>0</v>
      </c>
      <c r="H18" s="19"/>
    </row>
    <row r="19" spans="2:8" ht="30" customHeight="1" thickBot="1">
      <c r="B19" s="113" t="s">
        <v>77</v>
      </c>
      <c r="C19" s="114"/>
      <c r="D19" s="114"/>
      <c r="E19" s="114"/>
      <c r="F19" s="115"/>
      <c r="G19" s="58">
        <f>SUM(G17:G18)</f>
        <v>0</v>
      </c>
      <c r="H19" s="19"/>
    </row>
    <row r="20" spans="2:8" ht="30" customHeight="1">
      <c r="B20" s="59"/>
      <c r="H20" s="19"/>
    </row>
    <row r="21" spans="5:8" ht="30" customHeight="1">
      <c r="E21" s="18"/>
      <c r="H21" s="19"/>
    </row>
    <row r="22" spans="5:8" ht="60" customHeight="1">
      <c r="E22" s="18"/>
      <c r="H22" s="19"/>
    </row>
  </sheetData>
  <mergeCells count="7">
    <mergeCell ref="B19:F19"/>
    <mergeCell ref="B6:B7"/>
    <mergeCell ref="C6:C7"/>
    <mergeCell ref="D6:D7"/>
    <mergeCell ref="E6:E7"/>
    <mergeCell ref="B17:F17"/>
    <mergeCell ref="B18:F18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7"/>
  <sheetViews>
    <sheetView zoomScale="77" zoomScaleNormal="77" workbookViewId="0" topLeftCell="A2">
      <selection activeCell="H8" sqref="H8:M22"/>
    </sheetView>
  </sheetViews>
  <sheetFormatPr defaultColWidth="9.140625" defaultRowHeight="15"/>
  <cols>
    <col min="1" max="2" width="18.7109375" style="0" customWidth="1"/>
    <col min="3" max="3" width="60.7109375" style="0" customWidth="1"/>
    <col min="4" max="15" width="18.7109375" style="0" customWidth="1"/>
  </cols>
  <sheetData>
    <row r="1" spans="5:8" ht="30" customHeight="1">
      <c r="E1" s="18"/>
      <c r="H1" s="19"/>
    </row>
    <row r="2" spans="2:8" ht="30" customHeight="1">
      <c r="B2" s="20" t="s">
        <v>80</v>
      </c>
      <c r="E2" s="18"/>
      <c r="H2" s="19"/>
    </row>
    <row r="3" spans="2:8" ht="30" customHeight="1" thickBot="1">
      <c r="B3" s="21"/>
      <c r="E3" s="18"/>
      <c r="H3" s="19"/>
    </row>
    <row r="4" spans="2:8" ht="30" customHeight="1">
      <c r="B4" s="22" t="s">
        <v>91</v>
      </c>
      <c r="C4" s="23"/>
      <c r="D4" s="24" t="s">
        <v>42</v>
      </c>
      <c r="E4" s="25" t="s">
        <v>43</v>
      </c>
      <c r="F4" s="25" t="s">
        <v>44</v>
      </c>
      <c r="G4" s="26" t="s">
        <v>45</v>
      </c>
      <c r="H4" s="19"/>
    </row>
    <row r="5" spans="2:8" ht="30" customHeight="1" thickBot="1">
      <c r="B5" s="27" t="s">
        <v>81</v>
      </c>
      <c r="C5" s="28"/>
      <c r="D5" s="29">
        <v>3.492</v>
      </c>
      <c r="E5" s="30">
        <v>5.5</v>
      </c>
      <c r="F5" s="31">
        <f>(D5*E5*1000)</f>
        <v>19206</v>
      </c>
      <c r="G5" s="32" t="s">
        <v>46</v>
      </c>
      <c r="H5" s="19"/>
    </row>
    <row r="6" spans="2:8" ht="30" customHeight="1">
      <c r="B6" s="116" t="s">
        <v>47</v>
      </c>
      <c r="C6" s="118" t="s">
        <v>48</v>
      </c>
      <c r="D6" s="120" t="s">
        <v>49</v>
      </c>
      <c r="E6" s="122" t="s">
        <v>50</v>
      </c>
      <c r="F6" s="33" t="s">
        <v>51</v>
      </c>
      <c r="G6" s="34" t="s">
        <v>52</v>
      </c>
      <c r="H6" s="19"/>
    </row>
    <row r="7" spans="2:8" ht="30" customHeight="1" thickBot="1">
      <c r="B7" s="117"/>
      <c r="C7" s="119"/>
      <c r="D7" s="121"/>
      <c r="E7" s="123"/>
      <c r="F7" s="35" t="s">
        <v>53</v>
      </c>
      <c r="G7" s="36" t="s">
        <v>54</v>
      </c>
      <c r="H7" s="19"/>
    </row>
    <row r="8" spans="2:8" ht="30" customHeight="1">
      <c r="B8" s="37" t="s">
        <v>55</v>
      </c>
      <c r="C8" s="38" t="s">
        <v>56</v>
      </c>
      <c r="D8" s="61" t="s">
        <v>25</v>
      </c>
      <c r="E8" s="40">
        <f>D5</f>
        <v>3.492</v>
      </c>
      <c r="F8" s="41"/>
      <c r="G8" s="42">
        <f>(E8*F8)</f>
        <v>0</v>
      </c>
      <c r="H8" s="19"/>
    </row>
    <row r="9" spans="2:8" ht="30" customHeight="1">
      <c r="B9" s="43" t="s">
        <v>57</v>
      </c>
      <c r="C9" s="38" t="s">
        <v>58</v>
      </c>
      <c r="D9" s="61" t="s">
        <v>59</v>
      </c>
      <c r="E9" s="61">
        <v>1</v>
      </c>
      <c r="F9" s="44"/>
      <c r="G9" s="42">
        <f aca="true" t="shared" si="0" ref="G9:G16">(E9*F9)</f>
        <v>0</v>
      </c>
      <c r="H9" s="19"/>
    </row>
    <row r="10" spans="2:8" ht="30" customHeight="1">
      <c r="B10" s="43" t="s">
        <v>60</v>
      </c>
      <c r="C10" s="45" t="s">
        <v>61</v>
      </c>
      <c r="D10" s="46" t="s">
        <v>62</v>
      </c>
      <c r="E10" s="47">
        <v>140</v>
      </c>
      <c r="F10" s="44"/>
      <c r="G10" s="42">
        <f t="shared" si="0"/>
        <v>0</v>
      </c>
      <c r="H10" s="19"/>
    </row>
    <row r="11" spans="2:8" ht="30" customHeight="1">
      <c r="B11" s="43" t="s">
        <v>63</v>
      </c>
      <c r="C11" s="48" t="s">
        <v>64</v>
      </c>
      <c r="D11" s="46" t="s">
        <v>62</v>
      </c>
      <c r="E11" s="47">
        <v>18</v>
      </c>
      <c r="F11" s="44"/>
      <c r="G11" s="42">
        <f t="shared" si="0"/>
        <v>0</v>
      </c>
      <c r="H11" s="19"/>
    </row>
    <row r="12" spans="2:8" ht="30" customHeight="1">
      <c r="B12" s="43" t="s">
        <v>65</v>
      </c>
      <c r="C12" s="48" t="s">
        <v>66</v>
      </c>
      <c r="D12" s="46" t="s">
        <v>62</v>
      </c>
      <c r="E12" s="47">
        <v>7</v>
      </c>
      <c r="F12" s="44"/>
      <c r="G12" s="42">
        <f t="shared" si="0"/>
        <v>0</v>
      </c>
      <c r="H12" s="19"/>
    </row>
    <row r="13" spans="2:8" ht="30" customHeight="1">
      <c r="B13" s="43" t="s">
        <v>67</v>
      </c>
      <c r="C13" s="48" t="s">
        <v>68</v>
      </c>
      <c r="D13" s="46" t="s">
        <v>62</v>
      </c>
      <c r="E13" s="47">
        <v>7</v>
      </c>
      <c r="F13" s="44"/>
      <c r="G13" s="42">
        <f t="shared" si="0"/>
        <v>0</v>
      </c>
      <c r="H13" s="19"/>
    </row>
    <row r="14" spans="2:10" ht="30" customHeight="1">
      <c r="B14" s="43" t="s">
        <v>69</v>
      </c>
      <c r="C14" s="48" t="s">
        <v>70</v>
      </c>
      <c r="D14" s="46" t="s">
        <v>62</v>
      </c>
      <c r="E14" s="47">
        <v>12</v>
      </c>
      <c r="F14" s="44"/>
      <c r="G14" s="42">
        <f t="shared" si="0"/>
        <v>0</v>
      </c>
      <c r="H14" s="19"/>
      <c r="I14" s="49"/>
      <c r="J14" s="49"/>
    </row>
    <row r="15" spans="2:10" ht="30" customHeight="1">
      <c r="B15" s="43" t="s">
        <v>71</v>
      </c>
      <c r="C15" s="48" t="s">
        <v>72</v>
      </c>
      <c r="D15" s="46" t="s">
        <v>62</v>
      </c>
      <c r="E15" s="46">
        <v>1</v>
      </c>
      <c r="F15" s="44"/>
      <c r="G15" s="42">
        <f t="shared" si="0"/>
        <v>0</v>
      </c>
      <c r="H15" s="50"/>
      <c r="I15" s="51"/>
      <c r="J15" s="51"/>
    </row>
    <row r="16" spans="2:10" ht="30" customHeight="1" thickBot="1">
      <c r="B16" s="52" t="s">
        <v>73</v>
      </c>
      <c r="C16" s="53" t="s">
        <v>74</v>
      </c>
      <c r="D16" s="54" t="s">
        <v>59</v>
      </c>
      <c r="E16" s="54">
        <v>1</v>
      </c>
      <c r="F16" s="55"/>
      <c r="G16" s="42">
        <f t="shared" si="0"/>
        <v>0</v>
      </c>
      <c r="H16" s="50"/>
      <c r="I16" s="51"/>
      <c r="J16" s="51"/>
    </row>
    <row r="17" spans="2:8" ht="30" customHeight="1">
      <c r="B17" s="124" t="s">
        <v>75</v>
      </c>
      <c r="C17" s="125"/>
      <c r="D17" s="125"/>
      <c r="E17" s="125"/>
      <c r="F17" s="126"/>
      <c r="G17" s="56">
        <f>SUM(G8:G16)</f>
        <v>0</v>
      </c>
      <c r="H17" s="19"/>
    </row>
    <row r="18" spans="2:8" ht="30" customHeight="1">
      <c r="B18" s="127" t="s">
        <v>76</v>
      </c>
      <c r="C18" s="128"/>
      <c r="D18" s="128"/>
      <c r="E18" s="128"/>
      <c r="F18" s="129"/>
      <c r="G18" s="57">
        <f>(G17*0.21)</f>
        <v>0</v>
      </c>
      <c r="H18" s="19"/>
    </row>
    <row r="19" spans="2:8" ht="30" customHeight="1" thickBot="1">
      <c r="B19" s="113" t="s">
        <v>77</v>
      </c>
      <c r="C19" s="114"/>
      <c r="D19" s="114"/>
      <c r="E19" s="114"/>
      <c r="F19" s="115"/>
      <c r="G19" s="58">
        <f>SUM(G17:G18)</f>
        <v>0</v>
      </c>
      <c r="H19" s="19"/>
    </row>
    <row r="20" spans="2:8" ht="30" customHeight="1">
      <c r="B20" s="59"/>
      <c r="H20" s="19"/>
    </row>
    <row r="21" spans="5:8" ht="30" customHeight="1">
      <c r="E21" s="18"/>
      <c r="H21" s="19"/>
    </row>
    <row r="22" spans="5:8" ht="30" customHeight="1">
      <c r="E22" s="18"/>
      <c r="H22" s="19"/>
    </row>
    <row r="23" spans="5:8" ht="30" customHeight="1">
      <c r="E23" s="18"/>
      <c r="H23" s="19"/>
    </row>
    <row r="24" spans="5:8" ht="30" customHeight="1">
      <c r="E24" s="18"/>
      <c r="H24" s="19"/>
    </row>
    <row r="25" spans="5:8" ht="30" customHeight="1">
      <c r="E25" s="18"/>
      <c r="H25" s="19"/>
    </row>
    <row r="26" spans="5:8" ht="30" customHeight="1">
      <c r="E26" s="18"/>
      <c r="H26" s="19"/>
    </row>
    <row r="27" spans="5:8" ht="30" customHeight="1">
      <c r="E27" s="18"/>
      <c r="H27" s="19"/>
    </row>
    <row r="28" spans="5:8" ht="30" customHeight="1">
      <c r="E28" s="18"/>
      <c r="H28" s="19"/>
    </row>
    <row r="29" spans="5:8" ht="30" customHeight="1">
      <c r="E29" s="18"/>
      <c r="H29" s="19"/>
    </row>
    <row r="30" spans="5:8" ht="30" customHeight="1">
      <c r="E30" s="18"/>
      <c r="H30" s="19"/>
    </row>
    <row r="31" spans="5:8" ht="30" customHeight="1">
      <c r="E31" s="18"/>
      <c r="H31" s="19"/>
    </row>
    <row r="32" spans="5:8" ht="30" customHeight="1">
      <c r="E32" s="18"/>
      <c r="H32" s="19"/>
    </row>
    <row r="33" spans="5:8" ht="30" customHeight="1">
      <c r="E33" s="18"/>
      <c r="H33" s="19"/>
    </row>
    <row r="34" spans="5:8" ht="30" customHeight="1">
      <c r="E34" s="18"/>
      <c r="H34" s="19"/>
    </row>
    <row r="35" spans="5:8" ht="30" customHeight="1">
      <c r="E35" s="18"/>
      <c r="H35" s="19"/>
    </row>
    <row r="36" spans="5:8" ht="30" customHeight="1">
      <c r="E36" s="18"/>
      <c r="H36" s="19"/>
    </row>
    <row r="37" spans="5:8" ht="30" customHeight="1">
      <c r="E37" s="18"/>
      <c r="H37" s="19"/>
    </row>
    <row r="38" spans="5:8" ht="30" customHeight="1">
      <c r="E38" s="18"/>
      <c r="H38" s="19"/>
    </row>
    <row r="39" spans="5:8" ht="30" customHeight="1">
      <c r="E39" s="18"/>
      <c r="H39" s="19"/>
    </row>
    <row r="40" spans="5:8" ht="30" customHeight="1">
      <c r="E40" s="18"/>
      <c r="H40" s="19"/>
    </row>
    <row r="41" spans="5:8" ht="30" customHeight="1">
      <c r="E41" s="18"/>
      <c r="H41" s="19"/>
    </row>
    <row r="42" spans="5:8" ht="30" customHeight="1">
      <c r="E42" s="18"/>
      <c r="H42" s="19"/>
    </row>
    <row r="43" spans="5:8" ht="30" customHeight="1">
      <c r="E43" s="18"/>
      <c r="H43" s="19"/>
    </row>
    <row r="44" spans="5:8" ht="30" customHeight="1">
      <c r="E44" s="18"/>
      <c r="H44" s="19"/>
    </row>
    <row r="45" spans="5:8" ht="30" customHeight="1">
      <c r="E45" s="18"/>
      <c r="H45" s="19"/>
    </row>
    <row r="46" spans="5:8" ht="30" customHeight="1">
      <c r="E46" s="18"/>
      <c r="H46" s="19"/>
    </row>
    <row r="47" spans="5:8" ht="30" customHeight="1">
      <c r="E47" s="18"/>
      <c r="H47" s="19"/>
    </row>
    <row r="48" spans="5:8" ht="30" customHeight="1">
      <c r="E48" s="18"/>
      <c r="H48" s="19"/>
    </row>
    <row r="49" spans="5:8" ht="30" customHeight="1">
      <c r="E49" s="18"/>
      <c r="H49" s="19"/>
    </row>
    <row r="50" spans="5:8" ht="30" customHeight="1">
      <c r="E50" s="18"/>
      <c r="H50" s="19"/>
    </row>
    <row r="51" spans="5:8" ht="30" customHeight="1">
      <c r="E51" s="18"/>
      <c r="H51" s="19"/>
    </row>
    <row r="52" spans="5:8" ht="15">
      <c r="E52" s="18"/>
      <c r="H52" s="19"/>
    </row>
    <row r="53" spans="5:8" ht="15">
      <c r="E53" s="18"/>
      <c r="H53" s="19"/>
    </row>
    <row r="54" spans="5:8" ht="15">
      <c r="E54" s="18"/>
      <c r="H54" s="19"/>
    </row>
    <row r="55" spans="5:8" ht="15">
      <c r="E55" s="18"/>
      <c r="H55" s="19"/>
    </row>
    <row r="56" spans="5:8" ht="15">
      <c r="E56" s="18"/>
      <c r="H56" s="19"/>
    </row>
    <row r="57" spans="5:8" ht="15">
      <c r="E57" s="18"/>
      <c r="H57" s="19"/>
    </row>
  </sheetData>
  <mergeCells count="7">
    <mergeCell ref="B19:F19"/>
    <mergeCell ref="B6:B7"/>
    <mergeCell ref="C6:C7"/>
    <mergeCell ref="D6:D7"/>
    <mergeCell ref="E6:E7"/>
    <mergeCell ref="B17:F17"/>
    <mergeCell ref="B18:F18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zoomScale="78" zoomScaleNormal="78" workbookViewId="0" topLeftCell="A1">
      <selection activeCell="K7" sqref="K7"/>
    </sheetView>
  </sheetViews>
  <sheetFormatPr defaultColWidth="9.140625" defaultRowHeight="15"/>
  <cols>
    <col min="1" max="2" width="18.7109375" style="0" customWidth="1"/>
    <col min="3" max="3" width="60.7109375" style="0" customWidth="1"/>
    <col min="4" max="11" width="18.7109375" style="0" customWidth="1"/>
  </cols>
  <sheetData>
    <row r="1" spans="5:8" ht="30" customHeight="1">
      <c r="E1" s="18"/>
      <c r="H1" s="19"/>
    </row>
    <row r="2" spans="2:8" ht="30" customHeight="1">
      <c r="B2" s="20" t="s">
        <v>82</v>
      </c>
      <c r="E2" s="18"/>
      <c r="H2" s="19"/>
    </row>
    <row r="3" spans="2:8" ht="30" customHeight="1" thickBot="1">
      <c r="B3" s="21"/>
      <c r="E3" s="18"/>
      <c r="H3" s="19"/>
    </row>
    <row r="4" spans="2:8" ht="30" customHeight="1">
      <c r="B4" s="22" t="s">
        <v>91</v>
      </c>
      <c r="C4" s="23"/>
      <c r="D4" s="24" t="s">
        <v>42</v>
      </c>
      <c r="E4" s="25" t="s">
        <v>43</v>
      </c>
      <c r="F4" s="25" t="s">
        <v>44</v>
      </c>
      <c r="G4" s="26" t="s">
        <v>45</v>
      </c>
      <c r="H4" s="19"/>
    </row>
    <row r="5" spans="2:8" ht="30" customHeight="1" thickBot="1">
      <c r="B5" s="27" t="s">
        <v>83</v>
      </c>
      <c r="C5" s="28"/>
      <c r="D5" s="29">
        <v>3.495</v>
      </c>
      <c r="E5" s="30">
        <v>4.5</v>
      </c>
      <c r="F5" s="31">
        <f>(D5*E5*1000)</f>
        <v>15727.500000000002</v>
      </c>
      <c r="G5" s="32" t="s">
        <v>46</v>
      </c>
      <c r="H5" s="19"/>
    </row>
    <row r="6" spans="2:8" ht="30" customHeight="1">
      <c r="B6" s="116" t="s">
        <v>47</v>
      </c>
      <c r="C6" s="118" t="s">
        <v>48</v>
      </c>
      <c r="D6" s="120" t="s">
        <v>49</v>
      </c>
      <c r="E6" s="122" t="s">
        <v>50</v>
      </c>
      <c r="F6" s="33" t="s">
        <v>51</v>
      </c>
      <c r="G6" s="34" t="s">
        <v>52</v>
      </c>
      <c r="H6" s="19"/>
    </row>
    <row r="7" spans="2:8" ht="30" customHeight="1" thickBot="1">
      <c r="B7" s="117"/>
      <c r="C7" s="119"/>
      <c r="D7" s="121"/>
      <c r="E7" s="123"/>
      <c r="F7" s="35" t="s">
        <v>53</v>
      </c>
      <c r="G7" s="36" t="s">
        <v>54</v>
      </c>
      <c r="H7" s="19"/>
    </row>
    <row r="8" spans="2:8" ht="30" customHeight="1">
      <c r="B8" s="37" t="s">
        <v>55</v>
      </c>
      <c r="C8" s="38" t="s">
        <v>56</v>
      </c>
      <c r="D8" s="61" t="s">
        <v>25</v>
      </c>
      <c r="E8" s="40">
        <f>D5</f>
        <v>3.495</v>
      </c>
      <c r="F8" s="41"/>
      <c r="G8" s="42">
        <f>(E8*F8)</f>
        <v>0</v>
      </c>
      <c r="H8" s="19"/>
    </row>
    <row r="9" spans="2:8" ht="30" customHeight="1">
      <c r="B9" s="43" t="s">
        <v>57</v>
      </c>
      <c r="C9" s="38" t="s">
        <v>58</v>
      </c>
      <c r="D9" s="61" t="s">
        <v>59</v>
      </c>
      <c r="E9" s="61">
        <v>1</v>
      </c>
      <c r="F9" s="44"/>
      <c r="G9" s="42">
        <f aca="true" t="shared" si="0" ref="G9:G16">(E9*F9)</f>
        <v>0</v>
      </c>
      <c r="H9" s="19"/>
    </row>
    <row r="10" spans="2:8" ht="30" customHeight="1">
      <c r="B10" s="43" t="s">
        <v>60</v>
      </c>
      <c r="C10" s="45" t="s">
        <v>61</v>
      </c>
      <c r="D10" s="46" t="s">
        <v>62</v>
      </c>
      <c r="E10" s="47">
        <v>140</v>
      </c>
      <c r="F10" s="44"/>
      <c r="G10" s="42">
        <f t="shared" si="0"/>
        <v>0</v>
      </c>
      <c r="H10" s="19"/>
    </row>
    <row r="11" spans="2:8" ht="30" customHeight="1">
      <c r="B11" s="43" t="s">
        <v>63</v>
      </c>
      <c r="C11" s="48" t="s">
        <v>64</v>
      </c>
      <c r="D11" s="46" t="s">
        <v>62</v>
      </c>
      <c r="E11" s="47">
        <v>18</v>
      </c>
      <c r="F11" s="44"/>
      <c r="G11" s="42">
        <f t="shared" si="0"/>
        <v>0</v>
      </c>
      <c r="H11" s="19"/>
    </row>
    <row r="12" spans="2:8" ht="30" customHeight="1">
      <c r="B12" s="43" t="s">
        <v>65</v>
      </c>
      <c r="C12" s="48" t="s">
        <v>66</v>
      </c>
      <c r="D12" s="46" t="s">
        <v>62</v>
      </c>
      <c r="E12" s="47">
        <v>7</v>
      </c>
      <c r="F12" s="44"/>
      <c r="G12" s="42">
        <f t="shared" si="0"/>
        <v>0</v>
      </c>
      <c r="H12" s="19"/>
    </row>
    <row r="13" spans="2:8" ht="30" customHeight="1">
      <c r="B13" s="43" t="s">
        <v>67</v>
      </c>
      <c r="C13" s="48" t="s">
        <v>68</v>
      </c>
      <c r="D13" s="46" t="s">
        <v>62</v>
      </c>
      <c r="E13" s="47">
        <v>7</v>
      </c>
      <c r="F13" s="44"/>
      <c r="G13" s="42">
        <f t="shared" si="0"/>
        <v>0</v>
      </c>
      <c r="H13" s="19"/>
    </row>
    <row r="14" spans="2:10" ht="30" customHeight="1">
      <c r="B14" s="43" t="s">
        <v>69</v>
      </c>
      <c r="C14" s="48" t="s">
        <v>70</v>
      </c>
      <c r="D14" s="46" t="s">
        <v>62</v>
      </c>
      <c r="E14" s="47">
        <v>12</v>
      </c>
      <c r="F14" s="44"/>
      <c r="G14" s="42">
        <f t="shared" si="0"/>
        <v>0</v>
      </c>
      <c r="H14" s="19"/>
      <c r="I14" s="49"/>
      <c r="J14" s="49"/>
    </row>
    <row r="15" spans="2:10" ht="30" customHeight="1">
      <c r="B15" s="43" t="s">
        <v>71</v>
      </c>
      <c r="C15" s="48" t="s">
        <v>72</v>
      </c>
      <c r="D15" s="46" t="s">
        <v>62</v>
      </c>
      <c r="E15" s="46">
        <v>1</v>
      </c>
      <c r="F15" s="44"/>
      <c r="G15" s="42">
        <f t="shared" si="0"/>
        <v>0</v>
      </c>
      <c r="H15" s="50"/>
      <c r="I15" s="51"/>
      <c r="J15" s="51"/>
    </row>
    <row r="16" spans="2:10" ht="30" customHeight="1" thickBot="1">
      <c r="B16" s="52" t="s">
        <v>73</v>
      </c>
      <c r="C16" s="53" t="s">
        <v>74</v>
      </c>
      <c r="D16" s="54" t="s">
        <v>59</v>
      </c>
      <c r="E16" s="54">
        <v>1</v>
      </c>
      <c r="F16" s="55"/>
      <c r="G16" s="42">
        <f t="shared" si="0"/>
        <v>0</v>
      </c>
      <c r="H16" s="50"/>
      <c r="I16" s="51"/>
      <c r="J16" s="51"/>
    </row>
    <row r="17" spans="2:8" ht="30" customHeight="1">
      <c r="B17" s="124" t="s">
        <v>75</v>
      </c>
      <c r="C17" s="125"/>
      <c r="D17" s="125"/>
      <c r="E17" s="125"/>
      <c r="F17" s="126"/>
      <c r="G17" s="56">
        <f>SUM(G8:G16)</f>
        <v>0</v>
      </c>
      <c r="H17" s="19"/>
    </row>
    <row r="18" spans="2:8" ht="30" customHeight="1">
      <c r="B18" s="127" t="s">
        <v>76</v>
      </c>
      <c r="C18" s="128"/>
      <c r="D18" s="128"/>
      <c r="E18" s="128"/>
      <c r="F18" s="129"/>
      <c r="G18" s="57">
        <f>(G17*0.21)</f>
        <v>0</v>
      </c>
      <c r="H18" s="19"/>
    </row>
    <row r="19" spans="2:8" ht="30" customHeight="1" thickBot="1">
      <c r="B19" s="113" t="s">
        <v>77</v>
      </c>
      <c r="C19" s="114"/>
      <c r="D19" s="114"/>
      <c r="E19" s="114"/>
      <c r="F19" s="115"/>
      <c r="G19" s="58">
        <f>SUM(G17:G18)</f>
        <v>0</v>
      </c>
      <c r="H19" s="19"/>
    </row>
    <row r="20" spans="2:8" ht="30" customHeight="1">
      <c r="B20" s="59"/>
      <c r="H20" s="19"/>
    </row>
    <row r="21" spans="5:8" ht="30" customHeight="1">
      <c r="E21" s="18"/>
      <c r="H21" s="19"/>
    </row>
  </sheetData>
  <mergeCells count="7">
    <mergeCell ref="B19:F19"/>
    <mergeCell ref="B6:B7"/>
    <mergeCell ref="C6:C7"/>
    <mergeCell ref="D6:D7"/>
    <mergeCell ref="E6:E7"/>
    <mergeCell ref="B17:F17"/>
    <mergeCell ref="B18:F1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Křivánková Martina</dc:creator>
  <cp:keywords/>
  <dc:description/>
  <cp:lastModifiedBy>Nováková Eva</cp:lastModifiedBy>
  <cp:lastPrinted>2023-04-25T08:32:17Z</cp:lastPrinted>
  <dcterms:created xsi:type="dcterms:W3CDTF">2018-02-14T06:02:16Z</dcterms:created>
  <dcterms:modified xsi:type="dcterms:W3CDTF">2023-12-19T07:33:16Z</dcterms:modified>
  <cp:category/>
  <cp:version/>
  <cp:contentType/>
  <cp:contentStatus/>
</cp:coreProperties>
</file>